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60" yWindow="560" windowWidth="25040" windowHeight="14040"/>
  </bookViews>
  <sheets>
    <sheet name="magmatic fabric" sheetId="5" r:id="rId1"/>
    <sheet name="Depth_Lookup_CCL" sheetId="7" r:id="rId2"/>
    <sheet name="definitions_list_lookup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_cohesive">definitions_list_lookup!$AF$12:$AF$14</definedName>
    <definedName name="BD_intensity">definitions_list_lookup!$AI$12:$AI$17</definedName>
    <definedName name="BGD_type">definitions_list_lookup!$N$3:$N$6</definedName>
    <definedName name="Boundary_layer">definitions_list_lookup!$V$5:$V$8</definedName>
    <definedName name="contact_geom">definitions_list_lookup!$J$23:$J$26</definedName>
    <definedName name="contact_nature">definitions_list_lookup!$I$23:$I$25</definedName>
    <definedName name="Contacts">definitions_list_lookup!$I$3:$I$10</definedName>
    <definedName name="CP_boundary">definitions_list_lookup!$AD$3:$AD$4</definedName>
    <definedName name="CP_geometry">definitions_list_lookup!$AB$3:$AB$7</definedName>
    <definedName name="CP_intensity">definitions_list_lookup!$AB$12:$AB$17</definedName>
    <definedName name="fault_type">definitions_list_lookup!$AF$3:$AF$8</definedName>
    <definedName name="fracture_intensity">definitions_list_lookup!$AM$12:$AM$15</definedName>
    <definedName name="fracture_morph">definitions_list_lookup!$AI$3:$AI$6</definedName>
    <definedName name="fracture_network">definitions_list_lookup!$AL$3:$AL$5</definedName>
    <definedName name="fracture_type">definitions_list_lookup!$BE$3:$BE$8</definedName>
    <definedName name="Grain_size">definitions_list_lookup!$A$3:$A$9</definedName>
    <definedName name="GS_distribution">definitions_list_lookup!$C$3:$C$5</definedName>
    <definedName name="Habit">definitions_list_lookup!$H$3:$H$7</definedName>
    <definedName name="Intensity_layer">definitions_list_lookup!$W$3:$W$6</definedName>
    <definedName name="Lithology">definitions_list_lookup!$J$3:$J$19</definedName>
    <definedName name="mag_vein">definitions_list_lookup!$BA$3:$BA$6</definedName>
    <definedName name="mag_vein_con">definitions_list_lookup!$BB$3:$BB$5</definedName>
    <definedName name="mag_vein_geom">definitions_list_lookup!$BC$3:$BC$5</definedName>
    <definedName name="MF_geometry">definitions_list_lookup!$Y$3:$Y$6</definedName>
    <definedName name="MF_intensity">definitions_list_lookup!$Y$12:$Y$15</definedName>
    <definedName name="Modifier">definitions_list_lookup!$K$3:$K$9</definedName>
    <definedName name="Nature_layer">definitions_list_lookup!$U$3:$U$5</definedName>
    <definedName name="patch_shape">definitions_list_lookup!$R$3:$R$6</definedName>
    <definedName name="patch_size">definitions_list_lookup!$S$3:$S$5</definedName>
    <definedName name="pervasive">definitions_list_lookup!$N$3:$N$5</definedName>
    <definedName name="Quality_name">definitions_list_lookup!$AT$3:$AT$5</definedName>
    <definedName name="Shape">definitions_list_lookup!$G$3:$G$5</definedName>
    <definedName name="shear_sense">definitions_list_lookup!$AW$3:$AW$11</definedName>
    <definedName name="SPO_phase">definitions_list_lookup!$AY$3:$AY$7</definedName>
    <definedName name="Texture">definitions_list_lookup!$E$3:$E$13</definedName>
    <definedName name="vein_connectivity">definitions_list_lookup!$AP$3:$AP$12</definedName>
    <definedName name="vein_morph">definitions_list_lookup!$AR$3:$AR$7</definedName>
    <definedName name="vein_texture">definitions_list_lookup!$AN$3:$AN$12</definedName>
  </definedName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5" i="5" l="1"/>
  <c r="L325" i="5"/>
  <c r="K325" i="5"/>
  <c r="J325" i="5"/>
  <c r="G326" i="5"/>
  <c r="J326" i="5"/>
  <c r="K326" i="5"/>
  <c r="L326" i="5"/>
  <c r="G327" i="5"/>
  <c r="J327" i="5"/>
  <c r="K327" i="5"/>
  <c r="L327" i="5"/>
  <c r="G328" i="5"/>
  <c r="J328" i="5"/>
  <c r="K328" i="5"/>
  <c r="L328" i="5"/>
  <c r="G329" i="5"/>
  <c r="J329" i="5"/>
  <c r="K329" i="5"/>
  <c r="L329" i="5"/>
  <c r="G330" i="5"/>
  <c r="J330" i="5"/>
  <c r="K330" i="5"/>
  <c r="L330" i="5"/>
  <c r="G331" i="5"/>
  <c r="J331" i="5"/>
  <c r="K331" i="5"/>
  <c r="L331" i="5"/>
  <c r="G332" i="5"/>
  <c r="J332" i="5"/>
  <c r="K332" i="5"/>
  <c r="L332" i="5"/>
  <c r="G333" i="5"/>
  <c r="J333" i="5"/>
  <c r="K333" i="5"/>
  <c r="L333" i="5"/>
  <c r="G334" i="5"/>
  <c r="J334" i="5"/>
  <c r="K334" i="5"/>
  <c r="L334" i="5"/>
  <c r="G335" i="5"/>
  <c r="J335" i="5"/>
  <c r="K335" i="5"/>
  <c r="L335" i="5"/>
  <c r="G336" i="5"/>
  <c r="J336" i="5"/>
  <c r="K336" i="5"/>
  <c r="L336" i="5"/>
  <c r="AX822" i="5"/>
  <c r="AZ822" i="5"/>
  <c r="BD822" i="5"/>
  <c r="BF822" i="5"/>
  <c r="BE822" i="5"/>
  <c r="AY822" i="5"/>
  <c r="BC822" i="5"/>
  <c r="BB822" i="5"/>
  <c r="BA822" i="5"/>
  <c r="AX820" i="5"/>
  <c r="AZ820" i="5"/>
  <c r="BD820" i="5"/>
  <c r="BF820" i="5"/>
  <c r="BE820" i="5"/>
  <c r="AY820" i="5"/>
  <c r="BC820" i="5"/>
  <c r="BB820" i="5"/>
  <c r="BA820" i="5"/>
  <c r="G822" i="5"/>
  <c r="L822" i="5"/>
  <c r="K822" i="5"/>
  <c r="J822" i="5"/>
  <c r="G821" i="5"/>
  <c r="L821" i="5"/>
  <c r="K821" i="5"/>
  <c r="J821" i="5"/>
  <c r="G820" i="5"/>
  <c r="L820" i="5"/>
  <c r="K820" i="5"/>
  <c r="J820" i="5"/>
  <c r="G819" i="5"/>
  <c r="L819" i="5"/>
  <c r="K819" i="5"/>
  <c r="J819" i="5"/>
  <c r="G818" i="5"/>
  <c r="L818" i="5"/>
  <c r="K818" i="5"/>
  <c r="J818" i="5"/>
  <c r="G817" i="5"/>
  <c r="L817" i="5"/>
  <c r="K817" i="5"/>
  <c r="J817" i="5"/>
  <c r="G816" i="5"/>
  <c r="L816" i="5"/>
  <c r="K816" i="5"/>
  <c r="J816" i="5"/>
  <c r="G815" i="5"/>
  <c r="L815" i="5"/>
  <c r="K815" i="5"/>
  <c r="J815" i="5"/>
  <c r="AX719" i="5"/>
  <c r="AZ719" i="5"/>
  <c r="BD719" i="5"/>
  <c r="BF719" i="5"/>
  <c r="BE719" i="5"/>
  <c r="AY719" i="5"/>
  <c r="BC719" i="5"/>
  <c r="BB719" i="5"/>
  <c r="BA719" i="5"/>
  <c r="M720" i="5"/>
  <c r="G720" i="5"/>
  <c r="L720" i="5"/>
  <c r="K720" i="5"/>
  <c r="J720" i="5"/>
  <c r="M719" i="5"/>
  <c r="G719" i="5"/>
  <c r="L719" i="5"/>
  <c r="K719" i="5"/>
  <c r="J719" i="5"/>
  <c r="AX703" i="5"/>
  <c r="AZ703" i="5"/>
  <c r="BD703" i="5"/>
  <c r="BF703" i="5"/>
  <c r="BE703" i="5"/>
  <c r="AY703" i="5"/>
  <c r="BC703" i="5"/>
  <c r="BB703" i="5"/>
  <c r="BA703" i="5"/>
  <c r="AX702" i="5"/>
  <c r="AZ702" i="5"/>
  <c r="BD702" i="5"/>
  <c r="BF702" i="5"/>
  <c r="BE702" i="5"/>
  <c r="AY702" i="5"/>
  <c r="BC702" i="5"/>
  <c r="BB702" i="5"/>
  <c r="BA702" i="5"/>
  <c r="AX700" i="5"/>
  <c r="AZ700" i="5"/>
  <c r="BD700" i="5"/>
  <c r="BF700" i="5"/>
  <c r="BE700" i="5"/>
  <c r="AY700" i="5"/>
  <c r="BC700" i="5"/>
  <c r="BB700" i="5"/>
  <c r="BA700" i="5"/>
  <c r="M703" i="5"/>
  <c r="G703" i="5"/>
  <c r="L703" i="5"/>
  <c r="K703" i="5"/>
  <c r="J703" i="5"/>
  <c r="M702" i="5"/>
  <c r="G702" i="5"/>
  <c r="L702" i="5"/>
  <c r="K702" i="5"/>
  <c r="J702" i="5"/>
  <c r="M701" i="5"/>
  <c r="G701" i="5"/>
  <c r="L701" i="5"/>
  <c r="K701" i="5"/>
  <c r="J701" i="5"/>
  <c r="M700" i="5"/>
  <c r="G700" i="5"/>
  <c r="L700" i="5"/>
  <c r="K700" i="5"/>
  <c r="J700" i="5"/>
  <c r="M699" i="5"/>
  <c r="G699" i="5"/>
  <c r="L699" i="5"/>
  <c r="K699" i="5"/>
  <c r="J699" i="5"/>
  <c r="AX647" i="5"/>
  <c r="AZ647" i="5"/>
  <c r="BD647" i="5"/>
  <c r="BF647" i="5"/>
  <c r="BE647" i="5"/>
  <c r="AY647" i="5"/>
  <c r="BC647" i="5"/>
  <c r="BB647" i="5"/>
  <c r="BA647" i="5"/>
  <c r="AX646" i="5"/>
  <c r="AZ646" i="5"/>
  <c r="BD646" i="5"/>
  <c r="BF646" i="5"/>
  <c r="BE646" i="5"/>
  <c r="AY646" i="5"/>
  <c r="BC646" i="5"/>
  <c r="BB646" i="5"/>
  <c r="BA646" i="5"/>
  <c r="AX644" i="5"/>
  <c r="AZ644" i="5"/>
  <c r="BD644" i="5"/>
  <c r="BF644" i="5"/>
  <c r="BE644" i="5"/>
  <c r="AY644" i="5"/>
  <c r="BC644" i="5"/>
  <c r="BB644" i="5"/>
  <c r="BA644" i="5"/>
  <c r="AX643" i="5"/>
  <c r="AZ643" i="5"/>
  <c r="BD643" i="5"/>
  <c r="BF643" i="5"/>
  <c r="BE643" i="5"/>
  <c r="AY643" i="5"/>
  <c r="BC643" i="5"/>
  <c r="BB643" i="5"/>
  <c r="BA643" i="5"/>
  <c r="G647" i="5"/>
  <c r="L647" i="5"/>
  <c r="K647" i="5"/>
  <c r="J647" i="5"/>
  <c r="G648" i="5"/>
  <c r="L648" i="5"/>
  <c r="K648" i="5"/>
  <c r="J648" i="5"/>
  <c r="G646" i="5"/>
  <c r="L646" i="5"/>
  <c r="K646" i="5"/>
  <c r="J646" i="5"/>
  <c r="G645" i="5"/>
  <c r="L645" i="5"/>
  <c r="K645" i="5"/>
  <c r="J645" i="5"/>
  <c r="G644" i="5"/>
  <c r="L644" i="5"/>
  <c r="K644" i="5"/>
  <c r="J644" i="5"/>
  <c r="AX613" i="5"/>
  <c r="AZ613" i="5"/>
  <c r="BD613" i="5"/>
  <c r="BF613" i="5"/>
  <c r="BE613" i="5"/>
  <c r="AY613" i="5"/>
  <c r="BC613" i="5"/>
  <c r="BB613" i="5"/>
  <c r="BA613" i="5"/>
  <c r="G615" i="5"/>
  <c r="L615" i="5"/>
  <c r="K615" i="5"/>
  <c r="J615" i="5"/>
  <c r="G614" i="5"/>
  <c r="L614" i="5"/>
  <c r="K614" i="5"/>
  <c r="J614" i="5"/>
  <c r="G613" i="5"/>
  <c r="L613" i="5"/>
  <c r="K613" i="5"/>
  <c r="J613" i="5"/>
  <c r="G612" i="5"/>
  <c r="L612" i="5"/>
  <c r="K612" i="5"/>
  <c r="J612" i="5"/>
  <c r="G611" i="5"/>
  <c r="L611" i="5"/>
  <c r="K611" i="5"/>
  <c r="J611" i="5"/>
  <c r="AX466" i="5"/>
  <c r="AZ466" i="5"/>
  <c r="BD466" i="5"/>
  <c r="BF466" i="5"/>
  <c r="BE466" i="5"/>
  <c r="AY466" i="5"/>
  <c r="BC466" i="5"/>
  <c r="BB466" i="5"/>
  <c r="BA466" i="5"/>
  <c r="AX465" i="5"/>
  <c r="AZ465" i="5"/>
  <c r="BD465" i="5"/>
  <c r="BF465" i="5"/>
  <c r="BE465" i="5"/>
  <c r="AY465" i="5"/>
  <c r="BC465" i="5"/>
  <c r="BB465" i="5"/>
  <c r="BA465" i="5"/>
  <c r="AX464" i="5"/>
  <c r="AZ464" i="5"/>
  <c r="BD464" i="5"/>
  <c r="BF464" i="5"/>
  <c r="BE464" i="5"/>
  <c r="AY464" i="5"/>
  <c r="BC464" i="5"/>
  <c r="BB464" i="5"/>
  <c r="BA464" i="5"/>
  <c r="AX463" i="5"/>
  <c r="AZ463" i="5"/>
  <c r="BD463" i="5"/>
  <c r="BF463" i="5"/>
  <c r="BE463" i="5"/>
  <c r="AY463" i="5"/>
  <c r="BC463" i="5"/>
  <c r="BB463" i="5"/>
  <c r="BA463" i="5"/>
  <c r="G466" i="5"/>
  <c r="L466" i="5"/>
  <c r="K466" i="5"/>
  <c r="J466" i="5"/>
  <c r="G465" i="5"/>
  <c r="L465" i="5"/>
  <c r="K465" i="5"/>
  <c r="J465" i="5"/>
  <c r="G464" i="5"/>
  <c r="L464" i="5"/>
  <c r="K464" i="5"/>
  <c r="J464" i="5"/>
  <c r="G463" i="5"/>
  <c r="L463" i="5"/>
  <c r="K463" i="5"/>
  <c r="J463" i="5"/>
  <c r="G462" i="5"/>
  <c r="L462" i="5"/>
  <c r="K462" i="5"/>
  <c r="J462" i="5"/>
  <c r="G461" i="5"/>
  <c r="L461" i="5"/>
  <c r="K461" i="5"/>
  <c r="J461" i="5"/>
  <c r="AX455" i="5"/>
  <c r="AZ455" i="5"/>
  <c r="BD455" i="5"/>
  <c r="BF455" i="5"/>
  <c r="BE455" i="5"/>
  <c r="AY455" i="5"/>
  <c r="BC455" i="5"/>
  <c r="BB455" i="5"/>
  <c r="BA455" i="5"/>
  <c r="AX456" i="5"/>
  <c r="AZ456" i="5"/>
  <c r="BD456" i="5"/>
  <c r="BF456" i="5"/>
  <c r="BE456" i="5"/>
  <c r="AY456" i="5"/>
  <c r="BC456" i="5"/>
  <c r="BB456" i="5"/>
  <c r="BA456" i="5"/>
  <c r="AX453" i="5"/>
  <c r="AZ453" i="5"/>
  <c r="BD453" i="5"/>
  <c r="BF453" i="5"/>
  <c r="BE453" i="5"/>
  <c r="AY453" i="5"/>
  <c r="BC453" i="5"/>
  <c r="BB453" i="5"/>
  <c r="BA453" i="5"/>
  <c r="G456" i="5"/>
  <c r="L456" i="5"/>
  <c r="K456" i="5"/>
  <c r="J456" i="5"/>
  <c r="G455" i="5"/>
  <c r="L455" i="5"/>
  <c r="K455" i="5"/>
  <c r="J455" i="5"/>
  <c r="G454" i="5"/>
  <c r="L454" i="5"/>
  <c r="K454" i="5"/>
  <c r="J454" i="5"/>
  <c r="G453" i="5"/>
  <c r="L453" i="5"/>
  <c r="K453" i="5"/>
  <c r="J453" i="5"/>
  <c r="G452" i="5"/>
  <c r="L452" i="5"/>
  <c r="K452" i="5"/>
  <c r="J452" i="5"/>
  <c r="G457" i="5"/>
  <c r="AX448" i="5"/>
  <c r="AZ448" i="5"/>
  <c r="BD448" i="5"/>
  <c r="BF448" i="5"/>
  <c r="BE448" i="5"/>
  <c r="AY448" i="5"/>
  <c r="BC448" i="5"/>
  <c r="BB448" i="5"/>
  <c r="BA448" i="5"/>
  <c r="AX447" i="5"/>
  <c r="AZ447" i="5"/>
  <c r="BD447" i="5"/>
  <c r="BF447" i="5"/>
  <c r="BE447" i="5"/>
  <c r="AY447" i="5"/>
  <c r="BC447" i="5"/>
  <c r="BB447" i="5"/>
  <c r="BA447" i="5"/>
  <c r="G448" i="5"/>
  <c r="L448" i="5"/>
  <c r="K448" i="5"/>
  <c r="J448" i="5"/>
  <c r="G447" i="5"/>
  <c r="L447" i="5"/>
  <c r="K447" i="5"/>
  <c r="J447" i="5"/>
  <c r="G446" i="5"/>
  <c r="L446" i="5"/>
  <c r="K446" i="5"/>
  <c r="J446" i="5"/>
  <c r="G445" i="5"/>
  <c r="L445" i="5"/>
  <c r="K445" i="5"/>
  <c r="J445" i="5"/>
  <c r="AX441" i="5"/>
  <c r="AZ441" i="5"/>
  <c r="BD441" i="5"/>
  <c r="BF441" i="5"/>
  <c r="BE441" i="5"/>
  <c r="AY441" i="5"/>
  <c r="BC441" i="5"/>
  <c r="BB441" i="5"/>
  <c r="BA441" i="5"/>
  <c r="G443" i="5"/>
  <c r="L443" i="5"/>
  <c r="K443" i="5"/>
  <c r="J443" i="5"/>
  <c r="G442" i="5"/>
  <c r="L442" i="5"/>
  <c r="K442" i="5"/>
  <c r="J442" i="5"/>
  <c r="G441" i="5"/>
  <c r="L441" i="5"/>
  <c r="K441" i="5"/>
  <c r="J441" i="5"/>
  <c r="G440" i="5"/>
  <c r="L440" i="5"/>
  <c r="K440" i="5"/>
  <c r="J440" i="5"/>
  <c r="G439" i="5"/>
  <c r="L439" i="5"/>
  <c r="K439" i="5"/>
  <c r="J439" i="5"/>
  <c r="AX432" i="5"/>
  <c r="AZ432" i="5"/>
  <c r="BD432" i="5"/>
  <c r="BF432" i="5"/>
  <c r="BE432" i="5"/>
  <c r="AY432" i="5"/>
  <c r="BC432" i="5"/>
  <c r="BB432" i="5"/>
  <c r="BA432" i="5"/>
  <c r="AX429" i="5"/>
  <c r="AZ429" i="5"/>
  <c r="BD429" i="5"/>
  <c r="BF429" i="5"/>
  <c r="BE429" i="5"/>
  <c r="AY429" i="5"/>
  <c r="BC429" i="5"/>
  <c r="BB429" i="5"/>
  <c r="BA429" i="5"/>
  <c r="G434" i="5"/>
  <c r="L434" i="5"/>
  <c r="K434" i="5"/>
  <c r="J434" i="5"/>
  <c r="G433" i="5"/>
  <c r="L433" i="5"/>
  <c r="K433" i="5"/>
  <c r="J433" i="5"/>
  <c r="G432" i="5"/>
  <c r="L432" i="5"/>
  <c r="K432" i="5"/>
  <c r="J432" i="5"/>
  <c r="G431" i="5"/>
  <c r="L431" i="5"/>
  <c r="K431" i="5"/>
  <c r="J431" i="5"/>
  <c r="G430" i="5"/>
  <c r="L430" i="5"/>
  <c r="K430" i="5"/>
  <c r="J430" i="5"/>
  <c r="G429" i="5"/>
  <c r="L429" i="5"/>
  <c r="K429" i="5"/>
  <c r="J429" i="5"/>
  <c r="AX410" i="5"/>
  <c r="AZ410" i="5"/>
  <c r="BD410" i="5"/>
  <c r="BF410" i="5"/>
  <c r="BE410" i="5"/>
  <c r="AY410" i="5"/>
  <c r="BC410" i="5"/>
  <c r="BB410" i="5"/>
  <c r="BA410" i="5"/>
  <c r="AX409" i="5"/>
  <c r="AZ409" i="5"/>
  <c r="BD409" i="5"/>
  <c r="BF409" i="5"/>
  <c r="BE409" i="5"/>
  <c r="AY409" i="5"/>
  <c r="BC409" i="5"/>
  <c r="BB409" i="5"/>
  <c r="BA409" i="5"/>
  <c r="AX408" i="5"/>
  <c r="AZ408" i="5"/>
  <c r="BD408" i="5"/>
  <c r="BF408" i="5"/>
  <c r="BE408" i="5"/>
  <c r="AY408" i="5"/>
  <c r="BC408" i="5"/>
  <c r="BB408" i="5"/>
  <c r="BA408" i="5"/>
  <c r="G410" i="5"/>
  <c r="L410" i="5"/>
  <c r="K410" i="5"/>
  <c r="J410" i="5"/>
  <c r="G409" i="5"/>
  <c r="L409" i="5"/>
  <c r="K409" i="5"/>
  <c r="J409" i="5"/>
  <c r="G408" i="5"/>
  <c r="L408" i="5"/>
  <c r="K408" i="5"/>
  <c r="J408" i="5"/>
  <c r="AX385" i="5"/>
  <c r="AZ385" i="5"/>
  <c r="BD385" i="5"/>
  <c r="BF385" i="5"/>
  <c r="BE385" i="5"/>
  <c r="AY385" i="5"/>
  <c r="BC385" i="5"/>
  <c r="BB385" i="5"/>
  <c r="BA385" i="5"/>
  <c r="AX383" i="5"/>
  <c r="AZ383" i="5"/>
  <c r="BD383" i="5"/>
  <c r="BF383" i="5"/>
  <c r="BE383" i="5"/>
  <c r="AY383" i="5"/>
  <c r="BC383" i="5"/>
  <c r="BB383" i="5"/>
  <c r="BA383" i="5"/>
  <c r="AX382" i="5"/>
  <c r="AZ382" i="5"/>
  <c r="BD382" i="5"/>
  <c r="BF382" i="5"/>
  <c r="BE382" i="5"/>
  <c r="AY382" i="5"/>
  <c r="BC382" i="5"/>
  <c r="BB382" i="5"/>
  <c r="BA382" i="5"/>
  <c r="AX381" i="5"/>
  <c r="AZ381" i="5"/>
  <c r="BD381" i="5"/>
  <c r="BF381" i="5"/>
  <c r="BE381" i="5"/>
  <c r="AY381" i="5"/>
  <c r="BC381" i="5"/>
  <c r="BB381" i="5"/>
  <c r="BA381" i="5"/>
  <c r="G385" i="5"/>
  <c r="L385" i="5"/>
  <c r="K385" i="5"/>
  <c r="J385" i="5"/>
  <c r="G384" i="5"/>
  <c r="L384" i="5"/>
  <c r="K384" i="5"/>
  <c r="J384" i="5"/>
  <c r="G383" i="5"/>
  <c r="L383" i="5"/>
  <c r="K383" i="5"/>
  <c r="J383" i="5"/>
  <c r="G382" i="5"/>
  <c r="L382" i="5"/>
  <c r="K382" i="5"/>
  <c r="J382" i="5"/>
  <c r="G381" i="5"/>
  <c r="L381" i="5"/>
  <c r="K381" i="5"/>
  <c r="J381" i="5"/>
  <c r="AX327" i="5"/>
  <c r="AZ327" i="5"/>
  <c r="BD327" i="5"/>
  <c r="BF327" i="5"/>
  <c r="BE327" i="5"/>
  <c r="AY327" i="5"/>
  <c r="BC327" i="5"/>
  <c r="BB327" i="5"/>
  <c r="BA327" i="5"/>
  <c r="G323" i="5"/>
  <c r="L323" i="5"/>
  <c r="K323" i="5"/>
  <c r="J323" i="5"/>
  <c r="G322" i="5"/>
  <c r="L322" i="5"/>
  <c r="K322" i="5"/>
  <c r="J322" i="5"/>
  <c r="G321" i="5"/>
  <c r="L321" i="5"/>
  <c r="K321" i="5"/>
  <c r="J321" i="5"/>
  <c r="G318" i="5"/>
  <c r="L318" i="5"/>
  <c r="K318" i="5"/>
  <c r="J318" i="5"/>
  <c r="G317" i="5"/>
  <c r="L317" i="5"/>
  <c r="K317" i="5"/>
  <c r="J317" i="5"/>
  <c r="G316" i="5"/>
  <c r="L316" i="5"/>
  <c r="K316" i="5"/>
  <c r="J316" i="5"/>
  <c r="G315" i="5"/>
  <c r="L315" i="5"/>
  <c r="K315" i="5"/>
  <c r="J315" i="5"/>
  <c r="G314" i="5"/>
  <c r="L314" i="5"/>
  <c r="K314" i="5"/>
  <c r="J314" i="5"/>
  <c r="G313" i="5"/>
  <c r="L313" i="5"/>
  <c r="K313" i="5"/>
  <c r="J313" i="5"/>
  <c r="AX308" i="5"/>
  <c r="AZ308" i="5"/>
  <c r="BD308" i="5"/>
  <c r="BF308" i="5"/>
  <c r="BE308" i="5"/>
  <c r="AY308" i="5"/>
  <c r="BC308" i="5"/>
  <c r="BB308" i="5"/>
  <c r="BA308" i="5"/>
  <c r="AX310" i="5"/>
  <c r="AZ310" i="5"/>
  <c r="BD310" i="5"/>
  <c r="BF310" i="5"/>
  <c r="BE310" i="5"/>
  <c r="AY310" i="5"/>
  <c r="BC310" i="5"/>
  <c r="BB310" i="5"/>
  <c r="BA310" i="5"/>
  <c r="G311" i="5"/>
  <c r="L311" i="5"/>
  <c r="K311" i="5"/>
  <c r="J311" i="5"/>
  <c r="G310" i="5"/>
  <c r="L310" i="5"/>
  <c r="K310" i="5"/>
  <c r="J310" i="5"/>
  <c r="AX302" i="5"/>
  <c r="AZ302" i="5"/>
  <c r="BD302" i="5"/>
  <c r="BF302" i="5"/>
  <c r="BE302" i="5"/>
  <c r="AY302" i="5"/>
  <c r="BC302" i="5"/>
  <c r="BB302" i="5"/>
  <c r="BA302" i="5"/>
  <c r="AX301" i="5"/>
  <c r="AZ301" i="5"/>
  <c r="BD301" i="5"/>
  <c r="BF301" i="5"/>
  <c r="BE301" i="5"/>
  <c r="AY301" i="5"/>
  <c r="BC301" i="5"/>
  <c r="BB301" i="5"/>
  <c r="BA301" i="5"/>
  <c r="G302" i="5"/>
  <c r="L302" i="5"/>
  <c r="K302" i="5"/>
  <c r="J302" i="5"/>
  <c r="AX305" i="5"/>
  <c r="AZ305" i="5"/>
  <c r="BD305" i="5"/>
  <c r="BF305" i="5"/>
  <c r="BE305" i="5"/>
  <c r="AY305" i="5"/>
  <c r="BC305" i="5"/>
  <c r="BB305" i="5"/>
  <c r="BA305" i="5"/>
  <c r="AX307" i="5"/>
  <c r="AZ307" i="5"/>
  <c r="BD307" i="5"/>
  <c r="BF307" i="5"/>
  <c r="BE307" i="5"/>
  <c r="AY307" i="5"/>
  <c r="BC307" i="5"/>
  <c r="BB307" i="5"/>
  <c r="BA307" i="5"/>
  <c r="G306" i="5"/>
  <c r="L306" i="5"/>
  <c r="K306" i="5"/>
  <c r="J306" i="5"/>
  <c r="G305" i="5"/>
  <c r="L305" i="5"/>
  <c r="K305" i="5"/>
  <c r="J305" i="5"/>
  <c r="G304" i="5"/>
  <c r="L304" i="5"/>
  <c r="K304" i="5"/>
  <c r="J304" i="5"/>
  <c r="AX135" i="5"/>
  <c r="AZ135" i="5"/>
  <c r="BD135" i="5"/>
  <c r="BF135" i="5"/>
  <c r="BE135" i="5"/>
  <c r="AY135" i="5"/>
  <c r="BC135" i="5"/>
  <c r="BB135" i="5"/>
  <c r="BA135" i="5"/>
  <c r="AX134" i="5"/>
  <c r="AZ134" i="5"/>
  <c r="BD134" i="5"/>
  <c r="BF134" i="5"/>
  <c r="BE134" i="5"/>
  <c r="AY134" i="5"/>
  <c r="BC134" i="5"/>
  <c r="BB134" i="5"/>
  <c r="BA134" i="5"/>
  <c r="AX130" i="5"/>
  <c r="AY130" i="5"/>
  <c r="BC130" i="5"/>
  <c r="AZ130" i="5"/>
  <c r="BB130" i="5"/>
  <c r="BD130" i="5"/>
  <c r="BE130" i="5"/>
  <c r="BF130" i="5"/>
  <c r="BA130" i="5"/>
  <c r="G130" i="5"/>
  <c r="L130" i="5"/>
  <c r="K130" i="5"/>
  <c r="J130" i="5"/>
  <c r="AX299" i="5"/>
  <c r="AZ299" i="5"/>
  <c r="BD299" i="5"/>
  <c r="BF299" i="5"/>
  <c r="BE299" i="5"/>
  <c r="AY299" i="5"/>
  <c r="BC299" i="5"/>
  <c r="BB299" i="5"/>
  <c r="BA299" i="5"/>
  <c r="G301" i="5"/>
  <c r="L301" i="5"/>
  <c r="K301" i="5"/>
  <c r="J301" i="5"/>
  <c r="G300" i="5"/>
  <c r="L300" i="5"/>
  <c r="K300" i="5"/>
  <c r="J300" i="5"/>
  <c r="G299" i="5"/>
  <c r="L299" i="5"/>
  <c r="K299" i="5"/>
  <c r="J299" i="5"/>
  <c r="G298" i="5"/>
  <c r="L298" i="5"/>
  <c r="K298" i="5"/>
  <c r="J298" i="5"/>
  <c r="G297" i="5"/>
  <c r="L297" i="5"/>
  <c r="K297" i="5"/>
  <c r="J297" i="5"/>
  <c r="AX290" i="5"/>
  <c r="AZ290" i="5"/>
  <c r="BD290" i="5"/>
  <c r="BF290" i="5"/>
  <c r="BE290" i="5"/>
  <c r="AY290" i="5"/>
  <c r="BC290" i="5"/>
  <c r="BB290" i="5"/>
  <c r="BA290" i="5"/>
  <c r="G295" i="5"/>
  <c r="L295" i="5"/>
  <c r="K295" i="5"/>
  <c r="J295" i="5"/>
  <c r="G294" i="5"/>
  <c r="L294" i="5"/>
  <c r="K294" i="5"/>
  <c r="J294" i="5"/>
  <c r="G293" i="5"/>
  <c r="L293" i="5"/>
  <c r="K293" i="5"/>
  <c r="J293" i="5"/>
  <c r="G292" i="5"/>
  <c r="L292" i="5"/>
  <c r="K292" i="5"/>
  <c r="J292" i="5"/>
  <c r="G291" i="5"/>
  <c r="L291" i="5"/>
  <c r="K291" i="5"/>
  <c r="J291" i="5"/>
  <c r="AX288" i="5"/>
  <c r="AZ288" i="5"/>
  <c r="BD288" i="5"/>
  <c r="BF288" i="5"/>
  <c r="BE288" i="5"/>
  <c r="AY288" i="5"/>
  <c r="BC288" i="5"/>
  <c r="BB288" i="5"/>
  <c r="BA288" i="5"/>
  <c r="G289" i="5"/>
  <c r="L289" i="5"/>
  <c r="K289" i="5"/>
  <c r="J289" i="5"/>
  <c r="G288" i="5"/>
  <c r="L288" i="5"/>
  <c r="K288" i="5"/>
  <c r="J288" i="5"/>
  <c r="AX281" i="5"/>
  <c r="AZ281" i="5"/>
  <c r="BD281" i="5"/>
  <c r="BF281" i="5"/>
  <c r="BE281" i="5"/>
  <c r="AY281" i="5"/>
  <c r="BC281" i="5"/>
  <c r="BB281" i="5"/>
  <c r="BA281" i="5"/>
  <c r="G285" i="5"/>
  <c r="L285" i="5"/>
  <c r="K285" i="5"/>
  <c r="J285" i="5"/>
  <c r="G284" i="5"/>
  <c r="L284" i="5"/>
  <c r="K284" i="5"/>
  <c r="J284" i="5"/>
  <c r="G283" i="5"/>
  <c r="L283" i="5"/>
  <c r="K283" i="5"/>
  <c r="J283" i="5"/>
  <c r="G282" i="5"/>
  <c r="L282" i="5"/>
  <c r="K282" i="5"/>
  <c r="J282" i="5"/>
  <c r="G281" i="5"/>
  <c r="L281" i="5"/>
  <c r="K281" i="5"/>
  <c r="J281" i="5"/>
  <c r="AX278" i="5"/>
  <c r="AZ278" i="5"/>
  <c r="BD278" i="5"/>
  <c r="BF278" i="5"/>
  <c r="BE278" i="5"/>
  <c r="AY278" i="5"/>
  <c r="BC278" i="5"/>
  <c r="BB278" i="5"/>
  <c r="BA278" i="5"/>
  <c r="AX282" i="5"/>
  <c r="AX294" i="5"/>
  <c r="AX297" i="5"/>
  <c r="AX303" i="5"/>
  <c r="G275" i="5"/>
  <c r="L275" i="5"/>
  <c r="K275" i="5"/>
  <c r="J275" i="5"/>
  <c r="AX273" i="5"/>
  <c r="AZ273" i="5"/>
  <c r="BD273" i="5"/>
  <c r="BF273" i="5"/>
  <c r="BE273" i="5"/>
  <c r="AY273" i="5"/>
  <c r="BC273" i="5"/>
  <c r="BB273" i="5"/>
  <c r="BA273" i="5"/>
  <c r="G273" i="5"/>
  <c r="L273" i="5"/>
  <c r="K273" i="5"/>
  <c r="J273" i="5"/>
  <c r="AX270" i="5"/>
  <c r="AZ270" i="5"/>
  <c r="BD270" i="5"/>
  <c r="BF270" i="5"/>
  <c r="BE270" i="5"/>
  <c r="AY270" i="5"/>
  <c r="BC270" i="5"/>
  <c r="BB270" i="5"/>
  <c r="BA270" i="5"/>
  <c r="AX268" i="5"/>
  <c r="AZ268" i="5"/>
  <c r="BD268" i="5"/>
  <c r="BF268" i="5"/>
  <c r="BE268" i="5"/>
  <c r="AY268" i="5"/>
  <c r="BC268" i="5"/>
  <c r="BB268" i="5"/>
  <c r="BA268" i="5"/>
  <c r="G271" i="5"/>
  <c r="L271" i="5"/>
  <c r="K271" i="5"/>
  <c r="J271" i="5"/>
  <c r="G270" i="5"/>
  <c r="L270" i="5"/>
  <c r="K270" i="5"/>
  <c r="J270" i="5"/>
  <c r="G269" i="5"/>
  <c r="L269" i="5"/>
  <c r="K269" i="5"/>
  <c r="J269" i="5"/>
  <c r="G268" i="5"/>
  <c r="L268" i="5"/>
  <c r="K268" i="5"/>
  <c r="J268" i="5"/>
  <c r="G267" i="5"/>
  <c r="L267" i="5"/>
  <c r="K267" i="5"/>
  <c r="J267" i="5"/>
  <c r="AX264" i="5"/>
  <c r="AZ264" i="5"/>
  <c r="BD264" i="5"/>
  <c r="BF264" i="5"/>
  <c r="BE264" i="5"/>
  <c r="AY264" i="5"/>
  <c r="BC264" i="5"/>
  <c r="BB264" i="5"/>
  <c r="BA264" i="5"/>
  <c r="G264" i="5"/>
  <c r="L264" i="5"/>
  <c r="K264" i="5"/>
  <c r="J264" i="5"/>
  <c r="AX262" i="5"/>
  <c r="AZ262" i="5"/>
  <c r="BD262" i="5"/>
  <c r="BF262" i="5"/>
  <c r="BE262" i="5"/>
  <c r="AY262" i="5"/>
  <c r="BC262" i="5"/>
  <c r="BB262" i="5"/>
  <c r="BA262" i="5"/>
  <c r="G262" i="5"/>
  <c r="L262" i="5"/>
  <c r="K262" i="5"/>
  <c r="J262" i="5"/>
  <c r="G261" i="5"/>
  <c r="L261" i="5"/>
  <c r="K261" i="5"/>
  <c r="J261" i="5"/>
  <c r="G259" i="5"/>
  <c r="L259" i="5"/>
  <c r="K259" i="5"/>
  <c r="J259" i="5"/>
  <c r="G258" i="5"/>
  <c r="L258" i="5"/>
  <c r="K258" i="5"/>
  <c r="J258" i="5"/>
  <c r="G257" i="5"/>
  <c r="L257" i="5"/>
  <c r="K257" i="5"/>
  <c r="J257" i="5"/>
  <c r="G255" i="5"/>
  <c r="L255" i="5"/>
  <c r="K255" i="5"/>
  <c r="J255" i="5"/>
  <c r="G254" i="5"/>
  <c r="L254" i="5"/>
  <c r="K254" i="5"/>
  <c r="J254" i="5"/>
  <c r="G253" i="5"/>
  <c r="L253" i="5"/>
  <c r="K253" i="5"/>
  <c r="J253" i="5"/>
  <c r="G252" i="5"/>
  <c r="L252" i="5"/>
  <c r="K252" i="5"/>
  <c r="J252" i="5"/>
  <c r="AX248" i="5"/>
  <c r="AZ248" i="5"/>
  <c r="BD248" i="5"/>
  <c r="BF248" i="5"/>
  <c r="BE248" i="5"/>
  <c r="AY248" i="5"/>
  <c r="BC248" i="5"/>
  <c r="BB248" i="5"/>
  <c r="BA248" i="5"/>
  <c r="G248" i="5"/>
  <c r="L248" i="5"/>
  <c r="K248" i="5"/>
  <c r="J248" i="5"/>
  <c r="G247" i="5"/>
  <c r="L247" i="5"/>
  <c r="K247" i="5"/>
  <c r="J247" i="5"/>
  <c r="AX244" i="5"/>
  <c r="AZ244" i="5"/>
  <c r="BD244" i="5"/>
  <c r="BF244" i="5"/>
  <c r="BE244" i="5"/>
  <c r="AY244" i="5"/>
  <c r="BC244" i="5"/>
  <c r="BB244" i="5"/>
  <c r="BA244" i="5"/>
  <c r="AX242" i="5"/>
  <c r="AZ242" i="5"/>
  <c r="BD242" i="5"/>
  <c r="BF242" i="5"/>
  <c r="BE242" i="5"/>
  <c r="AY242" i="5"/>
  <c r="BC242" i="5"/>
  <c r="BB242" i="5"/>
  <c r="BA242" i="5"/>
  <c r="G244" i="5"/>
  <c r="L244" i="5"/>
  <c r="K244" i="5"/>
  <c r="J244" i="5"/>
  <c r="G245" i="5"/>
  <c r="L245" i="5"/>
  <c r="K245" i="5"/>
  <c r="J245" i="5"/>
  <c r="G243" i="5"/>
  <c r="L243" i="5"/>
  <c r="K243" i="5"/>
  <c r="J243" i="5"/>
  <c r="AX240" i="5"/>
  <c r="AZ240" i="5"/>
  <c r="BD240" i="5"/>
  <c r="BF240" i="5"/>
  <c r="BE240" i="5"/>
  <c r="AY240" i="5"/>
  <c r="BC240" i="5"/>
  <c r="BB240" i="5"/>
  <c r="BA240" i="5"/>
  <c r="G241" i="5"/>
  <c r="L241" i="5"/>
  <c r="K241" i="5"/>
  <c r="J241" i="5"/>
  <c r="G240" i="5"/>
  <c r="L240" i="5"/>
  <c r="K240" i="5"/>
  <c r="J240" i="5"/>
  <c r="G239" i="5"/>
  <c r="L239" i="5"/>
  <c r="K239" i="5"/>
  <c r="J239" i="5"/>
  <c r="G238" i="5"/>
  <c r="L238" i="5"/>
  <c r="K238" i="5"/>
  <c r="J238" i="5"/>
  <c r="G237" i="5"/>
  <c r="L237" i="5"/>
  <c r="K237" i="5"/>
  <c r="J237" i="5"/>
  <c r="G235" i="5"/>
  <c r="L235" i="5"/>
  <c r="K235" i="5"/>
  <c r="J235" i="5"/>
  <c r="G234" i="5"/>
  <c r="L234" i="5"/>
  <c r="K234" i="5"/>
  <c r="J234" i="5"/>
  <c r="G233" i="5"/>
  <c r="L233" i="5"/>
  <c r="K233" i="5"/>
  <c r="J233" i="5"/>
  <c r="G231" i="5"/>
  <c r="L231" i="5"/>
  <c r="K231" i="5"/>
  <c r="J231" i="5"/>
  <c r="G228" i="5"/>
  <c r="L228" i="5"/>
  <c r="K228" i="5"/>
  <c r="J228" i="5"/>
  <c r="G227" i="5"/>
  <c r="L227" i="5"/>
  <c r="K227" i="5"/>
  <c r="J227" i="5"/>
  <c r="G226" i="5"/>
  <c r="L226" i="5"/>
  <c r="K226" i="5"/>
  <c r="J226" i="5"/>
  <c r="G225" i="5"/>
  <c r="L225" i="5"/>
  <c r="K225" i="5"/>
  <c r="J225" i="5"/>
  <c r="G224" i="5"/>
  <c r="L224" i="5"/>
  <c r="K224" i="5"/>
  <c r="J224" i="5"/>
  <c r="G223" i="5"/>
  <c r="L223" i="5"/>
  <c r="K223" i="5"/>
  <c r="J223" i="5"/>
  <c r="AX218" i="5"/>
  <c r="AZ218" i="5"/>
  <c r="BD218" i="5"/>
  <c r="BF218" i="5"/>
  <c r="BE218" i="5"/>
  <c r="AY218" i="5"/>
  <c r="BC218" i="5"/>
  <c r="BB218" i="5"/>
  <c r="BA218" i="5"/>
  <c r="G219" i="5"/>
  <c r="L219" i="5"/>
  <c r="K219" i="5"/>
  <c r="J219" i="5"/>
  <c r="G218" i="5"/>
  <c r="L218" i="5"/>
  <c r="K218" i="5"/>
  <c r="J218" i="5"/>
  <c r="G216" i="5"/>
  <c r="L216" i="5"/>
  <c r="K216" i="5"/>
  <c r="J216" i="5"/>
  <c r="G215" i="5"/>
  <c r="L215" i="5"/>
  <c r="K215" i="5"/>
  <c r="J215" i="5"/>
  <c r="AX212" i="5"/>
  <c r="AZ212" i="5"/>
  <c r="BD212" i="5"/>
  <c r="BF212" i="5"/>
  <c r="BE212" i="5"/>
  <c r="AY212" i="5"/>
  <c r="BC212" i="5"/>
  <c r="BB212" i="5"/>
  <c r="BA212" i="5"/>
  <c r="AX209" i="5"/>
  <c r="AZ209" i="5"/>
  <c r="BD209" i="5"/>
  <c r="BF209" i="5"/>
  <c r="BE209" i="5"/>
  <c r="AY209" i="5"/>
  <c r="BC209" i="5"/>
  <c r="BB209" i="5"/>
  <c r="BA209" i="5"/>
  <c r="G213" i="5"/>
  <c r="L213" i="5"/>
  <c r="K213" i="5"/>
  <c r="J213" i="5"/>
  <c r="G212" i="5"/>
  <c r="L212" i="5"/>
  <c r="K212" i="5"/>
  <c r="J212" i="5"/>
  <c r="G211" i="5"/>
  <c r="L211" i="5"/>
  <c r="K211" i="5"/>
  <c r="J211" i="5"/>
  <c r="G210" i="5"/>
  <c r="L210" i="5"/>
  <c r="K210" i="5"/>
  <c r="J210" i="5"/>
  <c r="G209" i="5"/>
  <c r="L209" i="5"/>
  <c r="K209" i="5"/>
  <c r="J209" i="5"/>
  <c r="AX207" i="5"/>
  <c r="AZ207" i="5"/>
  <c r="BD207" i="5"/>
  <c r="BF207" i="5"/>
  <c r="BE207" i="5"/>
  <c r="AY207" i="5"/>
  <c r="BC207" i="5"/>
  <c r="BB207" i="5"/>
  <c r="BA207" i="5"/>
  <c r="AX206" i="5"/>
  <c r="AZ206" i="5"/>
  <c r="BD206" i="5"/>
  <c r="BF206" i="5"/>
  <c r="BE206" i="5"/>
  <c r="AY206" i="5"/>
  <c r="BC206" i="5"/>
  <c r="BB206" i="5"/>
  <c r="BA206" i="5"/>
  <c r="G207" i="5"/>
  <c r="L207" i="5"/>
  <c r="K207" i="5"/>
  <c r="J207" i="5"/>
  <c r="G206" i="5"/>
  <c r="L206" i="5"/>
  <c r="K206" i="5"/>
  <c r="J206" i="5"/>
  <c r="G205" i="5"/>
  <c r="L205" i="5"/>
  <c r="K205" i="5"/>
  <c r="J205" i="5"/>
  <c r="G203" i="5"/>
  <c r="L203" i="5"/>
  <c r="K203" i="5"/>
  <c r="J203" i="5"/>
  <c r="G202" i="5"/>
  <c r="L202" i="5"/>
  <c r="K202" i="5"/>
  <c r="J202" i="5"/>
  <c r="AX197" i="5"/>
  <c r="AZ197" i="5"/>
  <c r="BD197" i="5"/>
  <c r="BF197" i="5"/>
  <c r="BE197" i="5"/>
  <c r="AY197" i="5"/>
  <c r="BC197" i="5"/>
  <c r="BB197" i="5"/>
  <c r="BA197" i="5"/>
  <c r="AX195" i="5"/>
  <c r="AZ195" i="5"/>
  <c r="BD195" i="5"/>
  <c r="BF195" i="5"/>
  <c r="BE195" i="5"/>
  <c r="AY195" i="5"/>
  <c r="BC195" i="5"/>
  <c r="BB195" i="5"/>
  <c r="BA195" i="5"/>
  <c r="G200" i="5"/>
  <c r="L200" i="5"/>
  <c r="K200" i="5"/>
  <c r="J200" i="5"/>
  <c r="G199" i="5"/>
  <c r="L199" i="5"/>
  <c r="K199" i="5"/>
  <c r="J199" i="5"/>
  <c r="G198" i="5"/>
  <c r="L198" i="5"/>
  <c r="K198" i="5"/>
  <c r="J198" i="5"/>
  <c r="G197" i="5"/>
  <c r="L197" i="5"/>
  <c r="K197" i="5"/>
  <c r="J197" i="5"/>
  <c r="G196" i="5"/>
  <c r="L196" i="5"/>
  <c r="K196" i="5"/>
  <c r="J196" i="5"/>
  <c r="G195" i="5"/>
  <c r="L195" i="5"/>
  <c r="K195" i="5"/>
  <c r="J195" i="5"/>
  <c r="AX192" i="5"/>
  <c r="AZ192" i="5"/>
  <c r="BD192" i="5"/>
  <c r="BF192" i="5"/>
  <c r="BE192" i="5"/>
  <c r="AY192" i="5"/>
  <c r="BC192" i="5"/>
  <c r="BB192" i="5"/>
  <c r="BA192" i="5"/>
  <c r="G193" i="5"/>
  <c r="L193" i="5"/>
  <c r="K193" i="5"/>
  <c r="J193" i="5"/>
  <c r="G192" i="5"/>
  <c r="L192" i="5"/>
  <c r="K192" i="5"/>
  <c r="J192" i="5"/>
  <c r="G191" i="5"/>
  <c r="L191" i="5"/>
  <c r="K191" i="5"/>
  <c r="J191" i="5"/>
  <c r="AX187" i="5"/>
  <c r="AZ187" i="5"/>
  <c r="BD187" i="5"/>
  <c r="BF187" i="5"/>
  <c r="BE187" i="5"/>
  <c r="AY187" i="5"/>
  <c r="BC187" i="5"/>
  <c r="BB187" i="5"/>
  <c r="BA187" i="5"/>
  <c r="G187" i="5"/>
  <c r="L187" i="5"/>
  <c r="K187" i="5"/>
  <c r="J187" i="5"/>
  <c r="AX184" i="5"/>
  <c r="AZ184" i="5"/>
  <c r="BD184" i="5"/>
  <c r="BF184" i="5"/>
  <c r="BE184" i="5"/>
  <c r="AY184" i="5"/>
  <c r="BC184" i="5"/>
  <c r="BB184" i="5"/>
  <c r="BA184" i="5"/>
  <c r="G185" i="5"/>
  <c r="L185" i="5"/>
  <c r="K185" i="5"/>
  <c r="J185" i="5"/>
  <c r="G184" i="5"/>
  <c r="L184" i="5"/>
  <c r="K184" i="5"/>
  <c r="J184" i="5"/>
  <c r="AX180" i="5"/>
  <c r="AZ180" i="5"/>
  <c r="BD180" i="5"/>
  <c r="BF180" i="5"/>
  <c r="BE180" i="5"/>
  <c r="AY180" i="5"/>
  <c r="BC180" i="5"/>
  <c r="BB180" i="5"/>
  <c r="BA180" i="5"/>
  <c r="G182" i="5"/>
  <c r="J182" i="5"/>
  <c r="G181" i="5"/>
  <c r="J181" i="5"/>
  <c r="AX162" i="5"/>
  <c r="AZ162" i="5"/>
  <c r="BD162" i="5"/>
  <c r="BF162" i="5"/>
  <c r="BE162" i="5"/>
  <c r="AY162" i="5"/>
  <c r="BC162" i="5"/>
  <c r="BB162" i="5"/>
  <c r="BA162" i="5"/>
  <c r="AX161" i="5"/>
  <c r="AZ161" i="5"/>
  <c r="BD161" i="5"/>
  <c r="BF161" i="5"/>
  <c r="BE161" i="5"/>
  <c r="AY161" i="5"/>
  <c r="BC161" i="5"/>
  <c r="BB161" i="5"/>
  <c r="BA161" i="5"/>
  <c r="AX165" i="5"/>
  <c r="AZ165" i="5"/>
  <c r="BD165" i="5"/>
  <c r="BF165" i="5"/>
  <c r="BE165" i="5"/>
  <c r="AY165" i="5"/>
  <c r="BC165" i="5"/>
  <c r="BB165" i="5"/>
  <c r="BA165" i="5"/>
  <c r="AX163" i="5"/>
  <c r="AY163" i="5"/>
  <c r="AZ163" i="5"/>
  <c r="BA163" i="5"/>
  <c r="BB163" i="5"/>
  <c r="BC163" i="5"/>
  <c r="BD163" i="5"/>
  <c r="BE163" i="5"/>
  <c r="BF163" i="5"/>
  <c r="AX164" i="5"/>
  <c r="AY164" i="5"/>
  <c r="AZ164" i="5"/>
  <c r="BA164" i="5"/>
  <c r="BB164" i="5"/>
  <c r="BC164" i="5"/>
  <c r="BD164" i="5"/>
  <c r="BE164" i="5"/>
  <c r="BF164" i="5"/>
  <c r="G160" i="5"/>
  <c r="L160" i="5"/>
  <c r="K160" i="5"/>
  <c r="J160" i="5"/>
  <c r="G157" i="5"/>
  <c r="L157" i="5"/>
  <c r="K157" i="5"/>
  <c r="J157" i="5"/>
  <c r="AX146" i="5"/>
  <c r="AZ146" i="5"/>
  <c r="BD146" i="5"/>
  <c r="BF146" i="5"/>
  <c r="BE146" i="5"/>
  <c r="AY146" i="5"/>
  <c r="BC146" i="5"/>
  <c r="BB146" i="5"/>
  <c r="BA146" i="5"/>
  <c r="G150" i="5"/>
  <c r="L150" i="5"/>
  <c r="K150" i="5"/>
  <c r="J150" i="5"/>
  <c r="G149" i="5"/>
  <c r="L149" i="5"/>
  <c r="K149" i="5"/>
  <c r="J149" i="5"/>
  <c r="AX129" i="5"/>
  <c r="AY129" i="5"/>
  <c r="BC129" i="5"/>
  <c r="AZ129" i="5"/>
  <c r="BB129" i="5"/>
  <c r="BD129" i="5"/>
  <c r="BE129" i="5"/>
  <c r="BF129" i="5"/>
  <c r="BA129" i="5"/>
  <c r="AX128" i="5"/>
  <c r="AZ128" i="5"/>
  <c r="BD128" i="5"/>
  <c r="BF128" i="5"/>
  <c r="BE128" i="5"/>
  <c r="AY128" i="5"/>
  <c r="BC128" i="5"/>
  <c r="BB128" i="5"/>
  <c r="BA128" i="5"/>
  <c r="G119" i="5"/>
  <c r="L119" i="5"/>
  <c r="K119" i="5"/>
  <c r="J119" i="5"/>
  <c r="G118" i="5"/>
  <c r="L118" i="5"/>
  <c r="K118" i="5"/>
  <c r="J118" i="5"/>
  <c r="G120" i="5"/>
  <c r="AX114" i="5"/>
  <c r="AZ114" i="5"/>
  <c r="BD114" i="5"/>
  <c r="BF114" i="5"/>
  <c r="BE114" i="5"/>
  <c r="AY114" i="5"/>
  <c r="BC114" i="5"/>
  <c r="BB114" i="5"/>
  <c r="BA114" i="5"/>
  <c r="G114" i="5"/>
  <c r="L114" i="5"/>
  <c r="K114" i="5"/>
  <c r="J114" i="5"/>
  <c r="AX69" i="5"/>
  <c r="AZ69" i="5"/>
  <c r="BD69" i="5"/>
  <c r="BF69" i="5"/>
  <c r="BE69" i="5"/>
  <c r="AY69" i="5"/>
  <c r="BC69" i="5"/>
  <c r="BB69" i="5"/>
  <c r="BA69" i="5"/>
  <c r="G64" i="5"/>
  <c r="L64" i="5"/>
  <c r="K64" i="5"/>
  <c r="J64" i="5"/>
  <c r="G63" i="5"/>
  <c r="L63" i="5"/>
  <c r="K63" i="5"/>
  <c r="J63" i="5"/>
  <c r="AX57" i="5"/>
  <c r="AZ57" i="5"/>
  <c r="BD57" i="5"/>
  <c r="BF57" i="5"/>
  <c r="BE57" i="5"/>
  <c r="AY57" i="5"/>
  <c r="BC57" i="5"/>
  <c r="BB57" i="5"/>
  <c r="BA57" i="5"/>
  <c r="AX55" i="5"/>
  <c r="AZ55" i="5"/>
  <c r="BD55" i="5"/>
  <c r="BF55" i="5"/>
  <c r="BE55" i="5"/>
  <c r="AY55" i="5"/>
  <c r="BC55" i="5"/>
  <c r="BB55" i="5"/>
  <c r="BA55" i="5"/>
  <c r="AX839" i="5"/>
  <c r="AZ839" i="5"/>
  <c r="BD839" i="5"/>
  <c r="BF839" i="5"/>
  <c r="BE839" i="5"/>
  <c r="AX838" i="5"/>
  <c r="AZ838" i="5"/>
  <c r="BD838" i="5"/>
  <c r="BF838" i="5"/>
  <c r="BE838" i="5"/>
  <c r="AX837" i="5"/>
  <c r="AZ837" i="5"/>
  <c r="BD837" i="5"/>
  <c r="BF837" i="5"/>
  <c r="BE837" i="5"/>
  <c r="AX836" i="5"/>
  <c r="AZ836" i="5"/>
  <c r="BD836" i="5"/>
  <c r="BF836" i="5"/>
  <c r="BE836" i="5"/>
  <c r="AX835" i="5"/>
  <c r="AZ835" i="5"/>
  <c r="BD835" i="5"/>
  <c r="BF835" i="5"/>
  <c r="BE835" i="5"/>
  <c r="AX834" i="5"/>
  <c r="AZ834" i="5"/>
  <c r="BD834" i="5"/>
  <c r="BF834" i="5"/>
  <c r="BE834" i="5"/>
  <c r="AX833" i="5"/>
  <c r="AZ833" i="5"/>
  <c r="BD833" i="5"/>
  <c r="BF833" i="5"/>
  <c r="BE833" i="5"/>
  <c r="AX832" i="5"/>
  <c r="AZ832" i="5"/>
  <c r="BD832" i="5"/>
  <c r="BF832" i="5"/>
  <c r="BE832" i="5"/>
  <c r="AX831" i="5"/>
  <c r="AZ831" i="5"/>
  <c r="BD831" i="5"/>
  <c r="BF831" i="5"/>
  <c r="BE831" i="5"/>
  <c r="AX830" i="5"/>
  <c r="AZ830" i="5"/>
  <c r="BD830" i="5"/>
  <c r="BF830" i="5"/>
  <c r="BE830" i="5"/>
  <c r="AX829" i="5"/>
  <c r="AZ829" i="5"/>
  <c r="BD829" i="5"/>
  <c r="BF829" i="5"/>
  <c r="BE829" i="5"/>
  <c r="AX827" i="5"/>
  <c r="AZ827" i="5"/>
  <c r="BD827" i="5"/>
  <c r="BF827" i="5"/>
  <c r="BE827" i="5"/>
  <c r="AX826" i="5"/>
  <c r="AZ826" i="5"/>
  <c r="BD826" i="5"/>
  <c r="BF826" i="5"/>
  <c r="BE826" i="5"/>
  <c r="AX825" i="5"/>
  <c r="AZ825" i="5"/>
  <c r="BD825" i="5"/>
  <c r="BF825" i="5"/>
  <c r="BE825" i="5"/>
  <c r="AX824" i="5"/>
  <c r="AZ824" i="5"/>
  <c r="BD824" i="5"/>
  <c r="BF824" i="5"/>
  <c r="BE824" i="5"/>
  <c r="AX823" i="5"/>
  <c r="AZ823" i="5"/>
  <c r="BD823" i="5"/>
  <c r="BF823" i="5"/>
  <c r="BE823" i="5"/>
  <c r="AX818" i="5"/>
  <c r="AZ818" i="5"/>
  <c r="BD818" i="5"/>
  <c r="BF818" i="5"/>
  <c r="BE818" i="5"/>
  <c r="AX813" i="5"/>
  <c r="AZ813" i="5"/>
  <c r="BD813" i="5"/>
  <c r="BF813" i="5"/>
  <c r="BE813" i="5"/>
  <c r="AX812" i="5"/>
  <c r="AZ812" i="5"/>
  <c r="BD812" i="5"/>
  <c r="BF812" i="5"/>
  <c r="BE812" i="5"/>
  <c r="AX811" i="5"/>
  <c r="AZ811" i="5"/>
  <c r="BD811" i="5"/>
  <c r="BF811" i="5"/>
  <c r="BE811" i="5"/>
  <c r="AX810" i="5"/>
  <c r="AZ810" i="5"/>
  <c r="BD810" i="5"/>
  <c r="BF810" i="5"/>
  <c r="BE810" i="5"/>
  <c r="AX809" i="5"/>
  <c r="AZ809" i="5"/>
  <c r="BD809" i="5"/>
  <c r="BF809" i="5"/>
  <c r="BE809" i="5"/>
  <c r="AX808" i="5"/>
  <c r="AZ808" i="5"/>
  <c r="BD808" i="5"/>
  <c r="BF808" i="5"/>
  <c r="BE808" i="5"/>
  <c r="AX807" i="5"/>
  <c r="AZ807" i="5"/>
  <c r="BD807" i="5"/>
  <c r="BF807" i="5"/>
  <c r="BE807" i="5"/>
  <c r="AX806" i="5"/>
  <c r="AZ806" i="5"/>
  <c r="BD806" i="5"/>
  <c r="BF806" i="5"/>
  <c r="BE806" i="5"/>
  <c r="AX805" i="5"/>
  <c r="AZ805" i="5"/>
  <c r="BD805" i="5"/>
  <c r="BF805" i="5"/>
  <c r="BE805" i="5"/>
  <c r="AX804" i="5"/>
  <c r="AZ804" i="5"/>
  <c r="BD804" i="5"/>
  <c r="BF804" i="5"/>
  <c r="BE804" i="5"/>
  <c r="AX803" i="5"/>
  <c r="AZ803" i="5"/>
  <c r="BD803" i="5"/>
  <c r="BF803" i="5"/>
  <c r="BE803" i="5"/>
  <c r="AX802" i="5"/>
  <c r="AZ802" i="5"/>
  <c r="BD802" i="5"/>
  <c r="BF802" i="5"/>
  <c r="BE802" i="5"/>
  <c r="AX801" i="5"/>
  <c r="AZ801" i="5"/>
  <c r="BD801" i="5"/>
  <c r="BF801" i="5"/>
  <c r="BE801" i="5"/>
  <c r="AX800" i="5"/>
  <c r="AZ800" i="5"/>
  <c r="BD800" i="5"/>
  <c r="BF800" i="5"/>
  <c r="BE800" i="5"/>
  <c r="AX799" i="5"/>
  <c r="AZ799" i="5"/>
  <c r="BD799" i="5"/>
  <c r="BF799" i="5"/>
  <c r="BE799" i="5"/>
  <c r="AX798" i="5"/>
  <c r="AZ798" i="5"/>
  <c r="BD798" i="5"/>
  <c r="BF798" i="5"/>
  <c r="BE798" i="5"/>
  <c r="AX795" i="5"/>
  <c r="AZ795" i="5"/>
  <c r="BD795" i="5"/>
  <c r="BF795" i="5"/>
  <c r="BE795" i="5"/>
  <c r="AX794" i="5"/>
  <c r="AZ794" i="5"/>
  <c r="BD794" i="5"/>
  <c r="BF794" i="5"/>
  <c r="BE794" i="5"/>
  <c r="AX793" i="5"/>
  <c r="AZ793" i="5"/>
  <c r="BD793" i="5"/>
  <c r="BF793" i="5"/>
  <c r="BE793" i="5"/>
  <c r="AX792" i="5"/>
  <c r="AZ792" i="5"/>
  <c r="BD792" i="5"/>
  <c r="BF792" i="5"/>
  <c r="BE792" i="5"/>
  <c r="AX791" i="5"/>
  <c r="AZ791" i="5"/>
  <c r="BD791" i="5"/>
  <c r="BF791" i="5"/>
  <c r="BE791" i="5"/>
  <c r="AX790" i="5"/>
  <c r="AZ790" i="5"/>
  <c r="BD790" i="5"/>
  <c r="BF790" i="5"/>
  <c r="BE790" i="5"/>
  <c r="AX789" i="5"/>
  <c r="AZ789" i="5"/>
  <c r="BD789" i="5"/>
  <c r="BF789" i="5"/>
  <c r="BE789" i="5"/>
  <c r="AX788" i="5"/>
  <c r="AZ788" i="5"/>
  <c r="BD788" i="5"/>
  <c r="BF788" i="5"/>
  <c r="BE788" i="5"/>
  <c r="AX787" i="5"/>
  <c r="AZ787" i="5"/>
  <c r="BD787" i="5"/>
  <c r="BF787" i="5"/>
  <c r="BE787" i="5"/>
  <c r="AX786" i="5"/>
  <c r="AZ786" i="5"/>
  <c r="BD786" i="5"/>
  <c r="BF786" i="5"/>
  <c r="BE786" i="5"/>
  <c r="G794" i="5"/>
  <c r="J794" i="5"/>
  <c r="K794" i="5"/>
  <c r="L794" i="5"/>
  <c r="X794" i="5"/>
  <c r="Z794" i="5"/>
  <c r="AE794" i="5"/>
  <c r="AG794" i="5"/>
  <c r="AY794" i="5"/>
  <c r="BA794" i="5"/>
  <c r="BB794" i="5"/>
  <c r="BC794" i="5"/>
  <c r="Z839" i="5"/>
  <c r="X839" i="5"/>
  <c r="Z838" i="5"/>
  <c r="X838" i="5"/>
  <c r="Z837" i="5"/>
  <c r="X837" i="5"/>
  <c r="Z836" i="5"/>
  <c r="X836" i="5"/>
  <c r="Z835" i="5"/>
  <c r="X835" i="5"/>
  <c r="Z834" i="5"/>
  <c r="X834" i="5"/>
  <c r="Z833" i="5"/>
  <c r="X833" i="5"/>
  <c r="Z832" i="5"/>
  <c r="X832" i="5"/>
  <c r="Z831" i="5"/>
  <c r="X831" i="5"/>
  <c r="Z830" i="5"/>
  <c r="X830" i="5"/>
  <c r="Z829" i="5"/>
  <c r="X829" i="5"/>
  <c r="Z828" i="5"/>
  <c r="X828" i="5"/>
  <c r="Z827" i="5"/>
  <c r="X827" i="5"/>
  <c r="Z826" i="5"/>
  <c r="X826" i="5"/>
  <c r="Z825" i="5"/>
  <c r="X825" i="5"/>
  <c r="Z824" i="5"/>
  <c r="X824" i="5"/>
  <c r="Z823" i="5"/>
  <c r="X823" i="5"/>
  <c r="Z814" i="5"/>
  <c r="X814" i="5"/>
  <c r="Z813" i="5"/>
  <c r="X813" i="5"/>
  <c r="Z812" i="5"/>
  <c r="X812" i="5"/>
  <c r="Z811" i="5"/>
  <c r="X811" i="5"/>
  <c r="Z810" i="5"/>
  <c r="X810" i="5"/>
  <c r="Z809" i="5"/>
  <c r="X809" i="5"/>
  <c r="Z808" i="5"/>
  <c r="X808" i="5"/>
  <c r="Z807" i="5"/>
  <c r="X807" i="5"/>
  <c r="Z806" i="5"/>
  <c r="X806" i="5"/>
  <c r="Z805" i="5"/>
  <c r="X805" i="5"/>
  <c r="Z804" i="5"/>
  <c r="X804" i="5"/>
  <c r="Z803" i="5"/>
  <c r="X803" i="5"/>
  <c r="Z802" i="5"/>
  <c r="X802" i="5"/>
  <c r="Z801" i="5"/>
  <c r="X801" i="5"/>
  <c r="Z800" i="5"/>
  <c r="X800" i="5"/>
  <c r="Z799" i="5"/>
  <c r="X799" i="5"/>
  <c r="Z798" i="5"/>
  <c r="X798" i="5"/>
  <c r="Z797" i="5"/>
  <c r="X797" i="5"/>
  <c r="Z796" i="5"/>
  <c r="X796" i="5"/>
  <c r="Z795" i="5"/>
  <c r="X795" i="5"/>
  <c r="Z793" i="5"/>
  <c r="X793" i="5"/>
  <c r="Z792" i="5"/>
  <c r="X792" i="5"/>
  <c r="Z791" i="5"/>
  <c r="X791" i="5"/>
  <c r="Z790" i="5"/>
  <c r="X790" i="5"/>
  <c r="Z789" i="5"/>
  <c r="X789" i="5"/>
  <c r="Z788" i="5"/>
  <c r="X788" i="5"/>
  <c r="Z787" i="5"/>
  <c r="X787" i="5"/>
  <c r="Z786" i="5"/>
  <c r="X786" i="5"/>
  <c r="G839" i="5"/>
  <c r="L839" i="5"/>
  <c r="K839" i="5"/>
  <c r="J839" i="5"/>
  <c r="G838" i="5"/>
  <c r="L838" i="5"/>
  <c r="K838" i="5"/>
  <c r="J838" i="5"/>
  <c r="G837" i="5"/>
  <c r="L837" i="5"/>
  <c r="K837" i="5"/>
  <c r="J837" i="5"/>
  <c r="G836" i="5"/>
  <c r="L836" i="5"/>
  <c r="K836" i="5"/>
  <c r="J836" i="5"/>
  <c r="G835" i="5"/>
  <c r="L835" i="5"/>
  <c r="K835" i="5"/>
  <c r="J835" i="5"/>
  <c r="G834" i="5"/>
  <c r="L834" i="5"/>
  <c r="K834" i="5"/>
  <c r="J834" i="5"/>
  <c r="G833" i="5"/>
  <c r="L833" i="5"/>
  <c r="K833" i="5"/>
  <c r="J833" i="5"/>
  <c r="G832" i="5"/>
  <c r="L832" i="5"/>
  <c r="K832" i="5"/>
  <c r="J832" i="5"/>
  <c r="G831" i="5"/>
  <c r="L831" i="5"/>
  <c r="K831" i="5"/>
  <c r="J831" i="5"/>
  <c r="G830" i="5"/>
  <c r="L830" i="5"/>
  <c r="K830" i="5"/>
  <c r="J830" i="5"/>
  <c r="G829" i="5"/>
  <c r="L829" i="5"/>
  <c r="K829" i="5"/>
  <c r="J829" i="5"/>
  <c r="G828" i="5"/>
  <c r="L828" i="5"/>
  <c r="K828" i="5"/>
  <c r="J828" i="5"/>
  <c r="G827" i="5"/>
  <c r="L827" i="5"/>
  <c r="K827" i="5"/>
  <c r="J827" i="5"/>
  <c r="G826" i="5"/>
  <c r="L826" i="5"/>
  <c r="K826" i="5"/>
  <c r="J826" i="5"/>
  <c r="G825" i="5"/>
  <c r="L825" i="5"/>
  <c r="K825" i="5"/>
  <c r="J825" i="5"/>
  <c r="G824" i="5"/>
  <c r="L824" i="5"/>
  <c r="K824" i="5"/>
  <c r="J824" i="5"/>
  <c r="G823" i="5"/>
  <c r="L823" i="5"/>
  <c r="K823" i="5"/>
  <c r="J823" i="5"/>
  <c r="G814" i="5"/>
  <c r="L814" i="5"/>
  <c r="K814" i="5"/>
  <c r="J814" i="5"/>
  <c r="G813" i="5"/>
  <c r="L813" i="5"/>
  <c r="K813" i="5"/>
  <c r="J813" i="5"/>
  <c r="G812" i="5"/>
  <c r="L812" i="5"/>
  <c r="K812" i="5"/>
  <c r="J812" i="5"/>
  <c r="G811" i="5"/>
  <c r="L811" i="5"/>
  <c r="K811" i="5"/>
  <c r="J811" i="5"/>
  <c r="G810" i="5"/>
  <c r="L810" i="5"/>
  <c r="K810" i="5"/>
  <c r="J810" i="5"/>
  <c r="G809" i="5"/>
  <c r="L809" i="5"/>
  <c r="K809" i="5"/>
  <c r="J809" i="5"/>
  <c r="G808" i="5"/>
  <c r="L808" i="5"/>
  <c r="K808" i="5"/>
  <c r="J808" i="5"/>
  <c r="G807" i="5"/>
  <c r="L807" i="5"/>
  <c r="K807" i="5"/>
  <c r="J807" i="5"/>
  <c r="G806" i="5"/>
  <c r="L806" i="5"/>
  <c r="K806" i="5"/>
  <c r="J806" i="5"/>
  <c r="G805" i="5"/>
  <c r="L805" i="5"/>
  <c r="K805" i="5"/>
  <c r="J805" i="5"/>
  <c r="G804" i="5"/>
  <c r="L804" i="5"/>
  <c r="K804" i="5"/>
  <c r="J804" i="5"/>
  <c r="G803" i="5"/>
  <c r="L803" i="5"/>
  <c r="K803" i="5"/>
  <c r="J803" i="5"/>
  <c r="G802" i="5"/>
  <c r="L802" i="5"/>
  <c r="K802" i="5"/>
  <c r="J802" i="5"/>
  <c r="G801" i="5"/>
  <c r="L801" i="5"/>
  <c r="K801" i="5"/>
  <c r="J801" i="5"/>
  <c r="G800" i="5"/>
  <c r="L800" i="5"/>
  <c r="K800" i="5"/>
  <c r="J800" i="5"/>
  <c r="G799" i="5"/>
  <c r="L799" i="5"/>
  <c r="K799" i="5"/>
  <c r="J799" i="5"/>
  <c r="G798" i="5"/>
  <c r="L798" i="5"/>
  <c r="K798" i="5"/>
  <c r="J798" i="5"/>
  <c r="G797" i="5"/>
  <c r="L797" i="5"/>
  <c r="K797" i="5"/>
  <c r="J797" i="5"/>
  <c r="G796" i="5"/>
  <c r="L796" i="5"/>
  <c r="K796" i="5"/>
  <c r="J796" i="5"/>
  <c r="G795" i="5"/>
  <c r="L795" i="5"/>
  <c r="K795" i="5"/>
  <c r="J795" i="5"/>
  <c r="M793" i="5"/>
  <c r="G793" i="5"/>
  <c r="L793" i="5"/>
  <c r="K793" i="5"/>
  <c r="J793" i="5"/>
  <c r="M792" i="5"/>
  <c r="G792" i="5"/>
  <c r="L792" i="5"/>
  <c r="K792" i="5"/>
  <c r="J792" i="5"/>
  <c r="M791" i="5"/>
  <c r="G791" i="5"/>
  <c r="L791" i="5"/>
  <c r="K791" i="5"/>
  <c r="J791" i="5"/>
  <c r="M790" i="5"/>
  <c r="G790" i="5"/>
  <c r="L790" i="5"/>
  <c r="K790" i="5"/>
  <c r="J790" i="5"/>
  <c r="M789" i="5"/>
  <c r="G789" i="5"/>
  <c r="L789" i="5"/>
  <c r="K789" i="5"/>
  <c r="J789" i="5"/>
  <c r="M788" i="5"/>
  <c r="G788" i="5"/>
  <c r="L788" i="5"/>
  <c r="K788" i="5"/>
  <c r="J788" i="5"/>
  <c r="M787" i="5"/>
  <c r="G787" i="5"/>
  <c r="L787" i="5"/>
  <c r="K787" i="5"/>
  <c r="J787" i="5"/>
  <c r="M786" i="5"/>
  <c r="G786" i="5"/>
  <c r="L786" i="5"/>
  <c r="K786" i="5"/>
  <c r="J786" i="5"/>
  <c r="AE786" i="5"/>
  <c r="AG786" i="5"/>
  <c r="AE787" i="5"/>
  <c r="AG787" i="5"/>
  <c r="AE788" i="5"/>
  <c r="AG788" i="5"/>
  <c r="AE789" i="5"/>
  <c r="AG789" i="5"/>
  <c r="AE790" i="5"/>
  <c r="AG790" i="5"/>
  <c r="AE791" i="5"/>
  <c r="AG791" i="5"/>
  <c r="AE792" i="5"/>
  <c r="AG792" i="5"/>
  <c r="AE793" i="5"/>
  <c r="AG793" i="5"/>
  <c r="AE795" i="5"/>
  <c r="AG795" i="5"/>
  <c r="AE796" i="5"/>
  <c r="AG796" i="5"/>
  <c r="AX784" i="5"/>
  <c r="AZ784" i="5"/>
  <c r="BD784" i="5"/>
  <c r="BF784" i="5"/>
  <c r="BE784" i="5"/>
  <c r="AX783" i="5"/>
  <c r="AZ783" i="5"/>
  <c r="BD783" i="5"/>
  <c r="BF783" i="5"/>
  <c r="BE783" i="5"/>
  <c r="AX782" i="5"/>
  <c r="AZ782" i="5"/>
  <c r="BD782" i="5"/>
  <c r="BF782" i="5"/>
  <c r="BE782" i="5"/>
  <c r="AX780" i="5"/>
  <c r="AZ780" i="5"/>
  <c r="BD780" i="5"/>
  <c r="BF780" i="5"/>
  <c r="BE780" i="5"/>
  <c r="AX779" i="5"/>
  <c r="AZ779" i="5"/>
  <c r="BD779" i="5"/>
  <c r="BF779" i="5"/>
  <c r="BE779" i="5"/>
  <c r="AX778" i="5"/>
  <c r="AZ778" i="5"/>
  <c r="BD778" i="5"/>
  <c r="BF778" i="5"/>
  <c r="BE778" i="5"/>
  <c r="AX777" i="5"/>
  <c r="AZ777" i="5"/>
  <c r="BD777" i="5"/>
  <c r="BF777" i="5"/>
  <c r="BE777" i="5"/>
  <c r="AX776" i="5"/>
  <c r="AZ776" i="5"/>
  <c r="BD776" i="5"/>
  <c r="BF776" i="5"/>
  <c r="BE776" i="5"/>
  <c r="AX775" i="5"/>
  <c r="AZ775" i="5"/>
  <c r="BD775" i="5"/>
  <c r="BF775" i="5"/>
  <c r="BE775" i="5"/>
  <c r="AX774" i="5"/>
  <c r="AZ774" i="5"/>
  <c r="BD774" i="5"/>
  <c r="BF774" i="5"/>
  <c r="BE774" i="5"/>
  <c r="AX773" i="5"/>
  <c r="AZ773" i="5"/>
  <c r="BD773" i="5"/>
  <c r="BF773" i="5"/>
  <c r="BE773" i="5"/>
  <c r="AX772" i="5"/>
  <c r="AZ772" i="5"/>
  <c r="BD772" i="5"/>
  <c r="BF772" i="5"/>
  <c r="BE772" i="5"/>
  <c r="AX771" i="5"/>
  <c r="AZ771" i="5"/>
  <c r="BD771" i="5"/>
  <c r="BF771" i="5"/>
  <c r="BE771" i="5"/>
  <c r="AX770" i="5"/>
  <c r="AZ770" i="5"/>
  <c r="BD770" i="5"/>
  <c r="BF770" i="5"/>
  <c r="BE770" i="5"/>
  <c r="AX769" i="5"/>
  <c r="AZ769" i="5"/>
  <c r="BD769" i="5"/>
  <c r="BF769" i="5"/>
  <c r="BE769" i="5"/>
  <c r="AX768" i="5"/>
  <c r="AZ768" i="5"/>
  <c r="BD768" i="5"/>
  <c r="BF768" i="5"/>
  <c r="BE768" i="5"/>
  <c r="AX767" i="5"/>
  <c r="AZ767" i="5"/>
  <c r="BD767" i="5"/>
  <c r="BF767" i="5"/>
  <c r="BE767" i="5"/>
  <c r="AX766" i="5"/>
  <c r="AZ766" i="5"/>
  <c r="BD766" i="5"/>
  <c r="BF766" i="5"/>
  <c r="BE766" i="5"/>
  <c r="AX765" i="5"/>
  <c r="AZ765" i="5"/>
  <c r="BD765" i="5"/>
  <c r="BF765" i="5"/>
  <c r="BE765" i="5"/>
  <c r="AX764" i="5"/>
  <c r="AZ764" i="5"/>
  <c r="BD764" i="5"/>
  <c r="BF764" i="5"/>
  <c r="BE764" i="5"/>
  <c r="AX763" i="5"/>
  <c r="AZ763" i="5"/>
  <c r="BD763" i="5"/>
  <c r="BF763" i="5"/>
  <c r="BE763" i="5"/>
  <c r="AX762" i="5"/>
  <c r="AZ762" i="5"/>
  <c r="BD762" i="5"/>
  <c r="BF762" i="5"/>
  <c r="BE762" i="5"/>
  <c r="AX761" i="5"/>
  <c r="AZ761" i="5"/>
  <c r="BD761" i="5"/>
  <c r="BF761" i="5"/>
  <c r="BE761" i="5"/>
  <c r="AX760" i="5"/>
  <c r="AZ760" i="5"/>
  <c r="BD760" i="5"/>
  <c r="BF760" i="5"/>
  <c r="BE760" i="5"/>
  <c r="AX759" i="5"/>
  <c r="AZ759" i="5"/>
  <c r="BD759" i="5"/>
  <c r="BF759" i="5"/>
  <c r="BE759" i="5"/>
  <c r="AX758" i="5"/>
  <c r="AZ758" i="5"/>
  <c r="BD758" i="5"/>
  <c r="BF758" i="5"/>
  <c r="BE758" i="5"/>
  <c r="AX757" i="5"/>
  <c r="AZ757" i="5"/>
  <c r="BD757" i="5"/>
  <c r="BF757" i="5"/>
  <c r="BE757" i="5"/>
  <c r="AX756" i="5"/>
  <c r="AZ756" i="5"/>
  <c r="BD756" i="5"/>
  <c r="BF756" i="5"/>
  <c r="BE756" i="5"/>
  <c r="AX755" i="5"/>
  <c r="AZ755" i="5"/>
  <c r="BD755" i="5"/>
  <c r="BF755" i="5"/>
  <c r="BE755" i="5"/>
  <c r="AX754" i="5"/>
  <c r="AZ754" i="5"/>
  <c r="BD754" i="5"/>
  <c r="BF754" i="5"/>
  <c r="BE754" i="5"/>
  <c r="AX753" i="5"/>
  <c r="AZ753" i="5"/>
  <c r="BD753" i="5"/>
  <c r="BF753" i="5"/>
  <c r="BE753" i="5"/>
  <c r="AX752" i="5"/>
  <c r="AZ752" i="5"/>
  <c r="BD752" i="5"/>
  <c r="BF752" i="5"/>
  <c r="BE752" i="5"/>
  <c r="AX751" i="5"/>
  <c r="AZ751" i="5"/>
  <c r="BD751" i="5"/>
  <c r="BF751" i="5"/>
  <c r="BE751" i="5"/>
  <c r="AX750" i="5"/>
  <c r="AZ750" i="5"/>
  <c r="BD750" i="5"/>
  <c r="BF750" i="5"/>
  <c r="BE750" i="5"/>
  <c r="AX749" i="5"/>
  <c r="AZ749" i="5"/>
  <c r="BD749" i="5"/>
  <c r="BF749" i="5"/>
  <c r="BE749" i="5"/>
  <c r="AX748" i="5"/>
  <c r="AZ748" i="5"/>
  <c r="BD748" i="5"/>
  <c r="BF748" i="5"/>
  <c r="BE748" i="5"/>
  <c r="AX747" i="5"/>
  <c r="AZ747" i="5"/>
  <c r="BD747" i="5"/>
  <c r="BF747" i="5"/>
  <c r="BE747" i="5"/>
  <c r="AX746" i="5"/>
  <c r="AZ746" i="5"/>
  <c r="BD746" i="5"/>
  <c r="BF746" i="5"/>
  <c r="BE746" i="5"/>
  <c r="AX745" i="5"/>
  <c r="AZ745" i="5"/>
  <c r="BD745" i="5"/>
  <c r="BF745" i="5"/>
  <c r="BE745" i="5"/>
  <c r="AX744" i="5"/>
  <c r="AZ744" i="5"/>
  <c r="BD744" i="5"/>
  <c r="BF744" i="5"/>
  <c r="BE744" i="5"/>
  <c r="AX743" i="5"/>
  <c r="AZ743" i="5"/>
  <c r="BD743" i="5"/>
  <c r="BF743" i="5"/>
  <c r="BE743" i="5"/>
  <c r="AX742" i="5"/>
  <c r="AZ742" i="5"/>
  <c r="BD742" i="5"/>
  <c r="BF742" i="5"/>
  <c r="BE742" i="5"/>
  <c r="AX741" i="5"/>
  <c r="AZ741" i="5"/>
  <c r="BD741" i="5"/>
  <c r="BF741" i="5"/>
  <c r="BE741" i="5"/>
  <c r="AX740" i="5"/>
  <c r="AZ740" i="5"/>
  <c r="BD740" i="5"/>
  <c r="BF740" i="5"/>
  <c r="BE740" i="5"/>
  <c r="AX738" i="5"/>
  <c r="AZ738" i="5"/>
  <c r="BD738" i="5"/>
  <c r="BF738" i="5"/>
  <c r="BE738" i="5"/>
  <c r="AX737" i="5"/>
  <c r="AZ737" i="5"/>
  <c r="BD737" i="5"/>
  <c r="BF737" i="5"/>
  <c r="BE737" i="5"/>
  <c r="AX736" i="5"/>
  <c r="AZ736" i="5"/>
  <c r="BD736" i="5"/>
  <c r="BF736" i="5"/>
  <c r="BE736" i="5"/>
  <c r="AX735" i="5"/>
  <c r="AZ735" i="5"/>
  <c r="BD735" i="5"/>
  <c r="BF735" i="5"/>
  <c r="BE735" i="5"/>
  <c r="AX734" i="5"/>
  <c r="AZ734" i="5"/>
  <c r="BD734" i="5"/>
  <c r="BF734" i="5"/>
  <c r="BE734" i="5"/>
  <c r="AX733" i="5"/>
  <c r="AZ733" i="5"/>
  <c r="BD733" i="5"/>
  <c r="BF733" i="5"/>
  <c r="BE733" i="5"/>
  <c r="AX732" i="5"/>
  <c r="AZ732" i="5"/>
  <c r="BD732" i="5"/>
  <c r="BF732" i="5"/>
  <c r="BE732" i="5"/>
  <c r="AX731" i="5"/>
  <c r="AZ731" i="5"/>
  <c r="BD731" i="5"/>
  <c r="BF731" i="5"/>
  <c r="BE731" i="5"/>
  <c r="AX730" i="5"/>
  <c r="AZ730" i="5"/>
  <c r="BD730" i="5"/>
  <c r="BF730" i="5"/>
  <c r="BE730" i="5"/>
  <c r="AX729" i="5"/>
  <c r="AZ729" i="5"/>
  <c r="BD729" i="5"/>
  <c r="BF729" i="5"/>
  <c r="BE729" i="5"/>
  <c r="AX727" i="5"/>
  <c r="AZ727" i="5"/>
  <c r="BD727" i="5"/>
  <c r="BF727" i="5"/>
  <c r="BE727" i="5"/>
  <c r="AX726" i="5"/>
  <c r="AZ726" i="5"/>
  <c r="BD726" i="5"/>
  <c r="BF726" i="5"/>
  <c r="BE726" i="5"/>
  <c r="AX725" i="5"/>
  <c r="AZ725" i="5"/>
  <c r="BD725" i="5"/>
  <c r="BF725" i="5"/>
  <c r="BE725" i="5"/>
  <c r="AX724" i="5"/>
  <c r="AZ724" i="5"/>
  <c r="BD724" i="5"/>
  <c r="BF724" i="5"/>
  <c r="BE724" i="5"/>
  <c r="AX723" i="5"/>
  <c r="AZ723" i="5"/>
  <c r="BD723" i="5"/>
  <c r="BF723" i="5"/>
  <c r="BE723" i="5"/>
  <c r="AX722" i="5"/>
  <c r="AZ722" i="5"/>
  <c r="BD722" i="5"/>
  <c r="BF722" i="5"/>
  <c r="BE722" i="5"/>
  <c r="AX721" i="5"/>
  <c r="AZ721" i="5"/>
  <c r="BD721" i="5"/>
  <c r="BF721" i="5"/>
  <c r="BE721" i="5"/>
  <c r="AX717" i="5"/>
  <c r="AZ717" i="5"/>
  <c r="BD717" i="5"/>
  <c r="BF717" i="5"/>
  <c r="BE717" i="5"/>
  <c r="AX716" i="5"/>
  <c r="AZ716" i="5"/>
  <c r="BD716" i="5"/>
  <c r="BF716" i="5"/>
  <c r="BE716" i="5"/>
  <c r="AX715" i="5"/>
  <c r="AZ715" i="5"/>
  <c r="BD715" i="5"/>
  <c r="BF715" i="5"/>
  <c r="BE715" i="5"/>
  <c r="AX714" i="5"/>
  <c r="AZ714" i="5"/>
  <c r="BD714" i="5"/>
  <c r="BF714" i="5"/>
  <c r="BE714" i="5"/>
  <c r="AX713" i="5"/>
  <c r="AZ713" i="5"/>
  <c r="BD713" i="5"/>
  <c r="BF713" i="5"/>
  <c r="BE713" i="5"/>
  <c r="AX712" i="5"/>
  <c r="AZ712" i="5"/>
  <c r="BD712" i="5"/>
  <c r="BF712" i="5"/>
  <c r="BE712" i="5"/>
  <c r="AX711" i="5"/>
  <c r="AZ711" i="5"/>
  <c r="BD711" i="5"/>
  <c r="BF711" i="5"/>
  <c r="BE711" i="5"/>
  <c r="AX710" i="5"/>
  <c r="AZ710" i="5"/>
  <c r="BD710" i="5"/>
  <c r="BF710" i="5"/>
  <c r="BE710" i="5"/>
  <c r="AX709" i="5"/>
  <c r="AZ709" i="5"/>
  <c r="BD709" i="5"/>
  <c r="BF709" i="5"/>
  <c r="BE709" i="5"/>
  <c r="AX708" i="5"/>
  <c r="AZ708" i="5"/>
  <c r="BD708" i="5"/>
  <c r="BF708" i="5"/>
  <c r="BE708" i="5"/>
  <c r="AX707" i="5"/>
  <c r="AZ707" i="5"/>
  <c r="BD707" i="5"/>
  <c r="BF707" i="5"/>
  <c r="BE707" i="5"/>
  <c r="AX706" i="5"/>
  <c r="AZ706" i="5"/>
  <c r="BD706" i="5"/>
  <c r="BF706" i="5"/>
  <c r="BE706" i="5"/>
  <c r="AX705" i="5"/>
  <c r="AZ705" i="5"/>
  <c r="BD705" i="5"/>
  <c r="BF705" i="5"/>
  <c r="BE705" i="5"/>
  <c r="AX704" i="5"/>
  <c r="AZ704" i="5"/>
  <c r="BD704" i="5"/>
  <c r="BF704" i="5"/>
  <c r="BE704" i="5"/>
  <c r="AX701" i="5"/>
  <c r="AZ701" i="5"/>
  <c r="BD701" i="5"/>
  <c r="BF701" i="5"/>
  <c r="BE701" i="5"/>
  <c r="AX697" i="5"/>
  <c r="AZ697" i="5"/>
  <c r="BD697" i="5"/>
  <c r="BF697" i="5"/>
  <c r="BE697" i="5"/>
  <c r="AX696" i="5"/>
  <c r="AZ696" i="5"/>
  <c r="BD696" i="5"/>
  <c r="BF696" i="5"/>
  <c r="BE696" i="5"/>
  <c r="AX695" i="5"/>
  <c r="AZ695" i="5"/>
  <c r="BD695" i="5"/>
  <c r="BF695" i="5"/>
  <c r="BE695" i="5"/>
  <c r="AX694" i="5"/>
  <c r="AZ694" i="5"/>
  <c r="BD694" i="5"/>
  <c r="BF694" i="5"/>
  <c r="BE694" i="5"/>
  <c r="AX693" i="5"/>
  <c r="AZ693" i="5"/>
  <c r="BD693" i="5"/>
  <c r="BF693" i="5"/>
  <c r="BE693" i="5"/>
  <c r="AX692" i="5"/>
  <c r="AZ692" i="5"/>
  <c r="BD692" i="5"/>
  <c r="BF692" i="5"/>
  <c r="BE692" i="5"/>
  <c r="AX691" i="5"/>
  <c r="AZ691" i="5"/>
  <c r="BD691" i="5"/>
  <c r="BF691" i="5"/>
  <c r="BE691" i="5"/>
  <c r="AX690" i="5"/>
  <c r="AZ690" i="5"/>
  <c r="BD690" i="5"/>
  <c r="BF690" i="5"/>
  <c r="BE690" i="5"/>
  <c r="AX689" i="5"/>
  <c r="AZ689" i="5"/>
  <c r="BD689" i="5"/>
  <c r="BF689" i="5"/>
  <c r="BE689" i="5"/>
  <c r="AX688" i="5"/>
  <c r="AZ688" i="5"/>
  <c r="BD688" i="5"/>
  <c r="BF688" i="5"/>
  <c r="BE688" i="5"/>
  <c r="AX687" i="5"/>
  <c r="AZ687" i="5"/>
  <c r="BD687" i="5"/>
  <c r="BF687" i="5"/>
  <c r="BE687" i="5"/>
  <c r="AX686" i="5"/>
  <c r="AZ686" i="5"/>
  <c r="BD686" i="5"/>
  <c r="BF686" i="5"/>
  <c r="BE686" i="5"/>
  <c r="AX685" i="5"/>
  <c r="AZ685" i="5"/>
  <c r="BD685" i="5"/>
  <c r="BF685" i="5"/>
  <c r="BE685" i="5"/>
  <c r="AX684" i="5"/>
  <c r="AZ684" i="5"/>
  <c r="BD684" i="5"/>
  <c r="BF684" i="5"/>
  <c r="BE684" i="5"/>
  <c r="AX683" i="5"/>
  <c r="AZ683" i="5"/>
  <c r="BD683" i="5"/>
  <c r="BF683" i="5"/>
  <c r="BE683" i="5"/>
  <c r="AX682" i="5"/>
  <c r="AZ682" i="5"/>
  <c r="BD682" i="5"/>
  <c r="BF682" i="5"/>
  <c r="BE682" i="5"/>
  <c r="AX681" i="5"/>
  <c r="AZ681" i="5"/>
  <c r="BD681" i="5"/>
  <c r="BF681" i="5"/>
  <c r="BE681" i="5"/>
  <c r="AX679" i="5"/>
  <c r="AZ679" i="5"/>
  <c r="BD679" i="5"/>
  <c r="BF679" i="5"/>
  <c r="BE679" i="5"/>
  <c r="AX678" i="5"/>
  <c r="AZ678" i="5"/>
  <c r="BD678" i="5"/>
  <c r="BF678" i="5"/>
  <c r="BE678" i="5"/>
  <c r="AX677" i="5"/>
  <c r="AZ677" i="5"/>
  <c r="BD677" i="5"/>
  <c r="BF677" i="5"/>
  <c r="BE677" i="5"/>
  <c r="AX676" i="5"/>
  <c r="AZ676" i="5"/>
  <c r="BD676" i="5"/>
  <c r="BF676" i="5"/>
  <c r="BE676" i="5"/>
  <c r="AX675" i="5"/>
  <c r="AZ675" i="5"/>
  <c r="BD675" i="5"/>
  <c r="BF675" i="5"/>
  <c r="BE675" i="5"/>
  <c r="AY731" i="5"/>
  <c r="BA731" i="5"/>
  <c r="BB731" i="5"/>
  <c r="BC731" i="5"/>
  <c r="Z784" i="5"/>
  <c r="X784" i="5"/>
  <c r="Z783" i="5"/>
  <c r="X783" i="5"/>
  <c r="Z782" i="5"/>
  <c r="X782" i="5"/>
  <c r="Z781" i="5"/>
  <c r="X781" i="5"/>
  <c r="Z780" i="5"/>
  <c r="X780" i="5"/>
  <c r="Z779" i="5"/>
  <c r="X779" i="5"/>
  <c r="Z778" i="5"/>
  <c r="X778" i="5"/>
  <c r="Z777" i="5"/>
  <c r="X777" i="5"/>
  <c r="Z776" i="5"/>
  <c r="X776" i="5"/>
  <c r="Z775" i="5"/>
  <c r="X775" i="5"/>
  <c r="Z774" i="5"/>
  <c r="X774" i="5"/>
  <c r="Z773" i="5"/>
  <c r="X773" i="5"/>
  <c r="Z772" i="5"/>
  <c r="X772" i="5"/>
  <c r="Z771" i="5"/>
  <c r="X771" i="5"/>
  <c r="Z770" i="5"/>
  <c r="X770" i="5"/>
  <c r="Z769" i="5"/>
  <c r="X769" i="5"/>
  <c r="Z768" i="5"/>
  <c r="X768" i="5"/>
  <c r="Z767" i="5"/>
  <c r="X767" i="5"/>
  <c r="Z766" i="5"/>
  <c r="X766" i="5"/>
  <c r="Z765" i="5"/>
  <c r="X765" i="5"/>
  <c r="Z764" i="5"/>
  <c r="X764" i="5"/>
  <c r="Z763" i="5"/>
  <c r="X763" i="5"/>
  <c r="Z762" i="5"/>
  <c r="X762" i="5"/>
  <c r="Z761" i="5"/>
  <c r="X761" i="5"/>
  <c r="Z760" i="5"/>
  <c r="X760" i="5"/>
  <c r="Z759" i="5"/>
  <c r="X759" i="5"/>
  <c r="Z758" i="5"/>
  <c r="X758" i="5"/>
  <c r="Z757" i="5"/>
  <c r="X757" i="5"/>
  <c r="Z756" i="5"/>
  <c r="X756" i="5"/>
  <c r="Z755" i="5"/>
  <c r="X755" i="5"/>
  <c r="Z754" i="5"/>
  <c r="X754" i="5"/>
  <c r="Z753" i="5"/>
  <c r="X753" i="5"/>
  <c r="Z752" i="5"/>
  <c r="X752" i="5"/>
  <c r="Z751" i="5"/>
  <c r="X751" i="5"/>
  <c r="Z750" i="5"/>
  <c r="X750" i="5"/>
  <c r="Z749" i="5"/>
  <c r="X749" i="5"/>
  <c r="Z748" i="5"/>
  <c r="X748" i="5"/>
  <c r="Z747" i="5"/>
  <c r="X747" i="5"/>
  <c r="Z746" i="5"/>
  <c r="X746" i="5"/>
  <c r="Z745" i="5"/>
  <c r="X745" i="5"/>
  <c r="Z744" i="5"/>
  <c r="X744" i="5"/>
  <c r="Z743" i="5"/>
  <c r="X743" i="5"/>
  <c r="Z742" i="5"/>
  <c r="X742" i="5"/>
  <c r="Z741" i="5"/>
  <c r="X741" i="5"/>
  <c r="Z740" i="5"/>
  <c r="X740" i="5"/>
  <c r="Z739" i="5"/>
  <c r="X739" i="5"/>
  <c r="Z738" i="5"/>
  <c r="X738" i="5"/>
  <c r="Z737" i="5"/>
  <c r="X737" i="5"/>
  <c r="Z736" i="5"/>
  <c r="X736" i="5"/>
  <c r="Z735" i="5"/>
  <c r="X735" i="5"/>
  <c r="Z734" i="5"/>
  <c r="X734" i="5"/>
  <c r="Z733" i="5"/>
  <c r="X733" i="5"/>
  <c r="Z732" i="5"/>
  <c r="X732" i="5"/>
  <c r="Z731" i="5"/>
  <c r="X731" i="5"/>
  <c r="Z730" i="5"/>
  <c r="X730" i="5"/>
  <c r="M785" i="5"/>
  <c r="G785" i="5"/>
  <c r="L785" i="5"/>
  <c r="K785" i="5"/>
  <c r="J785" i="5"/>
  <c r="M784" i="5"/>
  <c r="G784" i="5"/>
  <c r="L784" i="5"/>
  <c r="K784" i="5"/>
  <c r="J784" i="5"/>
  <c r="M783" i="5"/>
  <c r="G783" i="5"/>
  <c r="L783" i="5"/>
  <c r="K783" i="5"/>
  <c r="J783" i="5"/>
  <c r="M782" i="5"/>
  <c r="G782" i="5"/>
  <c r="L782" i="5"/>
  <c r="K782" i="5"/>
  <c r="J782" i="5"/>
  <c r="M781" i="5"/>
  <c r="G781" i="5"/>
  <c r="L781" i="5"/>
  <c r="K781" i="5"/>
  <c r="J781" i="5"/>
  <c r="M780" i="5"/>
  <c r="G780" i="5"/>
  <c r="L780" i="5"/>
  <c r="K780" i="5"/>
  <c r="J780" i="5"/>
  <c r="M779" i="5"/>
  <c r="G779" i="5"/>
  <c r="L779" i="5"/>
  <c r="K779" i="5"/>
  <c r="J779" i="5"/>
  <c r="M778" i="5"/>
  <c r="G778" i="5"/>
  <c r="L778" i="5"/>
  <c r="K778" i="5"/>
  <c r="J778" i="5"/>
  <c r="M777" i="5"/>
  <c r="G777" i="5"/>
  <c r="L777" i="5"/>
  <c r="K777" i="5"/>
  <c r="J777" i="5"/>
  <c r="G776" i="5"/>
  <c r="L776" i="5"/>
  <c r="K776" i="5"/>
  <c r="J776" i="5"/>
  <c r="G775" i="5"/>
  <c r="L775" i="5"/>
  <c r="K775" i="5"/>
  <c r="J775" i="5"/>
  <c r="G774" i="5"/>
  <c r="L774" i="5"/>
  <c r="K774" i="5"/>
  <c r="J774" i="5"/>
  <c r="G773" i="5"/>
  <c r="L773" i="5"/>
  <c r="K773" i="5"/>
  <c r="J773" i="5"/>
  <c r="G772" i="5"/>
  <c r="L772" i="5"/>
  <c r="K772" i="5"/>
  <c r="J772" i="5"/>
  <c r="G771" i="5"/>
  <c r="L771" i="5"/>
  <c r="K771" i="5"/>
  <c r="J771" i="5"/>
  <c r="G770" i="5"/>
  <c r="L770" i="5"/>
  <c r="K770" i="5"/>
  <c r="J770" i="5"/>
  <c r="G769" i="5"/>
  <c r="L769" i="5"/>
  <c r="K769" i="5"/>
  <c r="J769" i="5"/>
  <c r="G768" i="5"/>
  <c r="L768" i="5"/>
  <c r="K768" i="5"/>
  <c r="J768" i="5"/>
  <c r="M767" i="5"/>
  <c r="G767" i="5"/>
  <c r="L767" i="5"/>
  <c r="K767" i="5"/>
  <c r="J767" i="5"/>
  <c r="M766" i="5"/>
  <c r="G766" i="5"/>
  <c r="L766" i="5"/>
  <c r="K766" i="5"/>
  <c r="J766" i="5"/>
  <c r="M765" i="5"/>
  <c r="G765" i="5"/>
  <c r="L765" i="5"/>
  <c r="K765" i="5"/>
  <c r="J765" i="5"/>
  <c r="M764" i="5"/>
  <c r="G764" i="5"/>
  <c r="L764" i="5"/>
  <c r="K764" i="5"/>
  <c r="J764" i="5"/>
  <c r="M763" i="5"/>
  <c r="G763" i="5"/>
  <c r="L763" i="5"/>
  <c r="K763" i="5"/>
  <c r="J763" i="5"/>
  <c r="M762" i="5"/>
  <c r="G762" i="5"/>
  <c r="L762" i="5"/>
  <c r="K762" i="5"/>
  <c r="J762" i="5"/>
  <c r="M761" i="5"/>
  <c r="G761" i="5"/>
  <c r="L761" i="5"/>
  <c r="K761" i="5"/>
  <c r="J761" i="5"/>
  <c r="M760" i="5"/>
  <c r="G760" i="5"/>
  <c r="L760" i="5"/>
  <c r="K760" i="5"/>
  <c r="J760" i="5"/>
  <c r="M759" i="5"/>
  <c r="G759" i="5"/>
  <c r="L759" i="5"/>
  <c r="K759" i="5"/>
  <c r="J759" i="5"/>
  <c r="M758" i="5"/>
  <c r="G758" i="5"/>
  <c r="L758" i="5"/>
  <c r="K758" i="5"/>
  <c r="J758" i="5"/>
  <c r="M757" i="5"/>
  <c r="G757" i="5"/>
  <c r="L757" i="5"/>
  <c r="K757" i="5"/>
  <c r="J757" i="5"/>
  <c r="M756" i="5"/>
  <c r="G756" i="5"/>
  <c r="L756" i="5"/>
  <c r="K756" i="5"/>
  <c r="J756" i="5"/>
  <c r="M755" i="5"/>
  <c r="G755" i="5"/>
  <c r="L755" i="5"/>
  <c r="K755" i="5"/>
  <c r="J755" i="5"/>
  <c r="M754" i="5"/>
  <c r="G754" i="5"/>
  <c r="L754" i="5"/>
  <c r="K754" i="5"/>
  <c r="J754" i="5"/>
  <c r="M753" i="5"/>
  <c r="G753" i="5"/>
  <c r="L753" i="5"/>
  <c r="K753" i="5"/>
  <c r="J753" i="5"/>
  <c r="M752" i="5"/>
  <c r="G752" i="5"/>
  <c r="L752" i="5"/>
  <c r="K752" i="5"/>
  <c r="J752" i="5"/>
  <c r="M751" i="5"/>
  <c r="G751" i="5"/>
  <c r="L751" i="5"/>
  <c r="K751" i="5"/>
  <c r="J751" i="5"/>
  <c r="M750" i="5"/>
  <c r="G750" i="5"/>
  <c r="L750" i="5"/>
  <c r="K750" i="5"/>
  <c r="J750" i="5"/>
  <c r="M749" i="5"/>
  <c r="G749" i="5"/>
  <c r="L749" i="5"/>
  <c r="K749" i="5"/>
  <c r="J749" i="5"/>
  <c r="M748" i="5"/>
  <c r="G748" i="5"/>
  <c r="L748" i="5"/>
  <c r="K748" i="5"/>
  <c r="J748" i="5"/>
  <c r="M747" i="5"/>
  <c r="G747" i="5"/>
  <c r="L747" i="5"/>
  <c r="K747" i="5"/>
  <c r="J747" i="5"/>
  <c r="M746" i="5"/>
  <c r="G746" i="5"/>
  <c r="L746" i="5"/>
  <c r="K746" i="5"/>
  <c r="J746" i="5"/>
  <c r="M745" i="5"/>
  <c r="G745" i="5"/>
  <c r="L745" i="5"/>
  <c r="K745" i="5"/>
  <c r="J745" i="5"/>
  <c r="M744" i="5"/>
  <c r="G744" i="5"/>
  <c r="L744" i="5"/>
  <c r="K744" i="5"/>
  <c r="J744" i="5"/>
  <c r="M743" i="5"/>
  <c r="G743" i="5"/>
  <c r="L743" i="5"/>
  <c r="K743" i="5"/>
  <c r="J743" i="5"/>
  <c r="M742" i="5"/>
  <c r="G742" i="5"/>
  <c r="L742" i="5"/>
  <c r="K742" i="5"/>
  <c r="J742" i="5"/>
  <c r="G741" i="5"/>
  <c r="L741" i="5"/>
  <c r="K741" i="5"/>
  <c r="J741" i="5"/>
  <c r="G740" i="5"/>
  <c r="L740" i="5"/>
  <c r="K740" i="5"/>
  <c r="J740" i="5"/>
  <c r="G739" i="5"/>
  <c r="L739" i="5"/>
  <c r="K739" i="5"/>
  <c r="J739" i="5"/>
  <c r="G738" i="5"/>
  <c r="L738" i="5"/>
  <c r="K738" i="5"/>
  <c r="J738" i="5"/>
  <c r="G737" i="5"/>
  <c r="L737" i="5"/>
  <c r="K737" i="5"/>
  <c r="J737" i="5"/>
  <c r="G736" i="5"/>
  <c r="L736" i="5"/>
  <c r="K736" i="5"/>
  <c r="J736" i="5"/>
  <c r="G735" i="5"/>
  <c r="L735" i="5"/>
  <c r="K735" i="5"/>
  <c r="J735" i="5"/>
  <c r="G734" i="5"/>
  <c r="L734" i="5"/>
  <c r="K734" i="5"/>
  <c r="J734" i="5"/>
  <c r="G733" i="5"/>
  <c r="L733" i="5"/>
  <c r="K733" i="5"/>
  <c r="J733" i="5"/>
  <c r="G732" i="5"/>
  <c r="L732" i="5"/>
  <c r="K732" i="5"/>
  <c r="J732" i="5"/>
  <c r="G731" i="5"/>
  <c r="L731" i="5"/>
  <c r="K731" i="5"/>
  <c r="J731" i="5"/>
  <c r="G730" i="5"/>
  <c r="L730" i="5"/>
  <c r="K730" i="5"/>
  <c r="J730" i="5"/>
  <c r="Z729" i="5"/>
  <c r="X729" i="5"/>
  <c r="Z728" i="5"/>
  <c r="X728" i="5"/>
  <c r="Z727" i="5"/>
  <c r="X727" i="5"/>
  <c r="Z726" i="5"/>
  <c r="X726" i="5"/>
  <c r="Z725" i="5"/>
  <c r="X725" i="5"/>
  <c r="Z724" i="5"/>
  <c r="X724" i="5"/>
  <c r="Z723" i="5"/>
  <c r="X723" i="5"/>
  <c r="Z722" i="5"/>
  <c r="X722" i="5"/>
  <c r="Z721" i="5"/>
  <c r="X721" i="5"/>
  <c r="Z718" i="5"/>
  <c r="X718" i="5"/>
  <c r="Z717" i="5"/>
  <c r="X717" i="5"/>
  <c r="Z716" i="5"/>
  <c r="X716" i="5"/>
  <c r="Z715" i="5"/>
  <c r="X715" i="5"/>
  <c r="Z714" i="5"/>
  <c r="X714" i="5"/>
  <c r="Z713" i="5"/>
  <c r="X713" i="5"/>
  <c r="Z712" i="5"/>
  <c r="X712" i="5"/>
  <c r="Z711" i="5"/>
  <c r="X711" i="5"/>
  <c r="Z710" i="5"/>
  <c r="X710" i="5"/>
  <c r="Z709" i="5"/>
  <c r="X709" i="5"/>
  <c r="Z708" i="5"/>
  <c r="X708" i="5"/>
  <c r="Z707" i="5"/>
  <c r="X707" i="5"/>
  <c r="Z706" i="5"/>
  <c r="X706" i="5"/>
  <c r="Z705" i="5"/>
  <c r="X705" i="5"/>
  <c r="Z704" i="5"/>
  <c r="X704" i="5"/>
  <c r="Z698" i="5"/>
  <c r="X698" i="5"/>
  <c r="Z697" i="5"/>
  <c r="X697" i="5"/>
  <c r="Z696" i="5"/>
  <c r="X696" i="5"/>
  <c r="Z695" i="5"/>
  <c r="X695" i="5"/>
  <c r="Z694" i="5"/>
  <c r="X694" i="5"/>
  <c r="Z693" i="5"/>
  <c r="X693" i="5"/>
  <c r="Z692" i="5"/>
  <c r="X692" i="5"/>
  <c r="Z691" i="5"/>
  <c r="X691" i="5"/>
  <c r="Z690" i="5"/>
  <c r="X690" i="5"/>
  <c r="Z689" i="5"/>
  <c r="X689" i="5"/>
  <c r="Z688" i="5"/>
  <c r="X688" i="5"/>
  <c r="Z687" i="5"/>
  <c r="X687" i="5"/>
  <c r="Z686" i="5"/>
  <c r="X686" i="5"/>
  <c r="Z685" i="5"/>
  <c r="X685" i="5"/>
  <c r="Z684" i="5"/>
  <c r="X684" i="5"/>
  <c r="Z683" i="5"/>
  <c r="X683" i="5"/>
  <c r="Z682" i="5"/>
  <c r="X682" i="5"/>
  <c r="Z681" i="5"/>
  <c r="X681" i="5"/>
  <c r="Z680" i="5"/>
  <c r="X680" i="5"/>
  <c r="Z679" i="5"/>
  <c r="X679" i="5"/>
  <c r="Z678" i="5"/>
  <c r="X678" i="5"/>
  <c r="Z677" i="5"/>
  <c r="X677" i="5"/>
  <c r="Z676" i="5"/>
  <c r="X676" i="5"/>
  <c r="Z675" i="5"/>
  <c r="X675" i="5"/>
  <c r="G729" i="5"/>
  <c r="L729" i="5"/>
  <c r="K729" i="5"/>
  <c r="J729" i="5"/>
  <c r="G728" i="5"/>
  <c r="L728" i="5"/>
  <c r="K728" i="5"/>
  <c r="J728" i="5"/>
  <c r="M727" i="5"/>
  <c r="G727" i="5"/>
  <c r="L727" i="5"/>
  <c r="K727" i="5"/>
  <c r="J727" i="5"/>
  <c r="M726" i="5"/>
  <c r="G726" i="5"/>
  <c r="L726" i="5"/>
  <c r="K726" i="5"/>
  <c r="J726" i="5"/>
  <c r="M725" i="5"/>
  <c r="G725" i="5"/>
  <c r="L725" i="5"/>
  <c r="K725" i="5"/>
  <c r="J725" i="5"/>
  <c r="M724" i="5"/>
  <c r="G724" i="5"/>
  <c r="L724" i="5"/>
  <c r="K724" i="5"/>
  <c r="J724" i="5"/>
  <c r="M723" i="5"/>
  <c r="G723" i="5"/>
  <c r="L723" i="5"/>
  <c r="K723" i="5"/>
  <c r="J723" i="5"/>
  <c r="M722" i="5"/>
  <c r="G722" i="5"/>
  <c r="L722" i="5"/>
  <c r="K722" i="5"/>
  <c r="J722" i="5"/>
  <c r="M721" i="5"/>
  <c r="G721" i="5"/>
  <c r="L721" i="5"/>
  <c r="K721" i="5"/>
  <c r="J721" i="5"/>
  <c r="M718" i="5"/>
  <c r="G718" i="5"/>
  <c r="L718" i="5"/>
  <c r="K718" i="5"/>
  <c r="J718" i="5"/>
  <c r="M717" i="5"/>
  <c r="G717" i="5"/>
  <c r="L717" i="5"/>
  <c r="K717" i="5"/>
  <c r="J717" i="5"/>
  <c r="M716" i="5"/>
  <c r="G716" i="5"/>
  <c r="L716" i="5"/>
  <c r="K716" i="5"/>
  <c r="J716" i="5"/>
  <c r="M715" i="5"/>
  <c r="G715" i="5"/>
  <c r="L715" i="5"/>
  <c r="K715" i="5"/>
  <c r="J715" i="5"/>
  <c r="M714" i="5"/>
  <c r="G714" i="5"/>
  <c r="L714" i="5"/>
  <c r="K714" i="5"/>
  <c r="J714" i="5"/>
  <c r="M713" i="5"/>
  <c r="G713" i="5"/>
  <c r="L713" i="5"/>
  <c r="K713" i="5"/>
  <c r="J713" i="5"/>
  <c r="M712" i="5"/>
  <c r="G712" i="5"/>
  <c r="L712" i="5"/>
  <c r="K712" i="5"/>
  <c r="J712" i="5"/>
  <c r="M711" i="5"/>
  <c r="G711" i="5"/>
  <c r="L711" i="5"/>
  <c r="K711" i="5"/>
  <c r="J711" i="5"/>
  <c r="M710" i="5"/>
  <c r="G710" i="5"/>
  <c r="L710" i="5"/>
  <c r="K710" i="5"/>
  <c r="J710" i="5"/>
  <c r="M709" i="5"/>
  <c r="G709" i="5"/>
  <c r="L709" i="5"/>
  <c r="K709" i="5"/>
  <c r="J709" i="5"/>
  <c r="M708" i="5"/>
  <c r="G708" i="5"/>
  <c r="L708" i="5"/>
  <c r="K708" i="5"/>
  <c r="J708" i="5"/>
  <c r="M707" i="5"/>
  <c r="G707" i="5"/>
  <c r="L707" i="5"/>
  <c r="K707" i="5"/>
  <c r="J707" i="5"/>
  <c r="M706" i="5"/>
  <c r="G706" i="5"/>
  <c r="L706" i="5"/>
  <c r="K706" i="5"/>
  <c r="J706" i="5"/>
  <c r="M705" i="5"/>
  <c r="G705" i="5"/>
  <c r="L705" i="5"/>
  <c r="K705" i="5"/>
  <c r="J705" i="5"/>
  <c r="M704" i="5"/>
  <c r="G704" i="5"/>
  <c r="L704" i="5"/>
  <c r="K704" i="5"/>
  <c r="J704" i="5"/>
  <c r="M698" i="5"/>
  <c r="G698" i="5"/>
  <c r="L698" i="5"/>
  <c r="K698" i="5"/>
  <c r="J698" i="5"/>
  <c r="M697" i="5"/>
  <c r="G697" i="5"/>
  <c r="L697" i="5"/>
  <c r="K697" i="5"/>
  <c r="J697" i="5"/>
  <c r="M696" i="5"/>
  <c r="G696" i="5"/>
  <c r="L696" i="5"/>
  <c r="K696" i="5"/>
  <c r="J696" i="5"/>
  <c r="M695" i="5"/>
  <c r="G695" i="5"/>
  <c r="L695" i="5"/>
  <c r="K695" i="5"/>
  <c r="J695" i="5"/>
  <c r="M694" i="5"/>
  <c r="G694" i="5"/>
  <c r="L694" i="5"/>
  <c r="K694" i="5"/>
  <c r="J694" i="5"/>
  <c r="M693" i="5"/>
  <c r="G693" i="5"/>
  <c r="L693" i="5"/>
  <c r="K693" i="5"/>
  <c r="J693" i="5"/>
  <c r="M692" i="5"/>
  <c r="G692" i="5"/>
  <c r="L692" i="5"/>
  <c r="K692" i="5"/>
  <c r="J692" i="5"/>
  <c r="M691" i="5"/>
  <c r="G691" i="5"/>
  <c r="L691" i="5"/>
  <c r="K691" i="5"/>
  <c r="J691" i="5"/>
  <c r="M690" i="5"/>
  <c r="G690" i="5"/>
  <c r="L690" i="5"/>
  <c r="K690" i="5"/>
  <c r="J690" i="5"/>
  <c r="M689" i="5"/>
  <c r="G689" i="5"/>
  <c r="L689" i="5"/>
  <c r="K689" i="5"/>
  <c r="J689" i="5"/>
  <c r="M688" i="5"/>
  <c r="G688" i="5"/>
  <c r="L688" i="5"/>
  <c r="K688" i="5"/>
  <c r="J688" i="5"/>
  <c r="M687" i="5"/>
  <c r="G687" i="5"/>
  <c r="L687" i="5"/>
  <c r="K687" i="5"/>
  <c r="J687" i="5"/>
  <c r="M686" i="5"/>
  <c r="G686" i="5"/>
  <c r="L686" i="5"/>
  <c r="K686" i="5"/>
  <c r="J686" i="5"/>
  <c r="M685" i="5"/>
  <c r="G685" i="5"/>
  <c r="L685" i="5"/>
  <c r="K685" i="5"/>
  <c r="J685" i="5"/>
  <c r="M684" i="5"/>
  <c r="G684" i="5"/>
  <c r="L684" i="5"/>
  <c r="K684" i="5"/>
  <c r="J684" i="5"/>
  <c r="M683" i="5"/>
  <c r="G683" i="5"/>
  <c r="L683" i="5"/>
  <c r="K683" i="5"/>
  <c r="J683" i="5"/>
  <c r="M682" i="5"/>
  <c r="G682" i="5"/>
  <c r="L682" i="5"/>
  <c r="K682" i="5"/>
  <c r="J682" i="5"/>
  <c r="M681" i="5"/>
  <c r="G681" i="5"/>
  <c r="L681" i="5"/>
  <c r="K681" i="5"/>
  <c r="J681" i="5"/>
  <c r="G680" i="5"/>
  <c r="L680" i="5"/>
  <c r="K680" i="5"/>
  <c r="J680" i="5"/>
  <c r="G679" i="5"/>
  <c r="L679" i="5"/>
  <c r="K679" i="5"/>
  <c r="J679" i="5"/>
  <c r="G678" i="5"/>
  <c r="L678" i="5"/>
  <c r="K678" i="5"/>
  <c r="J678" i="5"/>
  <c r="G677" i="5"/>
  <c r="L677" i="5"/>
  <c r="K677" i="5"/>
  <c r="J677" i="5"/>
  <c r="G676" i="5"/>
  <c r="L676" i="5"/>
  <c r="K676" i="5"/>
  <c r="J676" i="5"/>
  <c r="G675" i="5"/>
  <c r="L675" i="5"/>
  <c r="K675" i="5"/>
  <c r="J675" i="5"/>
  <c r="AX674" i="5"/>
  <c r="AZ674" i="5"/>
  <c r="BD674" i="5"/>
  <c r="BF674" i="5"/>
  <c r="AX673" i="5"/>
  <c r="AZ673" i="5"/>
  <c r="BD673" i="5"/>
  <c r="BF673" i="5"/>
  <c r="AX672" i="5"/>
  <c r="AZ672" i="5"/>
  <c r="BD672" i="5"/>
  <c r="BF672" i="5"/>
  <c r="AX671" i="5"/>
  <c r="AZ671" i="5"/>
  <c r="BD671" i="5"/>
  <c r="BF671" i="5"/>
  <c r="AX670" i="5"/>
  <c r="AZ670" i="5"/>
  <c r="BD670" i="5"/>
  <c r="BF670" i="5"/>
  <c r="AX669" i="5"/>
  <c r="AZ669" i="5"/>
  <c r="BD669" i="5"/>
  <c r="BF669" i="5"/>
  <c r="AX668" i="5"/>
  <c r="AZ668" i="5"/>
  <c r="BD668" i="5"/>
  <c r="BF668" i="5"/>
  <c r="AX667" i="5"/>
  <c r="AZ667" i="5"/>
  <c r="BD667" i="5"/>
  <c r="BF667" i="5"/>
  <c r="AX666" i="5"/>
  <c r="AZ666" i="5"/>
  <c r="BD666" i="5"/>
  <c r="BF666" i="5"/>
  <c r="AX665" i="5"/>
  <c r="AZ665" i="5"/>
  <c r="BD665" i="5"/>
  <c r="BF665" i="5"/>
  <c r="AX664" i="5"/>
  <c r="AZ664" i="5"/>
  <c r="BD664" i="5"/>
  <c r="BF664" i="5"/>
  <c r="AX663" i="5"/>
  <c r="AZ663" i="5"/>
  <c r="BD663" i="5"/>
  <c r="BF663" i="5"/>
  <c r="AX662" i="5"/>
  <c r="AZ662" i="5"/>
  <c r="BD662" i="5"/>
  <c r="BF662" i="5"/>
  <c r="AX661" i="5"/>
  <c r="AZ661" i="5"/>
  <c r="BD661" i="5"/>
  <c r="BF661" i="5"/>
  <c r="AX660" i="5"/>
  <c r="AZ660" i="5"/>
  <c r="BD660" i="5"/>
  <c r="BF660" i="5"/>
  <c r="AX659" i="5"/>
  <c r="AZ659" i="5"/>
  <c r="BD659" i="5"/>
  <c r="BF659" i="5"/>
  <c r="AX658" i="5"/>
  <c r="AZ658" i="5"/>
  <c r="BD658" i="5"/>
  <c r="BF658" i="5"/>
  <c r="AX656" i="5"/>
  <c r="AZ656" i="5"/>
  <c r="BD656" i="5"/>
  <c r="BF656" i="5"/>
  <c r="AX655" i="5"/>
  <c r="AZ655" i="5"/>
  <c r="BD655" i="5"/>
  <c r="BF655" i="5"/>
  <c r="AX654" i="5"/>
  <c r="AZ654" i="5"/>
  <c r="BD654" i="5"/>
  <c r="BF654" i="5"/>
  <c r="AX653" i="5"/>
  <c r="AZ653" i="5"/>
  <c r="BD653" i="5"/>
  <c r="BF653" i="5"/>
  <c r="AX652" i="5"/>
  <c r="AZ652" i="5"/>
  <c r="BD652" i="5"/>
  <c r="BF652" i="5"/>
  <c r="AX651" i="5"/>
  <c r="AZ651" i="5"/>
  <c r="BD651" i="5"/>
  <c r="BF651" i="5"/>
  <c r="AX650" i="5"/>
  <c r="AZ650" i="5"/>
  <c r="BD650" i="5"/>
  <c r="BF650" i="5"/>
  <c r="AX649" i="5"/>
  <c r="AZ649" i="5"/>
  <c r="BD649" i="5"/>
  <c r="BF649" i="5"/>
  <c r="AX642" i="5"/>
  <c r="AZ642" i="5"/>
  <c r="BD642" i="5"/>
  <c r="BF642" i="5"/>
  <c r="AX641" i="5"/>
  <c r="AZ641" i="5"/>
  <c r="BD641" i="5"/>
  <c r="BF641" i="5"/>
  <c r="AX640" i="5"/>
  <c r="AZ640" i="5"/>
  <c r="BD640" i="5"/>
  <c r="BF640" i="5"/>
  <c r="AX639" i="5"/>
  <c r="AZ639" i="5"/>
  <c r="BD639" i="5"/>
  <c r="BF639" i="5"/>
  <c r="AX638" i="5"/>
  <c r="AZ638" i="5"/>
  <c r="BD638" i="5"/>
  <c r="BF638" i="5"/>
  <c r="AX637" i="5"/>
  <c r="AZ637" i="5"/>
  <c r="BD637" i="5"/>
  <c r="BF637" i="5"/>
  <c r="AX636" i="5"/>
  <c r="AZ636" i="5"/>
  <c r="BD636" i="5"/>
  <c r="BF636" i="5"/>
  <c r="AX635" i="5"/>
  <c r="AZ635" i="5"/>
  <c r="BD635" i="5"/>
  <c r="BF635" i="5"/>
  <c r="AX634" i="5"/>
  <c r="AZ634" i="5"/>
  <c r="BD634" i="5"/>
  <c r="BF634" i="5"/>
  <c r="AX633" i="5"/>
  <c r="AZ633" i="5"/>
  <c r="BD633" i="5"/>
  <c r="BF633" i="5"/>
  <c r="AX632" i="5"/>
  <c r="AZ632" i="5"/>
  <c r="BD632" i="5"/>
  <c r="BF632" i="5"/>
  <c r="AX631" i="5"/>
  <c r="AZ631" i="5"/>
  <c r="BD631" i="5"/>
  <c r="BF631" i="5"/>
  <c r="AX630" i="5"/>
  <c r="AZ630" i="5"/>
  <c r="BD630" i="5"/>
  <c r="BF630" i="5"/>
  <c r="AX629" i="5"/>
  <c r="AZ629" i="5"/>
  <c r="BD629" i="5"/>
  <c r="BF629" i="5"/>
  <c r="AX628" i="5"/>
  <c r="AZ628" i="5"/>
  <c r="BD628" i="5"/>
  <c r="BF628" i="5"/>
  <c r="AX627" i="5"/>
  <c r="AZ627" i="5"/>
  <c r="BD627" i="5"/>
  <c r="BF627" i="5"/>
  <c r="AX625" i="5"/>
  <c r="AZ625" i="5"/>
  <c r="BD625" i="5"/>
  <c r="BF625" i="5"/>
  <c r="AX624" i="5"/>
  <c r="AZ624" i="5"/>
  <c r="BD624" i="5"/>
  <c r="BF624" i="5"/>
  <c r="AX623" i="5"/>
  <c r="AZ623" i="5"/>
  <c r="BD623" i="5"/>
  <c r="BF623" i="5"/>
  <c r="AX622" i="5"/>
  <c r="AZ622" i="5"/>
  <c r="BD622" i="5"/>
  <c r="BF622" i="5"/>
  <c r="AX621" i="5"/>
  <c r="AZ621" i="5"/>
  <c r="BD621" i="5"/>
  <c r="BF621" i="5"/>
  <c r="AX620" i="5"/>
  <c r="AZ620" i="5"/>
  <c r="BD620" i="5"/>
  <c r="BF620" i="5"/>
  <c r="AX619" i="5"/>
  <c r="AZ619" i="5"/>
  <c r="BD619" i="5"/>
  <c r="BF619" i="5"/>
  <c r="AX618" i="5"/>
  <c r="AZ618" i="5"/>
  <c r="BD618" i="5"/>
  <c r="BF618" i="5"/>
  <c r="AX617" i="5"/>
  <c r="AZ617" i="5"/>
  <c r="BD617" i="5"/>
  <c r="BF617" i="5"/>
  <c r="AX616" i="5"/>
  <c r="AZ616" i="5"/>
  <c r="BD616" i="5"/>
  <c r="BF616" i="5"/>
  <c r="AX611" i="5"/>
  <c r="AZ611" i="5"/>
  <c r="BD611" i="5"/>
  <c r="BF611" i="5"/>
  <c r="AX609" i="5"/>
  <c r="AZ609" i="5"/>
  <c r="BD609" i="5"/>
  <c r="BF609" i="5"/>
  <c r="AX608" i="5"/>
  <c r="AZ608" i="5"/>
  <c r="BD608" i="5"/>
  <c r="BF608" i="5"/>
  <c r="AX607" i="5"/>
  <c r="AZ607" i="5"/>
  <c r="BD607" i="5"/>
  <c r="BF607" i="5"/>
  <c r="AX606" i="5"/>
  <c r="AZ606" i="5"/>
  <c r="BD606" i="5"/>
  <c r="BF606" i="5"/>
  <c r="AX605" i="5"/>
  <c r="AZ605" i="5"/>
  <c r="BD605" i="5"/>
  <c r="BF605" i="5"/>
  <c r="AX604" i="5"/>
  <c r="AZ604" i="5"/>
  <c r="BD604" i="5"/>
  <c r="BF604" i="5"/>
  <c r="AX603" i="5"/>
  <c r="AZ603" i="5"/>
  <c r="BD603" i="5"/>
  <c r="BF603" i="5"/>
  <c r="AX602" i="5"/>
  <c r="AZ602" i="5"/>
  <c r="BD602" i="5"/>
  <c r="BF602" i="5"/>
  <c r="AX601" i="5"/>
  <c r="AZ601" i="5"/>
  <c r="BD601" i="5"/>
  <c r="BF601" i="5"/>
  <c r="AX600" i="5"/>
  <c r="AZ600" i="5"/>
  <c r="BD600" i="5"/>
  <c r="BF600" i="5"/>
  <c r="AX599" i="5"/>
  <c r="AZ599" i="5"/>
  <c r="BD599" i="5"/>
  <c r="BF599" i="5"/>
  <c r="AX598" i="5"/>
  <c r="AZ598" i="5"/>
  <c r="BD598" i="5"/>
  <c r="BF598" i="5"/>
  <c r="AX597" i="5"/>
  <c r="AZ597" i="5"/>
  <c r="BD597" i="5"/>
  <c r="BF597" i="5"/>
  <c r="AX595" i="5"/>
  <c r="AZ595" i="5"/>
  <c r="BD595" i="5"/>
  <c r="BF595" i="5"/>
  <c r="AX594" i="5"/>
  <c r="AZ594" i="5"/>
  <c r="BD594" i="5"/>
  <c r="BF594" i="5"/>
  <c r="AX593" i="5"/>
  <c r="AZ593" i="5"/>
  <c r="BD593" i="5"/>
  <c r="BF593" i="5"/>
  <c r="AX592" i="5"/>
  <c r="AZ592" i="5"/>
  <c r="BD592" i="5"/>
  <c r="BF592" i="5"/>
  <c r="AX591" i="5"/>
  <c r="AZ591" i="5"/>
  <c r="BD591" i="5"/>
  <c r="BF591" i="5"/>
  <c r="AX590" i="5"/>
  <c r="AZ590" i="5"/>
  <c r="BD590" i="5"/>
  <c r="BF590" i="5"/>
  <c r="AX589" i="5"/>
  <c r="AZ589" i="5"/>
  <c r="BD589" i="5"/>
  <c r="BF589" i="5"/>
  <c r="AX588" i="5"/>
  <c r="AZ588" i="5"/>
  <c r="BD588" i="5"/>
  <c r="BF588" i="5"/>
  <c r="AX587" i="5"/>
  <c r="AZ587" i="5"/>
  <c r="BD587" i="5"/>
  <c r="BF587" i="5"/>
  <c r="AX586" i="5"/>
  <c r="AZ586" i="5"/>
  <c r="BD586" i="5"/>
  <c r="BF586" i="5"/>
  <c r="AX585" i="5"/>
  <c r="AZ585" i="5"/>
  <c r="BD585" i="5"/>
  <c r="BF585" i="5"/>
  <c r="AX584" i="5"/>
  <c r="AZ584" i="5"/>
  <c r="BD584" i="5"/>
  <c r="BF584" i="5"/>
  <c r="AX583" i="5"/>
  <c r="AZ583" i="5"/>
  <c r="BD583" i="5"/>
  <c r="BF583" i="5"/>
  <c r="AX582" i="5"/>
  <c r="AZ582" i="5"/>
  <c r="BD582" i="5"/>
  <c r="BF582" i="5"/>
  <c r="AX581" i="5"/>
  <c r="AZ581" i="5"/>
  <c r="BD581" i="5"/>
  <c r="BF581" i="5"/>
  <c r="AX580" i="5"/>
  <c r="AZ580" i="5"/>
  <c r="BD580" i="5"/>
  <c r="BF580" i="5"/>
  <c r="AX579" i="5"/>
  <c r="AZ579" i="5"/>
  <c r="BD579" i="5"/>
  <c r="BF579" i="5"/>
  <c r="AX578" i="5"/>
  <c r="AZ578" i="5"/>
  <c r="BD578" i="5"/>
  <c r="BF578" i="5"/>
  <c r="AX577" i="5"/>
  <c r="AZ577" i="5"/>
  <c r="BD577" i="5"/>
  <c r="BF577" i="5"/>
  <c r="AX576" i="5"/>
  <c r="AZ576" i="5"/>
  <c r="BD576" i="5"/>
  <c r="BF576" i="5"/>
  <c r="AX575" i="5"/>
  <c r="AZ575" i="5"/>
  <c r="BD575" i="5"/>
  <c r="BF575" i="5"/>
  <c r="AX574" i="5"/>
  <c r="AZ574" i="5"/>
  <c r="BD574" i="5"/>
  <c r="BF574" i="5"/>
  <c r="AX573" i="5"/>
  <c r="AZ573" i="5"/>
  <c r="BD573" i="5"/>
  <c r="BF573" i="5"/>
  <c r="AX572" i="5"/>
  <c r="AZ572" i="5"/>
  <c r="BD572" i="5"/>
  <c r="BF572" i="5"/>
  <c r="AX571" i="5"/>
  <c r="AZ571" i="5"/>
  <c r="BD571" i="5"/>
  <c r="BF571" i="5"/>
  <c r="AX570" i="5"/>
  <c r="AZ570" i="5"/>
  <c r="BD570" i="5"/>
  <c r="BF570" i="5"/>
  <c r="AX569" i="5"/>
  <c r="AZ569" i="5"/>
  <c r="BD569" i="5"/>
  <c r="BF569" i="5"/>
  <c r="AX568" i="5"/>
  <c r="AZ568" i="5"/>
  <c r="BD568" i="5"/>
  <c r="BF568" i="5"/>
  <c r="AX567" i="5"/>
  <c r="AZ567" i="5"/>
  <c r="BD567" i="5"/>
  <c r="BF567" i="5"/>
  <c r="AX566" i="5"/>
  <c r="AZ566" i="5"/>
  <c r="BD566" i="5"/>
  <c r="BF566" i="5"/>
  <c r="AX565" i="5"/>
  <c r="AZ565" i="5"/>
  <c r="BD565" i="5"/>
  <c r="BF565" i="5"/>
  <c r="AX564" i="5"/>
  <c r="AZ564" i="5"/>
  <c r="BD564" i="5"/>
  <c r="BF564" i="5"/>
  <c r="AX563" i="5"/>
  <c r="AZ563" i="5"/>
  <c r="BD563" i="5"/>
  <c r="BF563" i="5"/>
  <c r="AX562" i="5"/>
  <c r="AZ562" i="5"/>
  <c r="BD562" i="5"/>
  <c r="BF562" i="5"/>
  <c r="AX561" i="5"/>
  <c r="AZ561" i="5"/>
  <c r="BD561" i="5"/>
  <c r="BF561" i="5"/>
  <c r="AX560" i="5"/>
  <c r="AZ560" i="5"/>
  <c r="BD560" i="5"/>
  <c r="BF560" i="5"/>
  <c r="AX559" i="5"/>
  <c r="AZ559" i="5"/>
  <c r="BD559" i="5"/>
  <c r="BF559" i="5"/>
  <c r="AX558" i="5"/>
  <c r="AZ558" i="5"/>
  <c r="BD558" i="5"/>
  <c r="BF558" i="5"/>
  <c r="AX557" i="5"/>
  <c r="AZ557" i="5"/>
  <c r="BD557" i="5"/>
  <c r="BF557" i="5"/>
  <c r="AX556" i="5"/>
  <c r="AZ556" i="5"/>
  <c r="BD556" i="5"/>
  <c r="BF556" i="5"/>
  <c r="AX555" i="5"/>
  <c r="AZ555" i="5"/>
  <c r="BD555" i="5"/>
  <c r="BF555" i="5"/>
  <c r="AX554" i="5"/>
  <c r="AZ554" i="5"/>
  <c r="BD554" i="5"/>
  <c r="BF554" i="5"/>
  <c r="AX553" i="5"/>
  <c r="AZ553" i="5"/>
  <c r="BD553" i="5"/>
  <c r="BF553" i="5"/>
  <c r="AX552" i="5"/>
  <c r="AZ552" i="5"/>
  <c r="BD552" i="5"/>
  <c r="BF552" i="5"/>
  <c r="AX551" i="5"/>
  <c r="AZ551" i="5"/>
  <c r="BD551" i="5"/>
  <c r="BF551" i="5"/>
  <c r="AX550" i="5"/>
  <c r="AZ550" i="5"/>
  <c r="BD550" i="5"/>
  <c r="BF550" i="5"/>
  <c r="AX549" i="5"/>
  <c r="AZ549" i="5"/>
  <c r="BD549" i="5"/>
  <c r="BF549" i="5"/>
  <c r="AX548" i="5"/>
  <c r="AZ548" i="5"/>
  <c r="BD548" i="5"/>
  <c r="BF548" i="5"/>
  <c r="AX547" i="5"/>
  <c r="AZ547" i="5"/>
  <c r="BD547" i="5"/>
  <c r="BF547" i="5"/>
  <c r="AX546" i="5"/>
  <c r="AZ546" i="5"/>
  <c r="BD546" i="5"/>
  <c r="BF546" i="5"/>
  <c r="AX544" i="5"/>
  <c r="AZ544" i="5"/>
  <c r="BD544" i="5"/>
  <c r="BF544" i="5"/>
  <c r="AX543" i="5"/>
  <c r="AZ543" i="5"/>
  <c r="BD543" i="5"/>
  <c r="BF543" i="5"/>
  <c r="AX542" i="5"/>
  <c r="AZ542" i="5"/>
  <c r="BD542" i="5"/>
  <c r="BF542" i="5"/>
  <c r="AX541" i="5"/>
  <c r="AZ541" i="5"/>
  <c r="BD541" i="5"/>
  <c r="BF541" i="5"/>
  <c r="AX540" i="5"/>
  <c r="AZ540" i="5"/>
  <c r="BD540" i="5"/>
  <c r="BF540" i="5"/>
  <c r="AX539" i="5"/>
  <c r="AZ539" i="5"/>
  <c r="BD539" i="5"/>
  <c r="BF539" i="5"/>
  <c r="AX538" i="5"/>
  <c r="AZ538" i="5"/>
  <c r="BD538" i="5"/>
  <c r="BF538" i="5"/>
  <c r="AX537" i="5"/>
  <c r="AZ537" i="5"/>
  <c r="BD537" i="5"/>
  <c r="BF537" i="5"/>
  <c r="AX536" i="5"/>
  <c r="AZ536" i="5"/>
  <c r="BD536" i="5"/>
  <c r="BF536" i="5"/>
  <c r="AX535" i="5"/>
  <c r="AZ535" i="5"/>
  <c r="BD535" i="5"/>
  <c r="BF535" i="5"/>
  <c r="AX534" i="5"/>
  <c r="AZ534" i="5"/>
  <c r="BD534" i="5"/>
  <c r="BF534" i="5"/>
  <c r="AX533" i="5"/>
  <c r="AZ533" i="5"/>
  <c r="BD533" i="5"/>
  <c r="BF533" i="5"/>
  <c r="AX532" i="5"/>
  <c r="AZ532" i="5"/>
  <c r="BD532" i="5"/>
  <c r="BF532" i="5"/>
  <c r="AX531" i="5"/>
  <c r="AZ531" i="5"/>
  <c r="BD531" i="5"/>
  <c r="BF531" i="5"/>
  <c r="AX530" i="5"/>
  <c r="AZ530" i="5"/>
  <c r="BD530" i="5"/>
  <c r="BF530" i="5"/>
  <c r="AX529" i="5"/>
  <c r="AZ529" i="5"/>
  <c r="BD529" i="5"/>
  <c r="BF529" i="5"/>
  <c r="AX528" i="5"/>
  <c r="AZ528" i="5"/>
  <c r="BD528" i="5"/>
  <c r="BF528" i="5"/>
  <c r="AX527" i="5"/>
  <c r="AZ527" i="5"/>
  <c r="BD527" i="5"/>
  <c r="BF527" i="5"/>
  <c r="AX526" i="5"/>
  <c r="AZ526" i="5"/>
  <c r="BD526" i="5"/>
  <c r="BF526" i="5"/>
  <c r="AX525" i="5"/>
  <c r="AZ525" i="5"/>
  <c r="BD525" i="5"/>
  <c r="BF525" i="5"/>
  <c r="AX524" i="5"/>
  <c r="AZ524" i="5"/>
  <c r="BD524" i="5"/>
  <c r="BF524" i="5"/>
  <c r="AX523" i="5"/>
  <c r="AZ523" i="5"/>
  <c r="BD523" i="5"/>
  <c r="BF523" i="5"/>
  <c r="AX522" i="5"/>
  <c r="AZ522" i="5"/>
  <c r="BD522" i="5"/>
  <c r="BF522" i="5"/>
  <c r="AX521" i="5"/>
  <c r="AZ521" i="5"/>
  <c r="BD521" i="5"/>
  <c r="BF521" i="5"/>
  <c r="AX520" i="5"/>
  <c r="AZ520" i="5"/>
  <c r="BD520" i="5"/>
  <c r="BF520" i="5"/>
  <c r="AX519" i="5"/>
  <c r="AZ519" i="5"/>
  <c r="BD519" i="5"/>
  <c r="BF519" i="5"/>
  <c r="AX518" i="5"/>
  <c r="AZ518" i="5"/>
  <c r="BD518" i="5"/>
  <c r="BF518" i="5"/>
  <c r="AX517" i="5"/>
  <c r="AZ517" i="5"/>
  <c r="BD517" i="5"/>
  <c r="BF517" i="5"/>
  <c r="AX516" i="5"/>
  <c r="AZ516" i="5"/>
  <c r="BD516" i="5"/>
  <c r="BF516" i="5"/>
  <c r="AX514" i="5"/>
  <c r="AZ514" i="5"/>
  <c r="BD514" i="5"/>
  <c r="BF514" i="5"/>
  <c r="AX513" i="5"/>
  <c r="AZ513" i="5"/>
  <c r="BD513" i="5"/>
  <c r="BF513" i="5"/>
  <c r="AX512" i="5"/>
  <c r="AZ512" i="5"/>
  <c r="BD512" i="5"/>
  <c r="BF512" i="5"/>
  <c r="AX511" i="5"/>
  <c r="AZ511" i="5"/>
  <c r="BD511" i="5"/>
  <c r="BF511" i="5"/>
  <c r="AX510" i="5"/>
  <c r="AZ510" i="5"/>
  <c r="BD510" i="5"/>
  <c r="BF510" i="5"/>
  <c r="AX509" i="5"/>
  <c r="AZ509" i="5"/>
  <c r="BD509" i="5"/>
  <c r="BF509" i="5"/>
  <c r="AX508" i="5"/>
  <c r="AZ508" i="5"/>
  <c r="BD508" i="5"/>
  <c r="BF508" i="5"/>
  <c r="AX507" i="5"/>
  <c r="AZ507" i="5"/>
  <c r="BD507" i="5"/>
  <c r="BF507" i="5"/>
  <c r="AX506" i="5"/>
  <c r="AZ506" i="5"/>
  <c r="BD506" i="5"/>
  <c r="BF506" i="5"/>
  <c r="AX505" i="5"/>
  <c r="AZ505" i="5"/>
  <c r="BD505" i="5"/>
  <c r="BF505" i="5"/>
  <c r="AX504" i="5"/>
  <c r="AZ504" i="5"/>
  <c r="BD504" i="5"/>
  <c r="BF504" i="5"/>
  <c r="AX503" i="5"/>
  <c r="AZ503" i="5"/>
  <c r="BD503" i="5"/>
  <c r="BF503" i="5"/>
  <c r="AX502" i="5"/>
  <c r="AZ502" i="5"/>
  <c r="BD502" i="5"/>
  <c r="BF502" i="5"/>
  <c r="AX501" i="5"/>
  <c r="AZ501" i="5"/>
  <c r="BD501" i="5"/>
  <c r="BF501" i="5"/>
  <c r="AX500" i="5"/>
  <c r="AZ500" i="5"/>
  <c r="BD500" i="5"/>
  <c r="BF500" i="5"/>
  <c r="AX499" i="5"/>
  <c r="AZ499" i="5"/>
  <c r="BD499" i="5"/>
  <c r="BF499" i="5"/>
  <c r="AX498" i="5"/>
  <c r="AZ498" i="5"/>
  <c r="BD498" i="5"/>
  <c r="BF498" i="5"/>
  <c r="AX497" i="5"/>
  <c r="AZ497" i="5"/>
  <c r="BD497" i="5"/>
  <c r="BF497" i="5"/>
  <c r="AX496" i="5"/>
  <c r="AZ496" i="5"/>
  <c r="BD496" i="5"/>
  <c r="BF496" i="5"/>
  <c r="AX495" i="5"/>
  <c r="AZ495" i="5"/>
  <c r="BD495" i="5"/>
  <c r="BF495" i="5"/>
  <c r="AX494" i="5"/>
  <c r="AZ494" i="5"/>
  <c r="BD494" i="5"/>
  <c r="BF494" i="5"/>
  <c r="AX493" i="5"/>
  <c r="AZ493" i="5"/>
  <c r="BD493" i="5"/>
  <c r="BF493" i="5"/>
  <c r="AX492" i="5"/>
  <c r="AZ492" i="5"/>
  <c r="BD492" i="5"/>
  <c r="BF492" i="5"/>
  <c r="AX491" i="5"/>
  <c r="AZ491" i="5"/>
  <c r="BD491" i="5"/>
  <c r="BF491" i="5"/>
  <c r="AX490" i="5"/>
  <c r="AZ490" i="5"/>
  <c r="BD490" i="5"/>
  <c r="BF490" i="5"/>
  <c r="AX489" i="5"/>
  <c r="AZ489" i="5"/>
  <c r="BD489" i="5"/>
  <c r="BF489" i="5"/>
  <c r="AX488" i="5"/>
  <c r="AZ488" i="5"/>
  <c r="BD488" i="5"/>
  <c r="BF488" i="5"/>
  <c r="AX487" i="5"/>
  <c r="AZ487" i="5"/>
  <c r="BD487" i="5"/>
  <c r="BF487" i="5"/>
  <c r="AX486" i="5"/>
  <c r="AZ486" i="5"/>
  <c r="BD486" i="5"/>
  <c r="BF486" i="5"/>
  <c r="AX485" i="5"/>
  <c r="AZ485" i="5"/>
  <c r="BD485" i="5"/>
  <c r="BF485" i="5"/>
  <c r="AX484" i="5"/>
  <c r="AZ484" i="5"/>
  <c r="BD484" i="5"/>
  <c r="BF484" i="5"/>
  <c r="AX482" i="5"/>
  <c r="AZ482" i="5"/>
  <c r="BD482" i="5"/>
  <c r="BF482" i="5"/>
  <c r="AX479" i="5"/>
  <c r="AZ479" i="5"/>
  <c r="BD479" i="5"/>
  <c r="BF479" i="5"/>
  <c r="AX478" i="5"/>
  <c r="AZ478" i="5"/>
  <c r="BD478" i="5"/>
  <c r="BF478" i="5"/>
  <c r="AX477" i="5"/>
  <c r="AZ477" i="5"/>
  <c r="BD477" i="5"/>
  <c r="BF477" i="5"/>
  <c r="AX476" i="5"/>
  <c r="AZ476" i="5"/>
  <c r="BD476" i="5"/>
  <c r="BF476" i="5"/>
  <c r="AX475" i="5"/>
  <c r="AZ475" i="5"/>
  <c r="BD475" i="5"/>
  <c r="BF475" i="5"/>
  <c r="AX474" i="5"/>
  <c r="AZ474" i="5"/>
  <c r="BD474" i="5"/>
  <c r="BF474" i="5"/>
  <c r="AX473" i="5"/>
  <c r="AZ473" i="5"/>
  <c r="BD473" i="5"/>
  <c r="BF473" i="5"/>
  <c r="AX472" i="5"/>
  <c r="AZ472" i="5"/>
  <c r="BD472" i="5"/>
  <c r="BF472" i="5"/>
  <c r="AX471" i="5"/>
  <c r="AZ471" i="5"/>
  <c r="BD471" i="5"/>
  <c r="BF471" i="5"/>
  <c r="AX470" i="5"/>
  <c r="AZ470" i="5"/>
  <c r="BD470" i="5"/>
  <c r="BF470" i="5"/>
  <c r="AX469" i="5"/>
  <c r="AZ469" i="5"/>
  <c r="BD469" i="5"/>
  <c r="BF469" i="5"/>
  <c r="AX468" i="5"/>
  <c r="AZ468" i="5"/>
  <c r="BD468" i="5"/>
  <c r="BF468" i="5"/>
  <c r="AX467" i="5"/>
  <c r="AZ467" i="5"/>
  <c r="BD467" i="5"/>
  <c r="BF467" i="5"/>
  <c r="AX460" i="5"/>
  <c r="AZ460" i="5"/>
  <c r="BD460" i="5"/>
  <c r="BF460" i="5"/>
  <c r="AX459" i="5"/>
  <c r="AZ459" i="5"/>
  <c r="BD459" i="5"/>
  <c r="BF459" i="5"/>
  <c r="AX458" i="5"/>
  <c r="AZ458" i="5"/>
  <c r="BD458" i="5"/>
  <c r="BF458" i="5"/>
  <c r="AX457" i="5"/>
  <c r="AZ457" i="5"/>
  <c r="BD457" i="5"/>
  <c r="BF457" i="5"/>
  <c r="AX454" i="5"/>
  <c r="AZ454" i="5"/>
  <c r="BD454" i="5"/>
  <c r="BF454" i="5"/>
  <c r="AX449" i="5"/>
  <c r="AZ449" i="5"/>
  <c r="BD449" i="5"/>
  <c r="BF449" i="5"/>
  <c r="AX446" i="5"/>
  <c r="AZ446" i="5"/>
  <c r="BD446" i="5"/>
  <c r="BF446" i="5"/>
  <c r="AX440" i="5"/>
  <c r="AZ440" i="5"/>
  <c r="BD440" i="5"/>
  <c r="BF440" i="5"/>
  <c r="AX437" i="5"/>
  <c r="AZ437" i="5"/>
  <c r="BD437" i="5"/>
  <c r="BF437" i="5"/>
  <c r="AX436" i="5"/>
  <c r="AZ436" i="5"/>
  <c r="BD436" i="5"/>
  <c r="BF436" i="5"/>
  <c r="AX435" i="5"/>
  <c r="AZ435" i="5"/>
  <c r="BD435" i="5"/>
  <c r="BF435" i="5"/>
  <c r="AX433" i="5"/>
  <c r="AZ433" i="5"/>
  <c r="BD433" i="5"/>
  <c r="BF433" i="5"/>
  <c r="AX427" i="5"/>
  <c r="AZ427" i="5"/>
  <c r="BD427" i="5"/>
  <c r="BF427" i="5"/>
  <c r="AX426" i="5"/>
  <c r="AZ426" i="5"/>
  <c r="BD426" i="5"/>
  <c r="BF426" i="5"/>
  <c r="AX425" i="5"/>
  <c r="AZ425" i="5"/>
  <c r="BD425" i="5"/>
  <c r="BF425" i="5"/>
  <c r="AX424" i="5"/>
  <c r="AZ424" i="5"/>
  <c r="BD424" i="5"/>
  <c r="BF424" i="5"/>
  <c r="AX423" i="5"/>
  <c r="AZ423" i="5"/>
  <c r="BD423" i="5"/>
  <c r="BF423" i="5"/>
  <c r="AX421" i="5"/>
  <c r="AZ421" i="5"/>
  <c r="BD421" i="5"/>
  <c r="BF421" i="5"/>
  <c r="AX420" i="5"/>
  <c r="AZ420" i="5"/>
  <c r="BD420" i="5"/>
  <c r="BF420" i="5"/>
  <c r="AX419" i="5"/>
  <c r="AZ419" i="5"/>
  <c r="BD419" i="5"/>
  <c r="BF419" i="5"/>
  <c r="AX418" i="5"/>
  <c r="AZ418" i="5"/>
  <c r="BD418" i="5"/>
  <c r="BF418" i="5"/>
  <c r="AX417" i="5"/>
  <c r="AZ417" i="5"/>
  <c r="BD417" i="5"/>
  <c r="BF417" i="5"/>
  <c r="AX416" i="5"/>
  <c r="AZ416" i="5"/>
  <c r="BD416" i="5"/>
  <c r="BF416" i="5"/>
  <c r="AX415" i="5"/>
  <c r="AZ415" i="5"/>
  <c r="BD415" i="5"/>
  <c r="BF415" i="5"/>
  <c r="AX413" i="5"/>
  <c r="AZ413" i="5"/>
  <c r="BD413" i="5"/>
  <c r="BF413" i="5"/>
  <c r="AX412" i="5"/>
  <c r="AZ412" i="5"/>
  <c r="BD412" i="5"/>
  <c r="BF412" i="5"/>
  <c r="AX411" i="5"/>
  <c r="AZ411" i="5"/>
  <c r="BD411" i="5"/>
  <c r="BF411" i="5"/>
  <c r="AX407" i="5"/>
  <c r="AZ407" i="5"/>
  <c r="BD407" i="5"/>
  <c r="BF407" i="5"/>
  <c r="AX406" i="5"/>
  <c r="AZ406" i="5"/>
  <c r="BD406" i="5"/>
  <c r="BF406" i="5"/>
  <c r="AX405" i="5"/>
  <c r="AZ405" i="5"/>
  <c r="BD405" i="5"/>
  <c r="BF405" i="5"/>
  <c r="AX404" i="5"/>
  <c r="AZ404" i="5"/>
  <c r="BD404" i="5"/>
  <c r="BF404" i="5"/>
  <c r="AX403" i="5"/>
  <c r="AZ403" i="5"/>
  <c r="BD403" i="5"/>
  <c r="BF403" i="5"/>
  <c r="AX402" i="5"/>
  <c r="AZ402" i="5"/>
  <c r="BD402" i="5"/>
  <c r="BF402" i="5"/>
  <c r="AX401" i="5"/>
  <c r="AZ401" i="5"/>
  <c r="BD401" i="5"/>
  <c r="BF401" i="5"/>
  <c r="AX400" i="5"/>
  <c r="AZ400" i="5"/>
  <c r="BD400" i="5"/>
  <c r="BF400" i="5"/>
  <c r="AX399" i="5"/>
  <c r="AZ399" i="5"/>
  <c r="BD399" i="5"/>
  <c r="BF399" i="5"/>
  <c r="AX398" i="5"/>
  <c r="AZ398" i="5"/>
  <c r="BD398" i="5"/>
  <c r="BF398" i="5"/>
  <c r="AX397" i="5"/>
  <c r="AZ397" i="5"/>
  <c r="BD397" i="5"/>
  <c r="BF397" i="5"/>
  <c r="AX395" i="5"/>
  <c r="AZ395" i="5"/>
  <c r="BD395" i="5"/>
  <c r="BF395" i="5"/>
  <c r="AX394" i="5"/>
  <c r="AZ394" i="5"/>
  <c r="BD394" i="5"/>
  <c r="BF394" i="5"/>
  <c r="AX393" i="5"/>
  <c r="AZ393" i="5"/>
  <c r="BD393" i="5"/>
  <c r="BF393" i="5"/>
  <c r="AX392" i="5"/>
  <c r="AZ392" i="5"/>
  <c r="BD392" i="5"/>
  <c r="BF392" i="5"/>
  <c r="AX391" i="5"/>
  <c r="AZ391" i="5"/>
  <c r="BD391" i="5"/>
  <c r="BF391" i="5"/>
  <c r="AX390" i="5"/>
  <c r="AZ390" i="5"/>
  <c r="BD390" i="5"/>
  <c r="BF390" i="5"/>
  <c r="AX389" i="5"/>
  <c r="AZ389" i="5"/>
  <c r="BD389" i="5"/>
  <c r="BF389" i="5"/>
  <c r="AX388" i="5"/>
  <c r="AZ388" i="5"/>
  <c r="BD388" i="5"/>
  <c r="BF388" i="5"/>
  <c r="AX386" i="5"/>
  <c r="AZ386" i="5"/>
  <c r="BD386" i="5"/>
  <c r="BF386" i="5"/>
  <c r="AX384" i="5"/>
  <c r="AZ384" i="5"/>
  <c r="BD384" i="5"/>
  <c r="BF384" i="5"/>
  <c r="AX379" i="5"/>
  <c r="AZ379" i="5"/>
  <c r="BD379" i="5"/>
  <c r="BF379" i="5"/>
  <c r="AX378" i="5"/>
  <c r="AZ378" i="5"/>
  <c r="BD378" i="5"/>
  <c r="BF378" i="5"/>
  <c r="AX377" i="5"/>
  <c r="AZ377" i="5"/>
  <c r="BD377" i="5"/>
  <c r="BF377" i="5"/>
  <c r="AX376" i="5"/>
  <c r="AZ376" i="5"/>
  <c r="BD376" i="5"/>
  <c r="BF376" i="5"/>
  <c r="AX375" i="5"/>
  <c r="AZ375" i="5"/>
  <c r="BD375" i="5"/>
  <c r="BF375" i="5"/>
  <c r="AX374" i="5"/>
  <c r="AZ374" i="5"/>
  <c r="BD374" i="5"/>
  <c r="BF374" i="5"/>
  <c r="AX373" i="5"/>
  <c r="AZ373" i="5"/>
  <c r="BD373" i="5"/>
  <c r="BF373" i="5"/>
  <c r="AX372" i="5"/>
  <c r="AZ372" i="5"/>
  <c r="BD372" i="5"/>
  <c r="BF372" i="5"/>
  <c r="AX370" i="5"/>
  <c r="AZ370" i="5"/>
  <c r="BD370" i="5"/>
  <c r="BF370" i="5"/>
  <c r="AX369" i="5"/>
  <c r="AZ369" i="5"/>
  <c r="BD369" i="5"/>
  <c r="BF369" i="5"/>
  <c r="AX368" i="5"/>
  <c r="AZ368" i="5"/>
  <c r="BD368" i="5"/>
  <c r="BF368" i="5"/>
  <c r="AX367" i="5"/>
  <c r="AZ367" i="5"/>
  <c r="BD367" i="5"/>
  <c r="BF367" i="5"/>
  <c r="AX366" i="5"/>
  <c r="AZ366" i="5"/>
  <c r="BD366" i="5"/>
  <c r="BF366" i="5"/>
  <c r="AX365" i="5"/>
  <c r="AZ365" i="5"/>
  <c r="BD365" i="5"/>
  <c r="BF365" i="5"/>
  <c r="AX364" i="5"/>
  <c r="AZ364" i="5"/>
  <c r="BD364" i="5"/>
  <c r="BF364" i="5"/>
  <c r="AX363" i="5"/>
  <c r="AZ363" i="5"/>
  <c r="BD363" i="5"/>
  <c r="BF363" i="5"/>
  <c r="AX362" i="5"/>
  <c r="AZ362" i="5"/>
  <c r="BD362" i="5"/>
  <c r="BF362" i="5"/>
  <c r="AX361" i="5"/>
  <c r="AZ361" i="5"/>
  <c r="BD361" i="5"/>
  <c r="BF361" i="5"/>
  <c r="AX360" i="5"/>
  <c r="AZ360" i="5"/>
  <c r="BD360" i="5"/>
  <c r="BF360" i="5"/>
  <c r="AX359" i="5"/>
  <c r="AZ359" i="5"/>
  <c r="BD359" i="5"/>
  <c r="BF359" i="5"/>
  <c r="AX358" i="5"/>
  <c r="AZ358" i="5"/>
  <c r="BD358" i="5"/>
  <c r="BF358" i="5"/>
  <c r="AX357" i="5"/>
  <c r="AZ357" i="5"/>
  <c r="BD357" i="5"/>
  <c r="BF357" i="5"/>
  <c r="AX356" i="5"/>
  <c r="AZ356" i="5"/>
  <c r="BD356" i="5"/>
  <c r="BF356" i="5"/>
  <c r="AX355" i="5"/>
  <c r="AZ355" i="5"/>
  <c r="BD355" i="5"/>
  <c r="BF355" i="5"/>
  <c r="AX353" i="5"/>
  <c r="AZ353" i="5"/>
  <c r="BD353" i="5"/>
  <c r="BF353" i="5"/>
  <c r="AX352" i="5"/>
  <c r="AZ352" i="5"/>
  <c r="BD352" i="5"/>
  <c r="BF352" i="5"/>
  <c r="AX350" i="5"/>
  <c r="AZ350" i="5"/>
  <c r="BD350" i="5"/>
  <c r="BF350" i="5"/>
  <c r="AX349" i="5"/>
  <c r="AZ349" i="5"/>
  <c r="BD349" i="5"/>
  <c r="BF349" i="5"/>
  <c r="AX348" i="5"/>
  <c r="AZ348" i="5"/>
  <c r="BD348" i="5"/>
  <c r="BF348" i="5"/>
  <c r="AX347" i="5"/>
  <c r="AZ347" i="5"/>
  <c r="BD347" i="5"/>
  <c r="BF347" i="5"/>
  <c r="AX346" i="5"/>
  <c r="AZ346" i="5"/>
  <c r="BD346" i="5"/>
  <c r="BF346" i="5"/>
  <c r="AX345" i="5"/>
  <c r="AZ345" i="5"/>
  <c r="BD345" i="5"/>
  <c r="BF345" i="5"/>
  <c r="AX344" i="5"/>
  <c r="AZ344" i="5"/>
  <c r="BD344" i="5"/>
  <c r="BF344" i="5"/>
  <c r="AX343" i="5"/>
  <c r="AZ343" i="5"/>
  <c r="BD343" i="5"/>
  <c r="BF343" i="5"/>
  <c r="AX342" i="5"/>
  <c r="AZ342" i="5"/>
  <c r="BD342" i="5"/>
  <c r="BF342" i="5"/>
  <c r="AX341" i="5"/>
  <c r="AZ341" i="5"/>
  <c r="BD341" i="5"/>
  <c r="BF341" i="5"/>
  <c r="AX340" i="5"/>
  <c r="AZ340" i="5"/>
  <c r="BD340" i="5"/>
  <c r="BF340" i="5"/>
  <c r="AX339" i="5"/>
  <c r="AZ339" i="5"/>
  <c r="BD339" i="5"/>
  <c r="BF339" i="5"/>
  <c r="AX338" i="5"/>
  <c r="AZ338" i="5"/>
  <c r="BD338" i="5"/>
  <c r="BF338" i="5"/>
  <c r="AX337" i="5"/>
  <c r="AZ337" i="5"/>
  <c r="BD337" i="5"/>
  <c r="BF337" i="5"/>
  <c r="AX336" i="5"/>
  <c r="AZ336" i="5"/>
  <c r="BD336" i="5"/>
  <c r="BF336" i="5"/>
  <c r="AX335" i="5"/>
  <c r="AZ335" i="5"/>
  <c r="BD335" i="5"/>
  <c r="BF335" i="5"/>
  <c r="AX334" i="5"/>
  <c r="AZ334" i="5"/>
  <c r="BD334" i="5"/>
  <c r="BF334" i="5"/>
  <c r="AX326" i="5"/>
  <c r="AZ326" i="5"/>
  <c r="BD326" i="5"/>
  <c r="BF326" i="5"/>
  <c r="AX324" i="5"/>
  <c r="AZ324" i="5"/>
  <c r="BD324" i="5"/>
  <c r="BF324" i="5"/>
  <c r="AX323" i="5"/>
  <c r="AZ323" i="5"/>
  <c r="BD323" i="5"/>
  <c r="BF323" i="5"/>
  <c r="AX315" i="5"/>
  <c r="AZ315" i="5"/>
  <c r="BD315" i="5"/>
  <c r="BF315" i="5"/>
  <c r="AX309" i="5"/>
  <c r="AZ309" i="5"/>
  <c r="BD309" i="5"/>
  <c r="BF309" i="5"/>
  <c r="AZ303" i="5"/>
  <c r="BD303" i="5"/>
  <c r="BF303" i="5"/>
  <c r="AZ297" i="5"/>
  <c r="BD297" i="5"/>
  <c r="BF297" i="5"/>
  <c r="AZ294" i="5"/>
  <c r="BD294" i="5"/>
  <c r="BF294" i="5"/>
  <c r="AZ282" i="5"/>
  <c r="BD282" i="5"/>
  <c r="BF282" i="5"/>
  <c r="AX276" i="5"/>
  <c r="AZ276" i="5"/>
  <c r="BD276" i="5"/>
  <c r="BF276" i="5"/>
  <c r="AX275" i="5"/>
  <c r="AZ275" i="5"/>
  <c r="BD275" i="5"/>
  <c r="BF275" i="5"/>
  <c r="AX272" i="5"/>
  <c r="AZ272" i="5"/>
  <c r="BD272" i="5"/>
  <c r="BF272" i="5"/>
  <c r="AX265" i="5"/>
  <c r="AZ265" i="5"/>
  <c r="BD265" i="5"/>
  <c r="BF265" i="5"/>
  <c r="AX263" i="5"/>
  <c r="AZ263" i="5"/>
  <c r="BD263" i="5"/>
  <c r="BF263" i="5"/>
  <c r="AX261" i="5"/>
  <c r="AZ261" i="5"/>
  <c r="BD261" i="5"/>
  <c r="BF261" i="5"/>
  <c r="AX258" i="5"/>
  <c r="AZ258" i="5"/>
  <c r="BD258" i="5"/>
  <c r="BF258" i="5"/>
  <c r="AX251" i="5"/>
  <c r="AZ251" i="5"/>
  <c r="BD251" i="5"/>
  <c r="BF251" i="5"/>
  <c r="AX250" i="5"/>
  <c r="AZ250" i="5"/>
  <c r="BD250" i="5"/>
  <c r="BF250" i="5"/>
  <c r="AX249" i="5"/>
  <c r="AZ249" i="5"/>
  <c r="BD249" i="5"/>
  <c r="BF249" i="5"/>
  <c r="AX243" i="5"/>
  <c r="AZ243" i="5"/>
  <c r="BD243" i="5"/>
  <c r="BF243" i="5"/>
  <c r="AX238" i="5"/>
  <c r="AZ238" i="5"/>
  <c r="BD238" i="5"/>
  <c r="BF238" i="5"/>
  <c r="AX229" i="5"/>
  <c r="AZ229" i="5"/>
  <c r="BD229" i="5"/>
  <c r="BF229" i="5"/>
  <c r="AX215" i="5"/>
  <c r="AZ215" i="5"/>
  <c r="BD215" i="5"/>
  <c r="BF215" i="5"/>
  <c r="AX205" i="5"/>
  <c r="AZ205" i="5"/>
  <c r="BD205" i="5"/>
  <c r="BF205" i="5"/>
  <c r="AX202" i="5"/>
  <c r="AZ202" i="5"/>
  <c r="BD202" i="5"/>
  <c r="BF202" i="5"/>
  <c r="AX200" i="5"/>
  <c r="AZ200" i="5"/>
  <c r="BD200" i="5"/>
  <c r="BF200" i="5"/>
  <c r="AX190" i="5"/>
  <c r="AZ190" i="5"/>
  <c r="BD190" i="5"/>
  <c r="BF190" i="5"/>
  <c r="AX189" i="5"/>
  <c r="AZ189" i="5"/>
  <c r="BD189" i="5"/>
  <c r="BF189" i="5"/>
  <c r="AX188" i="5"/>
  <c r="AZ188" i="5"/>
  <c r="BD188" i="5"/>
  <c r="BF188" i="5"/>
  <c r="AX186" i="5"/>
  <c r="AZ186" i="5"/>
  <c r="BD186" i="5"/>
  <c r="BF186" i="5"/>
  <c r="AX179" i="5"/>
  <c r="AZ179" i="5"/>
  <c r="BD179" i="5"/>
  <c r="BF179" i="5"/>
  <c r="AX177" i="5"/>
  <c r="AZ177" i="5"/>
  <c r="BD177" i="5"/>
  <c r="BF177" i="5"/>
  <c r="AX175" i="5"/>
  <c r="AZ175" i="5"/>
  <c r="BD175" i="5"/>
  <c r="BF175" i="5"/>
  <c r="AX174" i="5"/>
  <c r="AZ174" i="5"/>
  <c r="BD174" i="5"/>
  <c r="BF174" i="5"/>
  <c r="AX169" i="5"/>
  <c r="AZ169" i="5"/>
  <c r="BD169" i="5"/>
  <c r="BF169" i="5"/>
  <c r="AX167" i="5"/>
  <c r="AZ167" i="5"/>
  <c r="BD167" i="5"/>
  <c r="BF167" i="5"/>
  <c r="AX166" i="5"/>
  <c r="AZ166" i="5"/>
  <c r="BD166" i="5"/>
  <c r="BF166" i="5"/>
  <c r="AX159" i="5"/>
  <c r="AZ159" i="5"/>
  <c r="BD159" i="5"/>
  <c r="BF159" i="5"/>
  <c r="AX157" i="5"/>
  <c r="AZ157" i="5"/>
  <c r="BD157" i="5"/>
  <c r="BF157" i="5"/>
  <c r="AX155" i="5"/>
  <c r="AZ155" i="5"/>
  <c r="BD155" i="5"/>
  <c r="BF155" i="5"/>
  <c r="AX147" i="5"/>
  <c r="AZ147" i="5"/>
  <c r="BD147" i="5"/>
  <c r="BF147" i="5"/>
  <c r="AX143" i="5"/>
  <c r="AZ143" i="5"/>
  <c r="BD143" i="5"/>
  <c r="BF143" i="5"/>
  <c r="AX142" i="5"/>
  <c r="AZ142" i="5"/>
  <c r="BD142" i="5"/>
  <c r="BF142" i="5"/>
  <c r="AX137" i="5"/>
  <c r="AZ137" i="5"/>
  <c r="BD137" i="5"/>
  <c r="BF137" i="5"/>
  <c r="AX138" i="5"/>
  <c r="AZ138" i="5"/>
  <c r="BD138" i="5"/>
  <c r="BF138" i="5"/>
  <c r="AX136" i="5"/>
  <c r="AZ136" i="5"/>
  <c r="BD136" i="5"/>
  <c r="BF136" i="5"/>
  <c r="AX133" i="5"/>
  <c r="AZ133" i="5"/>
  <c r="BD133" i="5"/>
  <c r="BF133" i="5"/>
  <c r="AX131" i="5"/>
  <c r="AZ131" i="5"/>
  <c r="BD131" i="5"/>
  <c r="BF131" i="5"/>
  <c r="AX126" i="5"/>
  <c r="AZ126" i="5"/>
  <c r="BD126" i="5"/>
  <c r="BF126" i="5"/>
  <c r="AX125" i="5"/>
  <c r="AZ125" i="5"/>
  <c r="BD125" i="5"/>
  <c r="BF125" i="5"/>
  <c r="AX124" i="5"/>
  <c r="AZ124" i="5"/>
  <c r="BD124" i="5"/>
  <c r="BF124" i="5"/>
  <c r="AX119" i="5"/>
  <c r="AZ119" i="5"/>
  <c r="BD119" i="5"/>
  <c r="BF119" i="5"/>
  <c r="AX120" i="5"/>
  <c r="AZ120" i="5"/>
  <c r="BD120" i="5"/>
  <c r="BF120" i="5"/>
  <c r="AX117" i="5"/>
  <c r="AZ117" i="5"/>
  <c r="BD117" i="5"/>
  <c r="BF117" i="5"/>
  <c r="AX115" i="5"/>
  <c r="AZ115" i="5"/>
  <c r="BD115" i="5"/>
  <c r="BF115" i="5"/>
  <c r="AX110" i="5"/>
  <c r="AZ110" i="5"/>
  <c r="BD110" i="5"/>
  <c r="BF110" i="5"/>
  <c r="AX111" i="5"/>
  <c r="AZ111" i="5"/>
  <c r="BD111" i="5"/>
  <c r="BF111" i="5"/>
  <c r="AX108" i="5"/>
  <c r="AZ108" i="5"/>
  <c r="BD108" i="5"/>
  <c r="BF108" i="5"/>
  <c r="AX107" i="5"/>
  <c r="AZ107" i="5"/>
  <c r="BD107" i="5"/>
  <c r="BF107" i="5"/>
  <c r="AX105" i="5"/>
  <c r="AZ105" i="5"/>
  <c r="BD105" i="5"/>
  <c r="BF105" i="5"/>
  <c r="AX104" i="5"/>
  <c r="AZ104" i="5"/>
  <c r="BD104" i="5"/>
  <c r="BF104" i="5"/>
  <c r="AX103" i="5"/>
  <c r="AZ103" i="5"/>
  <c r="BD103" i="5"/>
  <c r="BF103" i="5"/>
  <c r="AX102" i="5"/>
  <c r="AZ102" i="5"/>
  <c r="BD102" i="5"/>
  <c r="BF102" i="5"/>
  <c r="AX101" i="5"/>
  <c r="AZ101" i="5"/>
  <c r="BD101" i="5"/>
  <c r="BF101" i="5"/>
  <c r="AX100" i="5"/>
  <c r="AZ100" i="5"/>
  <c r="BD100" i="5"/>
  <c r="BF100" i="5"/>
  <c r="AX99" i="5"/>
  <c r="AZ99" i="5"/>
  <c r="BD99" i="5"/>
  <c r="BF99" i="5"/>
  <c r="AX98" i="5"/>
  <c r="AZ98" i="5"/>
  <c r="BD98" i="5"/>
  <c r="BF98" i="5"/>
  <c r="AX96" i="5"/>
  <c r="AZ96" i="5"/>
  <c r="BD96" i="5"/>
  <c r="BF96" i="5"/>
  <c r="AX93" i="5"/>
  <c r="AZ93" i="5"/>
  <c r="BD93" i="5"/>
  <c r="BF93" i="5"/>
  <c r="AX92" i="5"/>
  <c r="AZ92" i="5"/>
  <c r="BD92" i="5"/>
  <c r="BF92" i="5"/>
  <c r="AX89" i="5"/>
  <c r="AZ89" i="5"/>
  <c r="BD89" i="5"/>
  <c r="BF89" i="5"/>
  <c r="AX86" i="5"/>
  <c r="AZ86" i="5"/>
  <c r="BD86" i="5"/>
  <c r="BF86" i="5"/>
  <c r="AX84" i="5"/>
  <c r="AZ84" i="5"/>
  <c r="BD84" i="5"/>
  <c r="BF84" i="5"/>
  <c r="AX82" i="5"/>
  <c r="AZ82" i="5"/>
  <c r="BD82" i="5"/>
  <c r="BF82" i="5"/>
  <c r="AX77" i="5"/>
  <c r="AZ77" i="5"/>
  <c r="BD77" i="5"/>
  <c r="BF77" i="5"/>
  <c r="AX76" i="5"/>
  <c r="AZ76" i="5"/>
  <c r="BD76" i="5"/>
  <c r="BF76" i="5"/>
  <c r="AX74" i="5"/>
  <c r="AZ74" i="5"/>
  <c r="BD74" i="5"/>
  <c r="BF74" i="5"/>
  <c r="AX73" i="5"/>
  <c r="AZ73" i="5"/>
  <c r="BD73" i="5"/>
  <c r="BF73" i="5"/>
  <c r="AX71" i="5"/>
  <c r="AZ71" i="5"/>
  <c r="BD71" i="5"/>
  <c r="BF71" i="5"/>
  <c r="AX67" i="5"/>
  <c r="AZ67" i="5"/>
  <c r="BD67" i="5"/>
  <c r="BF67" i="5"/>
  <c r="AX66" i="5"/>
  <c r="AZ66" i="5"/>
  <c r="BD66" i="5"/>
  <c r="BF66" i="5"/>
  <c r="AX65" i="5"/>
  <c r="AZ65" i="5"/>
  <c r="BD65" i="5"/>
  <c r="BF65" i="5"/>
  <c r="AX61" i="5"/>
  <c r="AZ61" i="5"/>
  <c r="BD61" i="5"/>
  <c r="BF61" i="5"/>
  <c r="AX59" i="5"/>
  <c r="AZ59" i="5"/>
  <c r="BD59" i="5"/>
  <c r="BF59" i="5"/>
  <c r="AX56" i="5"/>
  <c r="AZ56" i="5"/>
  <c r="BD56" i="5"/>
  <c r="BF56" i="5"/>
  <c r="AX51" i="5"/>
  <c r="AZ51" i="5"/>
  <c r="BD51" i="5"/>
  <c r="BF51" i="5"/>
  <c r="AX46" i="5"/>
  <c r="AZ46" i="5"/>
  <c r="BD46" i="5"/>
  <c r="BF46" i="5"/>
  <c r="AX44" i="5"/>
  <c r="AZ44" i="5"/>
  <c r="BD44" i="5"/>
  <c r="BF44" i="5"/>
  <c r="AX41" i="5"/>
  <c r="AZ41" i="5"/>
  <c r="BD41" i="5"/>
  <c r="BF41" i="5"/>
  <c r="AX38" i="5"/>
  <c r="AZ38" i="5"/>
  <c r="BD38" i="5"/>
  <c r="BF38" i="5"/>
  <c r="AX37" i="5"/>
  <c r="AZ37" i="5"/>
  <c r="BD37" i="5"/>
  <c r="BF37" i="5"/>
  <c r="AX36" i="5"/>
  <c r="AZ36" i="5"/>
  <c r="BD36" i="5"/>
  <c r="BF36" i="5"/>
  <c r="AX35" i="5"/>
  <c r="AZ35" i="5"/>
  <c r="BD35" i="5"/>
  <c r="BF35" i="5"/>
  <c r="AX34" i="5"/>
  <c r="AZ34" i="5"/>
  <c r="BD34" i="5"/>
  <c r="BF34" i="5"/>
  <c r="AX33" i="5"/>
  <c r="AZ33" i="5"/>
  <c r="BD33" i="5"/>
  <c r="BF33" i="5"/>
  <c r="AX32" i="5"/>
  <c r="AZ32" i="5"/>
  <c r="BD32" i="5"/>
  <c r="BF32" i="5"/>
  <c r="AX31" i="5"/>
  <c r="AZ31" i="5"/>
  <c r="BD31" i="5"/>
  <c r="BF31" i="5"/>
  <c r="AX29" i="5"/>
  <c r="AZ29" i="5"/>
  <c r="BD29" i="5"/>
  <c r="BF29" i="5"/>
  <c r="AX27" i="5"/>
  <c r="AZ27" i="5"/>
  <c r="BD27" i="5"/>
  <c r="BF27" i="5"/>
  <c r="AX26" i="5"/>
  <c r="AZ26" i="5"/>
  <c r="BD26" i="5"/>
  <c r="BF26" i="5"/>
  <c r="AX25" i="5"/>
  <c r="AZ25" i="5"/>
  <c r="BD25" i="5"/>
  <c r="BF25" i="5"/>
  <c r="AX24" i="5"/>
  <c r="AZ24" i="5"/>
  <c r="BD24" i="5"/>
  <c r="BF24" i="5"/>
  <c r="BE674" i="5"/>
  <c r="BE673" i="5"/>
  <c r="BE672" i="5"/>
  <c r="BE671" i="5"/>
  <c r="BE670" i="5"/>
  <c r="BE669" i="5"/>
  <c r="BE668" i="5"/>
  <c r="BE667" i="5"/>
  <c r="BE666" i="5"/>
  <c r="BE665" i="5"/>
  <c r="BE664" i="5"/>
  <c r="BE663" i="5"/>
  <c r="BE662" i="5"/>
  <c r="BE661" i="5"/>
  <c r="BE660" i="5"/>
  <c r="BE659" i="5"/>
  <c r="BE658" i="5"/>
  <c r="BE656" i="5"/>
  <c r="BE655" i="5"/>
  <c r="BE654" i="5"/>
  <c r="BE653" i="5"/>
  <c r="BE652" i="5"/>
  <c r="BE651" i="5"/>
  <c r="BE650" i="5"/>
  <c r="BE649" i="5"/>
  <c r="BE642" i="5"/>
  <c r="BE641" i="5"/>
  <c r="BE640" i="5"/>
  <c r="BE639" i="5"/>
  <c r="BE638" i="5"/>
  <c r="BE637" i="5"/>
  <c r="BE636" i="5"/>
  <c r="BE635" i="5"/>
  <c r="BE634" i="5"/>
  <c r="BE633" i="5"/>
  <c r="BE632" i="5"/>
  <c r="BE631" i="5"/>
  <c r="BE630" i="5"/>
  <c r="BE629" i="5"/>
  <c r="BE628" i="5"/>
  <c r="BE627" i="5"/>
  <c r="BE625" i="5"/>
  <c r="BE624" i="5"/>
  <c r="BE623" i="5"/>
  <c r="BE622" i="5"/>
  <c r="BE621" i="5"/>
  <c r="BE620" i="5"/>
  <c r="BE619" i="5"/>
  <c r="BE618" i="5"/>
  <c r="Z674" i="5"/>
  <c r="X674" i="5"/>
  <c r="Z673" i="5"/>
  <c r="X673" i="5"/>
  <c r="Z672" i="5"/>
  <c r="X672" i="5"/>
  <c r="Z671" i="5"/>
  <c r="X671" i="5"/>
  <c r="Z670" i="5"/>
  <c r="X670" i="5"/>
  <c r="Z669" i="5"/>
  <c r="X669" i="5"/>
  <c r="Z668" i="5"/>
  <c r="X668" i="5"/>
  <c r="Z667" i="5"/>
  <c r="X667" i="5"/>
  <c r="Z666" i="5"/>
  <c r="X666" i="5"/>
  <c r="Z665" i="5"/>
  <c r="X665" i="5"/>
  <c r="Z664" i="5"/>
  <c r="X664" i="5"/>
  <c r="Z663" i="5"/>
  <c r="X663" i="5"/>
  <c r="Z662" i="5"/>
  <c r="X662" i="5"/>
  <c r="Z661" i="5"/>
  <c r="X661" i="5"/>
  <c r="Z660" i="5"/>
  <c r="X660" i="5"/>
  <c r="Z659" i="5"/>
  <c r="X659" i="5"/>
  <c r="Z658" i="5"/>
  <c r="X658" i="5"/>
  <c r="Z657" i="5"/>
  <c r="X657" i="5"/>
  <c r="Z656" i="5"/>
  <c r="X656" i="5"/>
  <c r="Z655" i="5"/>
  <c r="X655" i="5"/>
  <c r="Z654" i="5"/>
  <c r="X654" i="5"/>
  <c r="Z653" i="5"/>
  <c r="X653" i="5"/>
  <c r="Z652" i="5"/>
  <c r="X652" i="5"/>
  <c r="Z651" i="5"/>
  <c r="X651" i="5"/>
  <c r="Z650" i="5"/>
  <c r="X650" i="5"/>
  <c r="Z649" i="5"/>
  <c r="X649" i="5"/>
  <c r="Z643" i="5"/>
  <c r="X643" i="5"/>
  <c r="Z642" i="5"/>
  <c r="X642" i="5"/>
  <c r="Z641" i="5"/>
  <c r="X641" i="5"/>
  <c r="Z640" i="5"/>
  <c r="X640" i="5"/>
  <c r="Z639" i="5"/>
  <c r="X639" i="5"/>
  <c r="Z638" i="5"/>
  <c r="X638" i="5"/>
  <c r="Z637" i="5"/>
  <c r="X637" i="5"/>
  <c r="Z636" i="5"/>
  <c r="X636" i="5"/>
  <c r="Z635" i="5"/>
  <c r="X635" i="5"/>
  <c r="Z634" i="5"/>
  <c r="X634" i="5"/>
  <c r="Z633" i="5"/>
  <c r="X633" i="5"/>
  <c r="Z632" i="5"/>
  <c r="X632" i="5"/>
  <c r="Z631" i="5"/>
  <c r="X631" i="5"/>
  <c r="Z630" i="5"/>
  <c r="X630" i="5"/>
  <c r="Z629" i="5"/>
  <c r="X629" i="5"/>
  <c r="Z628" i="5"/>
  <c r="X628" i="5"/>
  <c r="Z627" i="5"/>
  <c r="X627" i="5"/>
  <c r="Z626" i="5"/>
  <c r="X626" i="5"/>
  <c r="Z625" i="5"/>
  <c r="X625" i="5"/>
  <c r="Z624" i="5"/>
  <c r="X624" i="5"/>
  <c r="Z623" i="5"/>
  <c r="X623" i="5"/>
  <c r="Z622" i="5"/>
  <c r="X622" i="5"/>
  <c r="Z621" i="5"/>
  <c r="X621" i="5"/>
  <c r="Z620" i="5"/>
  <c r="X620" i="5"/>
  <c r="Z619" i="5"/>
  <c r="X619" i="5"/>
  <c r="Z618" i="5"/>
  <c r="X618" i="5"/>
  <c r="G674" i="5"/>
  <c r="L674" i="5"/>
  <c r="K674" i="5"/>
  <c r="J674" i="5"/>
  <c r="G673" i="5"/>
  <c r="L673" i="5"/>
  <c r="K673" i="5"/>
  <c r="J673" i="5"/>
  <c r="G672" i="5"/>
  <c r="L672" i="5"/>
  <c r="K672" i="5"/>
  <c r="J672" i="5"/>
  <c r="G671" i="5"/>
  <c r="L671" i="5"/>
  <c r="K671" i="5"/>
  <c r="J671" i="5"/>
  <c r="G670" i="5"/>
  <c r="L670" i="5"/>
  <c r="K670" i="5"/>
  <c r="J670" i="5"/>
  <c r="G669" i="5"/>
  <c r="L669" i="5"/>
  <c r="K669" i="5"/>
  <c r="J669" i="5"/>
  <c r="G668" i="5"/>
  <c r="L668" i="5"/>
  <c r="K668" i="5"/>
  <c r="J668" i="5"/>
  <c r="G667" i="5"/>
  <c r="L667" i="5"/>
  <c r="K667" i="5"/>
  <c r="J667" i="5"/>
  <c r="G666" i="5"/>
  <c r="L666" i="5"/>
  <c r="K666" i="5"/>
  <c r="J666" i="5"/>
  <c r="G665" i="5"/>
  <c r="L665" i="5"/>
  <c r="K665" i="5"/>
  <c r="J665" i="5"/>
  <c r="G664" i="5"/>
  <c r="L664" i="5"/>
  <c r="K664" i="5"/>
  <c r="J664" i="5"/>
  <c r="G663" i="5"/>
  <c r="L663" i="5"/>
  <c r="K663" i="5"/>
  <c r="J663" i="5"/>
  <c r="G662" i="5"/>
  <c r="L662" i="5"/>
  <c r="K662" i="5"/>
  <c r="J662" i="5"/>
  <c r="G661" i="5"/>
  <c r="L661" i="5"/>
  <c r="K661" i="5"/>
  <c r="J661" i="5"/>
  <c r="G660" i="5"/>
  <c r="L660" i="5"/>
  <c r="K660" i="5"/>
  <c r="J660" i="5"/>
  <c r="G659" i="5"/>
  <c r="L659" i="5"/>
  <c r="K659" i="5"/>
  <c r="J659" i="5"/>
  <c r="G658" i="5"/>
  <c r="L658" i="5"/>
  <c r="K658" i="5"/>
  <c r="J658" i="5"/>
  <c r="G657" i="5"/>
  <c r="L657" i="5"/>
  <c r="K657" i="5"/>
  <c r="J657" i="5"/>
  <c r="G656" i="5"/>
  <c r="L656" i="5"/>
  <c r="K656" i="5"/>
  <c r="J656" i="5"/>
  <c r="G655" i="5"/>
  <c r="L655" i="5"/>
  <c r="K655" i="5"/>
  <c r="J655" i="5"/>
  <c r="G654" i="5"/>
  <c r="L654" i="5"/>
  <c r="K654" i="5"/>
  <c r="J654" i="5"/>
  <c r="G653" i="5"/>
  <c r="L653" i="5"/>
  <c r="K653" i="5"/>
  <c r="J653" i="5"/>
  <c r="G652" i="5"/>
  <c r="L652" i="5"/>
  <c r="K652" i="5"/>
  <c r="J652" i="5"/>
  <c r="G651" i="5"/>
  <c r="L651" i="5"/>
  <c r="K651" i="5"/>
  <c r="J651" i="5"/>
  <c r="G650" i="5"/>
  <c r="L650" i="5"/>
  <c r="K650" i="5"/>
  <c r="J650" i="5"/>
  <c r="G649" i="5"/>
  <c r="L649" i="5"/>
  <c r="K649" i="5"/>
  <c r="J649" i="5"/>
  <c r="G643" i="5"/>
  <c r="L643" i="5"/>
  <c r="K643" i="5"/>
  <c r="J643" i="5"/>
  <c r="G642" i="5"/>
  <c r="L642" i="5"/>
  <c r="K642" i="5"/>
  <c r="J642" i="5"/>
  <c r="G641" i="5"/>
  <c r="L641" i="5"/>
  <c r="K641" i="5"/>
  <c r="J641" i="5"/>
  <c r="G640" i="5"/>
  <c r="L640" i="5"/>
  <c r="K640" i="5"/>
  <c r="J640" i="5"/>
  <c r="G639" i="5"/>
  <c r="L639" i="5"/>
  <c r="K639" i="5"/>
  <c r="J639" i="5"/>
  <c r="G638" i="5"/>
  <c r="L638" i="5"/>
  <c r="K638" i="5"/>
  <c r="J638" i="5"/>
  <c r="G637" i="5"/>
  <c r="L637" i="5"/>
  <c r="K637" i="5"/>
  <c r="J637" i="5"/>
  <c r="G636" i="5"/>
  <c r="L636" i="5"/>
  <c r="K636" i="5"/>
  <c r="J636" i="5"/>
  <c r="G635" i="5"/>
  <c r="L635" i="5"/>
  <c r="K635" i="5"/>
  <c r="J635" i="5"/>
  <c r="G634" i="5"/>
  <c r="L634" i="5"/>
  <c r="K634" i="5"/>
  <c r="J634" i="5"/>
  <c r="G633" i="5"/>
  <c r="L633" i="5"/>
  <c r="K633" i="5"/>
  <c r="J633" i="5"/>
  <c r="G632" i="5"/>
  <c r="L632" i="5"/>
  <c r="K632" i="5"/>
  <c r="J632" i="5"/>
  <c r="G631" i="5"/>
  <c r="L631" i="5"/>
  <c r="K631" i="5"/>
  <c r="J631" i="5"/>
  <c r="G630" i="5"/>
  <c r="L630" i="5"/>
  <c r="K630" i="5"/>
  <c r="J630" i="5"/>
  <c r="G629" i="5"/>
  <c r="L629" i="5"/>
  <c r="K629" i="5"/>
  <c r="J629" i="5"/>
  <c r="G628" i="5"/>
  <c r="L628" i="5"/>
  <c r="K628" i="5"/>
  <c r="J628" i="5"/>
  <c r="G627" i="5"/>
  <c r="L627" i="5"/>
  <c r="K627" i="5"/>
  <c r="J627" i="5"/>
  <c r="G626" i="5"/>
  <c r="L626" i="5"/>
  <c r="K626" i="5"/>
  <c r="J626" i="5"/>
  <c r="G625" i="5"/>
  <c r="L625" i="5"/>
  <c r="K625" i="5"/>
  <c r="J625" i="5"/>
  <c r="G624" i="5"/>
  <c r="L624" i="5"/>
  <c r="K624" i="5"/>
  <c r="J624" i="5"/>
  <c r="G623" i="5"/>
  <c r="L623" i="5"/>
  <c r="K623" i="5"/>
  <c r="J623" i="5"/>
  <c r="G622" i="5"/>
  <c r="L622" i="5"/>
  <c r="K622" i="5"/>
  <c r="J622" i="5"/>
  <c r="G621" i="5"/>
  <c r="L621" i="5"/>
  <c r="K621" i="5"/>
  <c r="J621" i="5"/>
  <c r="G620" i="5"/>
  <c r="L620" i="5"/>
  <c r="K620" i="5"/>
  <c r="J620" i="5"/>
  <c r="G619" i="5"/>
  <c r="L619" i="5"/>
  <c r="K619" i="5"/>
  <c r="J619" i="5"/>
  <c r="G618" i="5"/>
  <c r="L618" i="5"/>
  <c r="K618" i="5"/>
  <c r="J618" i="5"/>
  <c r="AE618" i="5"/>
  <c r="AG618" i="5"/>
  <c r="AY618" i="5"/>
  <c r="BA618" i="5"/>
  <c r="BB618" i="5"/>
  <c r="AE619" i="5"/>
  <c r="AG619" i="5"/>
  <c r="AY619" i="5"/>
  <c r="BA619" i="5"/>
  <c r="BB619" i="5"/>
  <c r="AE620" i="5"/>
  <c r="AG620" i="5"/>
  <c r="AY620" i="5"/>
  <c r="BA620" i="5"/>
  <c r="BB620" i="5"/>
  <c r="AE621" i="5"/>
  <c r="AG621" i="5"/>
  <c r="AY621" i="5"/>
  <c r="BA621" i="5"/>
  <c r="BB621" i="5"/>
  <c r="AE622" i="5"/>
  <c r="AG622" i="5"/>
  <c r="AY622" i="5"/>
  <c r="BA622" i="5"/>
  <c r="BB622" i="5"/>
  <c r="AE623" i="5"/>
  <c r="AG623" i="5"/>
  <c r="AY623" i="5"/>
  <c r="BA623" i="5"/>
  <c r="BB623" i="5"/>
  <c r="AE624" i="5"/>
  <c r="AG624" i="5"/>
  <c r="AY624" i="5"/>
  <c r="BA624" i="5"/>
  <c r="BB624" i="5"/>
  <c r="BE617" i="5"/>
  <c r="BE616" i="5"/>
  <c r="BE611" i="5"/>
  <c r="BE609" i="5"/>
  <c r="BE608" i="5"/>
  <c r="BE607" i="5"/>
  <c r="BE606" i="5"/>
  <c r="BE605" i="5"/>
  <c r="BE604" i="5"/>
  <c r="BE603" i="5"/>
  <c r="BE602" i="5"/>
  <c r="BE601" i="5"/>
  <c r="BE600" i="5"/>
  <c r="BE599" i="5"/>
  <c r="BE598" i="5"/>
  <c r="BE597" i="5"/>
  <c r="BE595" i="5"/>
  <c r="BE594" i="5"/>
  <c r="BE593" i="5"/>
  <c r="BE592" i="5"/>
  <c r="BE591" i="5"/>
  <c r="BE590" i="5"/>
  <c r="BE589" i="5"/>
  <c r="BE479" i="5"/>
  <c r="BE478" i="5"/>
  <c r="BE477" i="5"/>
  <c r="BE476" i="5"/>
  <c r="BE475" i="5"/>
  <c r="BE474" i="5"/>
  <c r="BE473" i="5"/>
  <c r="BE472" i="5"/>
  <c r="BE471" i="5"/>
  <c r="BE470" i="5"/>
  <c r="BE469" i="5"/>
  <c r="BE468" i="5"/>
  <c r="BE467" i="5"/>
  <c r="BE460" i="5"/>
  <c r="BE459" i="5"/>
  <c r="BE458" i="5"/>
  <c r="BE457" i="5"/>
  <c r="BE454" i="5"/>
  <c r="BE449" i="5"/>
  <c r="BE446" i="5"/>
  <c r="BE440" i="5"/>
  <c r="BE437" i="5"/>
  <c r="BE436" i="5"/>
  <c r="BE435" i="5"/>
  <c r="AY479" i="5"/>
  <c r="BC479" i="5"/>
  <c r="BB479" i="5"/>
  <c r="BA479" i="5"/>
  <c r="AY469" i="5"/>
  <c r="BC469" i="5"/>
  <c r="BB469" i="5"/>
  <c r="BA469" i="5"/>
  <c r="Z617" i="5"/>
  <c r="X617" i="5"/>
  <c r="Z616" i="5"/>
  <c r="X616" i="5"/>
  <c r="Z610" i="5"/>
  <c r="X610" i="5"/>
  <c r="Z609" i="5"/>
  <c r="X609" i="5"/>
  <c r="Z608" i="5"/>
  <c r="X608" i="5"/>
  <c r="Z607" i="5"/>
  <c r="X607" i="5"/>
  <c r="Z606" i="5"/>
  <c r="X606" i="5"/>
  <c r="Z605" i="5"/>
  <c r="X605" i="5"/>
  <c r="Z604" i="5"/>
  <c r="X604" i="5"/>
  <c r="Z603" i="5"/>
  <c r="X603" i="5"/>
  <c r="Z602" i="5"/>
  <c r="X602" i="5"/>
  <c r="Z601" i="5"/>
  <c r="X601" i="5"/>
  <c r="Z600" i="5"/>
  <c r="X600" i="5"/>
  <c r="Z599" i="5"/>
  <c r="X599" i="5"/>
  <c r="Z598" i="5"/>
  <c r="X598" i="5"/>
  <c r="Z597" i="5"/>
  <c r="X597" i="5"/>
  <c r="Z596" i="5"/>
  <c r="X596" i="5"/>
  <c r="Z595" i="5"/>
  <c r="X595" i="5"/>
  <c r="Z594" i="5"/>
  <c r="X594" i="5"/>
  <c r="Z593" i="5"/>
  <c r="X593" i="5"/>
  <c r="Z592" i="5"/>
  <c r="X592" i="5"/>
  <c r="Z591" i="5"/>
  <c r="X591" i="5"/>
  <c r="Z590" i="5"/>
  <c r="X590" i="5"/>
  <c r="Z589" i="5"/>
  <c r="X589" i="5"/>
  <c r="G617" i="5"/>
  <c r="L617" i="5"/>
  <c r="K617" i="5"/>
  <c r="J617" i="5"/>
  <c r="G616" i="5"/>
  <c r="L616" i="5"/>
  <c r="K616" i="5"/>
  <c r="J616" i="5"/>
  <c r="G610" i="5"/>
  <c r="L610" i="5"/>
  <c r="K610" i="5"/>
  <c r="J610" i="5"/>
  <c r="G609" i="5"/>
  <c r="L609" i="5"/>
  <c r="K609" i="5"/>
  <c r="J609" i="5"/>
  <c r="G608" i="5"/>
  <c r="L608" i="5"/>
  <c r="K608" i="5"/>
  <c r="J608" i="5"/>
  <c r="G607" i="5"/>
  <c r="L607" i="5"/>
  <c r="K607" i="5"/>
  <c r="J607" i="5"/>
  <c r="G606" i="5"/>
  <c r="L606" i="5"/>
  <c r="K606" i="5"/>
  <c r="J606" i="5"/>
  <c r="G605" i="5"/>
  <c r="L605" i="5"/>
  <c r="K605" i="5"/>
  <c r="J605" i="5"/>
  <c r="G604" i="5"/>
  <c r="L604" i="5"/>
  <c r="K604" i="5"/>
  <c r="J604" i="5"/>
  <c r="G603" i="5"/>
  <c r="L603" i="5"/>
  <c r="K603" i="5"/>
  <c r="J603" i="5"/>
  <c r="G602" i="5"/>
  <c r="L602" i="5"/>
  <c r="K602" i="5"/>
  <c r="J602" i="5"/>
  <c r="G601" i="5"/>
  <c r="L601" i="5"/>
  <c r="K601" i="5"/>
  <c r="J601" i="5"/>
  <c r="G600" i="5"/>
  <c r="L600" i="5"/>
  <c r="K600" i="5"/>
  <c r="J600" i="5"/>
  <c r="G599" i="5"/>
  <c r="L599" i="5"/>
  <c r="K599" i="5"/>
  <c r="J599" i="5"/>
  <c r="G598" i="5"/>
  <c r="L598" i="5"/>
  <c r="K598" i="5"/>
  <c r="J598" i="5"/>
  <c r="G597" i="5"/>
  <c r="L597" i="5"/>
  <c r="K597" i="5"/>
  <c r="J597" i="5"/>
  <c r="G596" i="5"/>
  <c r="L596" i="5"/>
  <c r="K596" i="5"/>
  <c r="J596" i="5"/>
  <c r="G595" i="5"/>
  <c r="L595" i="5"/>
  <c r="K595" i="5"/>
  <c r="J595" i="5"/>
  <c r="G594" i="5"/>
  <c r="L594" i="5"/>
  <c r="K594" i="5"/>
  <c r="J594" i="5"/>
  <c r="G593" i="5"/>
  <c r="L593" i="5"/>
  <c r="K593" i="5"/>
  <c r="J593" i="5"/>
  <c r="G592" i="5"/>
  <c r="L592" i="5"/>
  <c r="K592" i="5"/>
  <c r="J592" i="5"/>
  <c r="G591" i="5"/>
  <c r="L591" i="5"/>
  <c r="K591" i="5"/>
  <c r="J591" i="5"/>
  <c r="G590" i="5"/>
  <c r="L590" i="5"/>
  <c r="K590" i="5"/>
  <c r="J590" i="5"/>
  <c r="G589" i="5"/>
  <c r="L589" i="5"/>
  <c r="K589" i="5"/>
  <c r="J589" i="5"/>
  <c r="Z428" i="5"/>
  <c r="X428" i="5"/>
  <c r="Z427" i="5"/>
  <c r="X427" i="5"/>
  <c r="Z426" i="5"/>
  <c r="X426" i="5"/>
  <c r="Z425" i="5"/>
  <c r="X425" i="5"/>
  <c r="Z424" i="5"/>
  <c r="X424" i="5"/>
  <c r="Z423" i="5"/>
  <c r="X423" i="5"/>
  <c r="Z422" i="5"/>
  <c r="X422" i="5"/>
  <c r="Z421" i="5"/>
  <c r="X421" i="5"/>
  <c r="Z420" i="5"/>
  <c r="X420" i="5"/>
  <c r="Z419" i="5"/>
  <c r="X419" i="5"/>
  <c r="Z418" i="5"/>
  <c r="X418" i="5"/>
  <c r="Z417" i="5"/>
  <c r="X417" i="5"/>
  <c r="Z416" i="5"/>
  <c r="X416" i="5"/>
  <c r="Z415" i="5"/>
  <c r="X415" i="5"/>
  <c r="Z414" i="5"/>
  <c r="X414" i="5"/>
  <c r="Z413" i="5"/>
  <c r="X413" i="5"/>
  <c r="Z412" i="5"/>
  <c r="X412" i="5"/>
  <c r="Z411" i="5"/>
  <c r="X411" i="5"/>
  <c r="Z407" i="5"/>
  <c r="X407" i="5"/>
  <c r="Z406" i="5"/>
  <c r="X406" i="5"/>
  <c r="Z405" i="5"/>
  <c r="X405" i="5"/>
  <c r="Z404" i="5"/>
  <c r="X404" i="5"/>
  <c r="Z403" i="5"/>
  <c r="X403" i="5"/>
  <c r="Z402" i="5"/>
  <c r="X402" i="5"/>
  <c r="Z401" i="5"/>
  <c r="X401" i="5"/>
  <c r="Z400" i="5"/>
  <c r="X400" i="5"/>
  <c r="Z399" i="5"/>
  <c r="X399" i="5"/>
  <c r="Z398" i="5"/>
  <c r="X398" i="5"/>
  <c r="Z397" i="5"/>
  <c r="X397" i="5"/>
  <c r="Z396" i="5"/>
  <c r="X396" i="5"/>
  <c r="Z395" i="5"/>
  <c r="X395" i="5"/>
  <c r="Z394" i="5"/>
  <c r="X394" i="5"/>
  <c r="Z393" i="5"/>
  <c r="X393" i="5"/>
  <c r="Z392" i="5"/>
  <c r="X392" i="5"/>
  <c r="Z391" i="5"/>
  <c r="X391" i="5"/>
  <c r="Z390" i="5"/>
  <c r="X390" i="5"/>
  <c r="Z389" i="5"/>
  <c r="X389" i="5"/>
  <c r="Z388" i="5"/>
  <c r="X388" i="5"/>
  <c r="Z387" i="5"/>
  <c r="X387" i="5"/>
  <c r="Z386" i="5"/>
  <c r="X386" i="5"/>
  <c r="Z380" i="5"/>
  <c r="X380" i="5"/>
  <c r="Z379" i="5"/>
  <c r="X379" i="5"/>
  <c r="Z378" i="5"/>
  <c r="X378" i="5"/>
  <c r="Z377" i="5"/>
  <c r="X377" i="5"/>
  <c r="Z376" i="5"/>
  <c r="X376" i="5"/>
  <c r="Z375" i="5"/>
  <c r="X375" i="5"/>
  <c r="Z374" i="5"/>
  <c r="X374" i="5"/>
  <c r="Z373" i="5"/>
  <c r="X373" i="5"/>
  <c r="Z372" i="5"/>
  <c r="X372" i="5"/>
  <c r="Z371" i="5"/>
  <c r="X371" i="5"/>
  <c r="Z480" i="5"/>
  <c r="X480" i="5"/>
  <c r="Z479" i="5"/>
  <c r="X479" i="5"/>
  <c r="Z478" i="5"/>
  <c r="X478" i="5"/>
  <c r="Z477" i="5"/>
  <c r="X477" i="5"/>
  <c r="Z476" i="5"/>
  <c r="X476" i="5"/>
  <c r="Z475" i="5"/>
  <c r="X475" i="5"/>
  <c r="Z474" i="5"/>
  <c r="X474" i="5"/>
  <c r="Z473" i="5"/>
  <c r="X473" i="5"/>
  <c r="Z472" i="5"/>
  <c r="X472" i="5"/>
  <c r="Z471" i="5"/>
  <c r="X471" i="5"/>
  <c r="Z470" i="5"/>
  <c r="X470" i="5"/>
  <c r="Z469" i="5"/>
  <c r="X469" i="5"/>
  <c r="Z468" i="5"/>
  <c r="X468" i="5"/>
  <c r="Z467" i="5"/>
  <c r="X467" i="5"/>
  <c r="Z460" i="5"/>
  <c r="X460" i="5"/>
  <c r="Z459" i="5"/>
  <c r="X459" i="5"/>
  <c r="Z458" i="5"/>
  <c r="X458" i="5"/>
  <c r="Z457" i="5"/>
  <c r="X457" i="5"/>
  <c r="Z451" i="5"/>
  <c r="X451" i="5"/>
  <c r="Z450" i="5"/>
  <c r="X450" i="5"/>
  <c r="Z449" i="5"/>
  <c r="X449" i="5"/>
  <c r="Z444" i="5"/>
  <c r="X444" i="5"/>
  <c r="Z438" i="5"/>
  <c r="X438" i="5"/>
  <c r="Z437" i="5"/>
  <c r="X437" i="5"/>
  <c r="Z436" i="5"/>
  <c r="X436" i="5"/>
  <c r="Z435" i="5"/>
  <c r="X435" i="5"/>
  <c r="G480" i="5"/>
  <c r="L480" i="5"/>
  <c r="G479" i="5"/>
  <c r="L479" i="5"/>
  <c r="G478" i="5"/>
  <c r="L478" i="5"/>
  <c r="G477" i="5"/>
  <c r="L477" i="5"/>
  <c r="G476" i="5"/>
  <c r="L476" i="5"/>
  <c r="G475" i="5"/>
  <c r="L475" i="5"/>
  <c r="G474" i="5"/>
  <c r="L474" i="5"/>
  <c r="G473" i="5"/>
  <c r="L473" i="5"/>
  <c r="G472" i="5"/>
  <c r="L472" i="5"/>
  <c r="G471" i="5"/>
  <c r="L471" i="5"/>
  <c r="G470" i="5"/>
  <c r="L470" i="5"/>
  <c r="G469" i="5"/>
  <c r="L469" i="5"/>
  <c r="G468" i="5"/>
  <c r="L468" i="5"/>
  <c r="G467" i="5"/>
  <c r="L467" i="5"/>
  <c r="G460" i="5"/>
  <c r="L460" i="5"/>
  <c r="G459" i="5"/>
  <c r="L459" i="5"/>
  <c r="G458" i="5"/>
  <c r="L458" i="5"/>
  <c r="L457" i="5"/>
  <c r="G451" i="5"/>
  <c r="L451" i="5"/>
  <c r="G450" i="5"/>
  <c r="L450" i="5"/>
  <c r="G449" i="5"/>
  <c r="L449" i="5"/>
  <c r="G444" i="5"/>
  <c r="L444" i="5"/>
  <c r="G438" i="5"/>
  <c r="L438" i="5"/>
  <c r="G437" i="5"/>
  <c r="L437" i="5"/>
  <c r="G436" i="5"/>
  <c r="L436" i="5"/>
  <c r="G435" i="5"/>
  <c r="L435" i="5"/>
  <c r="K480" i="5"/>
  <c r="J480" i="5"/>
  <c r="K479" i="5"/>
  <c r="J479" i="5"/>
  <c r="K478" i="5"/>
  <c r="J478" i="5"/>
  <c r="K477" i="5"/>
  <c r="J477" i="5"/>
  <c r="K476" i="5"/>
  <c r="J476" i="5"/>
  <c r="K475" i="5"/>
  <c r="J475" i="5"/>
  <c r="K474" i="5"/>
  <c r="J474" i="5"/>
  <c r="K473" i="5"/>
  <c r="J473" i="5"/>
  <c r="K472" i="5"/>
  <c r="J472" i="5"/>
  <c r="K471" i="5"/>
  <c r="J471" i="5"/>
  <c r="K470" i="5"/>
  <c r="J470" i="5"/>
  <c r="K469" i="5"/>
  <c r="J469" i="5"/>
  <c r="K468" i="5"/>
  <c r="J468" i="5"/>
  <c r="K467" i="5"/>
  <c r="J467" i="5"/>
  <c r="K460" i="5"/>
  <c r="J460" i="5"/>
  <c r="K459" i="5"/>
  <c r="J459" i="5"/>
  <c r="K458" i="5"/>
  <c r="J458" i="5"/>
  <c r="K457" i="5"/>
  <c r="J457" i="5"/>
  <c r="K451" i="5"/>
  <c r="J451" i="5"/>
  <c r="K450" i="5"/>
  <c r="J450" i="5"/>
  <c r="K449" i="5"/>
  <c r="J449" i="5"/>
  <c r="K444" i="5"/>
  <c r="J444" i="5"/>
  <c r="K438" i="5"/>
  <c r="J438" i="5"/>
  <c r="K437" i="5"/>
  <c r="J437" i="5"/>
  <c r="K436" i="5"/>
  <c r="J436" i="5"/>
  <c r="K435" i="5"/>
  <c r="J435" i="5"/>
  <c r="AY478" i="5"/>
  <c r="BC478" i="5"/>
  <c r="BB478" i="5"/>
  <c r="BA478" i="5"/>
  <c r="AG478" i="5"/>
  <c r="AE478" i="5"/>
  <c r="AY477" i="5"/>
  <c r="BC477" i="5"/>
  <c r="BB477" i="5"/>
  <c r="BA477" i="5"/>
  <c r="AG477" i="5"/>
  <c r="AE477" i="5"/>
  <c r="AY476" i="5"/>
  <c r="BC476" i="5"/>
  <c r="BB476" i="5"/>
  <c r="BA476" i="5"/>
  <c r="AG476" i="5"/>
  <c r="AE476" i="5"/>
  <c r="AY475" i="5"/>
  <c r="BC475" i="5"/>
  <c r="BB475" i="5"/>
  <c r="BA475" i="5"/>
  <c r="AG475" i="5"/>
  <c r="AE475" i="5"/>
  <c r="AY474" i="5"/>
  <c r="BC474" i="5"/>
  <c r="BB474" i="5"/>
  <c r="BA474" i="5"/>
  <c r="AG474" i="5"/>
  <c r="AE474" i="5"/>
  <c r="AY473" i="5"/>
  <c r="BC473" i="5"/>
  <c r="BB473" i="5"/>
  <c r="BA473" i="5"/>
  <c r="AG473" i="5"/>
  <c r="AE473" i="5"/>
  <c r="AY472" i="5"/>
  <c r="BC472" i="5"/>
  <c r="BB472" i="5"/>
  <c r="BA472" i="5"/>
  <c r="AG472" i="5"/>
  <c r="AE472" i="5"/>
  <c r="AY471" i="5"/>
  <c r="BC471" i="5"/>
  <c r="BB471" i="5"/>
  <c r="BA471" i="5"/>
  <c r="AG471" i="5"/>
  <c r="AE471" i="5"/>
  <c r="AY468" i="5"/>
  <c r="BC468" i="5"/>
  <c r="BB468" i="5"/>
  <c r="BA468" i="5"/>
  <c r="AG468" i="5"/>
  <c r="AE468" i="5"/>
  <c r="AY467" i="5"/>
  <c r="BC467" i="5"/>
  <c r="BB467" i="5"/>
  <c r="BA467" i="5"/>
  <c r="AG467" i="5"/>
  <c r="AE467" i="5"/>
  <c r="AY460" i="5"/>
  <c r="BC460" i="5"/>
  <c r="BB460" i="5"/>
  <c r="BA460" i="5"/>
  <c r="AG460" i="5"/>
  <c r="AE460" i="5"/>
  <c r="AY459" i="5"/>
  <c r="BC459" i="5"/>
  <c r="BB459" i="5"/>
  <c r="BA459" i="5"/>
  <c r="AG459" i="5"/>
  <c r="AE459" i="5"/>
  <c r="AY458" i="5"/>
  <c r="BC458" i="5"/>
  <c r="BB458" i="5"/>
  <c r="BA458" i="5"/>
  <c r="AG458" i="5"/>
  <c r="AE458" i="5"/>
  <c r="AY457" i="5"/>
  <c r="BC457" i="5"/>
  <c r="BB457" i="5"/>
  <c r="BA457" i="5"/>
  <c r="AG457" i="5"/>
  <c r="AE457" i="5"/>
  <c r="AG451" i="5"/>
  <c r="AE451" i="5"/>
  <c r="AY454" i="5"/>
  <c r="BC454" i="5"/>
  <c r="BB454" i="5"/>
  <c r="BA454" i="5"/>
  <c r="AG450" i="5"/>
  <c r="AE450" i="5"/>
  <c r="AY449" i="5"/>
  <c r="BC449" i="5"/>
  <c r="BB449" i="5"/>
  <c r="BA449" i="5"/>
  <c r="AG449" i="5"/>
  <c r="AE449" i="5"/>
  <c r="AY446" i="5"/>
  <c r="BC446" i="5"/>
  <c r="BB446" i="5"/>
  <c r="BA446" i="5"/>
  <c r="AG444" i="5"/>
  <c r="AE444" i="5"/>
  <c r="AY440" i="5"/>
  <c r="BC440" i="5"/>
  <c r="BB440" i="5"/>
  <c r="BA440" i="5"/>
  <c r="AG438" i="5"/>
  <c r="AE438" i="5"/>
  <c r="G428" i="5"/>
  <c r="L428" i="5"/>
  <c r="K428" i="5"/>
  <c r="J428" i="5"/>
  <c r="G427" i="5"/>
  <c r="L427" i="5"/>
  <c r="K427" i="5"/>
  <c r="J427" i="5"/>
  <c r="G426" i="5"/>
  <c r="L426" i="5"/>
  <c r="K426" i="5"/>
  <c r="J426" i="5"/>
  <c r="G425" i="5"/>
  <c r="L425" i="5"/>
  <c r="K425" i="5"/>
  <c r="J425" i="5"/>
  <c r="G424" i="5"/>
  <c r="L424" i="5"/>
  <c r="K424" i="5"/>
  <c r="J424" i="5"/>
  <c r="G423" i="5"/>
  <c r="L423" i="5"/>
  <c r="K423" i="5"/>
  <c r="J423" i="5"/>
  <c r="G422" i="5"/>
  <c r="L422" i="5"/>
  <c r="K422" i="5"/>
  <c r="J422" i="5"/>
  <c r="G421" i="5"/>
  <c r="L421" i="5"/>
  <c r="K421" i="5"/>
  <c r="J421" i="5"/>
  <c r="G420" i="5"/>
  <c r="L420" i="5"/>
  <c r="K420" i="5"/>
  <c r="J420" i="5"/>
  <c r="G419" i="5"/>
  <c r="L419" i="5"/>
  <c r="K419" i="5"/>
  <c r="J419" i="5"/>
  <c r="G418" i="5"/>
  <c r="L418" i="5"/>
  <c r="K418" i="5"/>
  <c r="J418" i="5"/>
  <c r="G417" i="5"/>
  <c r="L417" i="5"/>
  <c r="K417" i="5"/>
  <c r="J417" i="5"/>
  <c r="G416" i="5"/>
  <c r="L416" i="5"/>
  <c r="K416" i="5"/>
  <c r="J416" i="5"/>
  <c r="G415" i="5"/>
  <c r="L415" i="5"/>
  <c r="K415" i="5"/>
  <c r="J415" i="5"/>
  <c r="G414" i="5"/>
  <c r="L414" i="5"/>
  <c r="K414" i="5"/>
  <c r="J414" i="5"/>
  <c r="G413" i="5"/>
  <c r="L413" i="5"/>
  <c r="K413" i="5"/>
  <c r="J413" i="5"/>
  <c r="G412" i="5"/>
  <c r="L412" i="5"/>
  <c r="K412" i="5"/>
  <c r="J412" i="5"/>
  <c r="G411" i="5"/>
  <c r="L411" i="5"/>
  <c r="K411" i="5"/>
  <c r="J411" i="5"/>
  <c r="G407" i="5"/>
  <c r="L407" i="5"/>
  <c r="K407" i="5"/>
  <c r="J407" i="5"/>
  <c r="G406" i="5"/>
  <c r="L406" i="5"/>
  <c r="K406" i="5"/>
  <c r="J406" i="5"/>
  <c r="G405" i="5"/>
  <c r="L405" i="5"/>
  <c r="K405" i="5"/>
  <c r="J405" i="5"/>
  <c r="G404" i="5"/>
  <c r="L404" i="5"/>
  <c r="K404" i="5"/>
  <c r="J404" i="5"/>
  <c r="G403" i="5"/>
  <c r="L403" i="5"/>
  <c r="K403" i="5"/>
  <c r="J403" i="5"/>
  <c r="G402" i="5"/>
  <c r="L402" i="5"/>
  <c r="K402" i="5"/>
  <c r="J402" i="5"/>
  <c r="G401" i="5"/>
  <c r="L401" i="5"/>
  <c r="K401" i="5"/>
  <c r="J401" i="5"/>
  <c r="G400" i="5"/>
  <c r="L400" i="5"/>
  <c r="K400" i="5"/>
  <c r="J400" i="5"/>
  <c r="G399" i="5"/>
  <c r="L399" i="5"/>
  <c r="K399" i="5"/>
  <c r="J399" i="5"/>
  <c r="G398" i="5"/>
  <c r="L398" i="5"/>
  <c r="K398" i="5"/>
  <c r="J398" i="5"/>
  <c r="G397" i="5"/>
  <c r="L397" i="5"/>
  <c r="K397" i="5"/>
  <c r="J397" i="5"/>
  <c r="G396" i="5"/>
  <c r="L396" i="5"/>
  <c r="K396" i="5"/>
  <c r="J396" i="5"/>
  <c r="G395" i="5"/>
  <c r="L395" i="5"/>
  <c r="K395" i="5"/>
  <c r="J395" i="5"/>
  <c r="G394" i="5"/>
  <c r="L394" i="5"/>
  <c r="K394" i="5"/>
  <c r="J394" i="5"/>
  <c r="G393" i="5"/>
  <c r="L393" i="5"/>
  <c r="K393" i="5"/>
  <c r="J393" i="5"/>
  <c r="G392" i="5"/>
  <c r="L392" i="5"/>
  <c r="K392" i="5"/>
  <c r="J392" i="5"/>
  <c r="G391" i="5"/>
  <c r="L391" i="5"/>
  <c r="K391" i="5"/>
  <c r="J391" i="5"/>
  <c r="G390" i="5"/>
  <c r="L390" i="5"/>
  <c r="K390" i="5"/>
  <c r="J390" i="5"/>
  <c r="G389" i="5"/>
  <c r="L389" i="5"/>
  <c r="K389" i="5"/>
  <c r="J389" i="5"/>
  <c r="G388" i="5"/>
  <c r="L388" i="5"/>
  <c r="K388" i="5"/>
  <c r="J388" i="5"/>
  <c r="G387" i="5"/>
  <c r="L387" i="5"/>
  <c r="K387" i="5"/>
  <c r="J387" i="5"/>
  <c r="G386" i="5"/>
  <c r="L386" i="5"/>
  <c r="K386" i="5"/>
  <c r="J386" i="5"/>
  <c r="G380" i="5"/>
  <c r="L380" i="5"/>
  <c r="K380" i="5"/>
  <c r="J380" i="5"/>
  <c r="G379" i="5"/>
  <c r="L379" i="5"/>
  <c r="K379" i="5"/>
  <c r="J379" i="5"/>
  <c r="G378" i="5"/>
  <c r="L378" i="5"/>
  <c r="K378" i="5"/>
  <c r="J378" i="5"/>
  <c r="G377" i="5"/>
  <c r="L377" i="5"/>
  <c r="K377" i="5"/>
  <c r="J377" i="5"/>
  <c r="G376" i="5"/>
  <c r="L376" i="5"/>
  <c r="K376" i="5"/>
  <c r="J376" i="5"/>
  <c r="G375" i="5"/>
  <c r="L375" i="5"/>
  <c r="K375" i="5"/>
  <c r="J375" i="5"/>
  <c r="G374" i="5"/>
  <c r="L374" i="5"/>
  <c r="K374" i="5"/>
  <c r="J374" i="5"/>
  <c r="G373" i="5"/>
  <c r="L373" i="5"/>
  <c r="K373" i="5"/>
  <c r="J373" i="5"/>
  <c r="G372" i="5"/>
  <c r="L372" i="5"/>
  <c r="K372" i="5"/>
  <c r="J372" i="5"/>
  <c r="G371" i="5"/>
  <c r="L371" i="5"/>
  <c r="K371" i="5"/>
  <c r="J371" i="5"/>
  <c r="G370" i="5"/>
  <c r="L370" i="5"/>
  <c r="K370" i="5"/>
  <c r="J370" i="5"/>
  <c r="G369" i="5"/>
  <c r="L369" i="5"/>
  <c r="K369" i="5"/>
  <c r="J369" i="5"/>
  <c r="G368" i="5"/>
  <c r="L368" i="5"/>
  <c r="K368" i="5"/>
  <c r="J368" i="5"/>
  <c r="G367" i="5"/>
  <c r="L367" i="5"/>
  <c r="K367" i="5"/>
  <c r="J367" i="5"/>
  <c r="G366" i="5"/>
  <c r="L366" i="5"/>
  <c r="K366" i="5"/>
  <c r="J366" i="5"/>
  <c r="G365" i="5"/>
  <c r="L365" i="5"/>
  <c r="K365" i="5"/>
  <c r="J365" i="5"/>
  <c r="G364" i="5"/>
  <c r="L364" i="5"/>
  <c r="K364" i="5"/>
  <c r="J364" i="5"/>
  <c r="G363" i="5"/>
  <c r="L363" i="5"/>
  <c r="K363" i="5"/>
  <c r="J363" i="5"/>
  <c r="G362" i="5"/>
  <c r="L362" i="5"/>
  <c r="K362" i="5"/>
  <c r="J362" i="5"/>
  <c r="G361" i="5"/>
  <c r="L361" i="5"/>
  <c r="K361" i="5"/>
  <c r="J361" i="5"/>
  <c r="G360" i="5"/>
  <c r="L360" i="5"/>
  <c r="K360" i="5"/>
  <c r="J360" i="5"/>
  <c r="G359" i="5"/>
  <c r="L359" i="5"/>
  <c r="K359" i="5"/>
  <c r="J359" i="5"/>
  <c r="G358" i="5"/>
  <c r="L358" i="5"/>
  <c r="K358" i="5"/>
  <c r="J358" i="5"/>
  <c r="G357" i="5"/>
  <c r="L357" i="5"/>
  <c r="K357" i="5"/>
  <c r="J357" i="5"/>
  <c r="G356" i="5"/>
  <c r="L356" i="5"/>
  <c r="K356" i="5"/>
  <c r="J356" i="5"/>
  <c r="G355" i="5"/>
  <c r="L355" i="5"/>
  <c r="K355" i="5"/>
  <c r="J355" i="5"/>
  <c r="G354" i="5"/>
  <c r="L354" i="5"/>
  <c r="K354" i="5"/>
  <c r="J354" i="5"/>
  <c r="G353" i="5"/>
  <c r="L353" i="5"/>
  <c r="K353" i="5"/>
  <c r="J353" i="5"/>
  <c r="G352" i="5"/>
  <c r="L352" i="5"/>
  <c r="K352" i="5"/>
  <c r="J352" i="5"/>
  <c r="G351" i="5"/>
  <c r="L351" i="5"/>
  <c r="K351" i="5"/>
  <c r="J351" i="5"/>
  <c r="G350" i="5"/>
  <c r="L350" i="5"/>
  <c r="K350" i="5"/>
  <c r="J350" i="5"/>
  <c r="G349" i="5"/>
  <c r="L349" i="5"/>
  <c r="K349" i="5"/>
  <c r="J349" i="5"/>
  <c r="G348" i="5"/>
  <c r="L348" i="5"/>
  <c r="K348" i="5"/>
  <c r="J348" i="5"/>
  <c r="G347" i="5"/>
  <c r="L347" i="5"/>
  <c r="K347" i="5"/>
  <c r="J347" i="5"/>
  <c r="G346" i="5"/>
  <c r="L346" i="5"/>
  <c r="K346" i="5"/>
  <c r="J346" i="5"/>
  <c r="G345" i="5"/>
  <c r="L345" i="5"/>
  <c r="K345" i="5"/>
  <c r="J345" i="5"/>
  <c r="G344" i="5"/>
  <c r="L344" i="5"/>
  <c r="K344" i="5"/>
  <c r="J344" i="5"/>
  <c r="G343" i="5"/>
  <c r="L343" i="5"/>
  <c r="K343" i="5"/>
  <c r="J343" i="5"/>
  <c r="G342" i="5"/>
  <c r="L342" i="5"/>
  <c r="K342" i="5"/>
  <c r="J342" i="5"/>
  <c r="G341" i="5"/>
  <c r="L341" i="5"/>
  <c r="K341" i="5"/>
  <c r="J341" i="5"/>
  <c r="G340" i="5"/>
  <c r="L340" i="5"/>
  <c r="K340" i="5"/>
  <c r="J340" i="5"/>
  <c r="G339" i="5"/>
  <c r="L339" i="5"/>
  <c r="K339" i="5"/>
  <c r="J339" i="5"/>
  <c r="G338" i="5"/>
  <c r="L338" i="5"/>
  <c r="K338" i="5"/>
  <c r="J338" i="5"/>
  <c r="G337" i="5"/>
  <c r="L337" i="5"/>
  <c r="K337" i="5"/>
  <c r="J337" i="5"/>
  <c r="G324" i="5"/>
  <c r="L324" i="5"/>
  <c r="K324" i="5"/>
  <c r="J324" i="5"/>
  <c r="G320" i="5"/>
  <c r="L320" i="5"/>
  <c r="K320" i="5"/>
  <c r="J320" i="5"/>
  <c r="G319" i="5"/>
  <c r="L319" i="5"/>
  <c r="K319" i="5"/>
  <c r="J319" i="5"/>
  <c r="G312" i="5"/>
  <c r="L312" i="5"/>
  <c r="K312" i="5"/>
  <c r="J312" i="5"/>
  <c r="G309" i="5"/>
  <c r="L309" i="5"/>
  <c r="K309" i="5"/>
  <c r="J309" i="5"/>
  <c r="G308" i="5"/>
  <c r="L308" i="5"/>
  <c r="K308" i="5"/>
  <c r="J308" i="5"/>
  <c r="G307" i="5"/>
  <c r="L307" i="5"/>
  <c r="K307" i="5"/>
  <c r="J307" i="5"/>
  <c r="G303" i="5"/>
  <c r="L303" i="5"/>
  <c r="K303" i="5"/>
  <c r="J303" i="5"/>
  <c r="G296" i="5"/>
  <c r="L296" i="5"/>
  <c r="K296" i="5"/>
  <c r="J296" i="5"/>
  <c r="G290" i="5"/>
  <c r="L290" i="5"/>
  <c r="K290" i="5"/>
  <c r="J290" i="5"/>
  <c r="G287" i="5"/>
  <c r="L287" i="5"/>
  <c r="K287" i="5"/>
  <c r="J287" i="5"/>
  <c r="G286" i="5"/>
  <c r="L286" i="5"/>
  <c r="K286" i="5"/>
  <c r="J286" i="5"/>
  <c r="G280" i="5"/>
  <c r="L280" i="5"/>
  <c r="K280" i="5"/>
  <c r="J280" i="5"/>
  <c r="G279" i="5"/>
  <c r="L279" i="5"/>
  <c r="K279" i="5"/>
  <c r="J279" i="5"/>
  <c r="G278" i="5"/>
  <c r="L278" i="5"/>
  <c r="K278" i="5"/>
  <c r="J278" i="5"/>
  <c r="G277" i="5"/>
  <c r="L277" i="5"/>
  <c r="K277" i="5"/>
  <c r="J277" i="5"/>
  <c r="G276" i="5"/>
  <c r="L276" i="5"/>
  <c r="K276" i="5"/>
  <c r="J276" i="5"/>
  <c r="G274" i="5"/>
  <c r="L274" i="5"/>
  <c r="K274" i="5"/>
  <c r="J274" i="5"/>
  <c r="G272" i="5"/>
  <c r="L272" i="5"/>
  <c r="K272" i="5"/>
  <c r="J272" i="5"/>
  <c r="G266" i="5"/>
  <c r="L266" i="5"/>
  <c r="K266" i="5"/>
  <c r="J266" i="5"/>
  <c r="G265" i="5"/>
  <c r="L265" i="5"/>
  <c r="K265" i="5"/>
  <c r="J265" i="5"/>
  <c r="G263" i="5"/>
  <c r="L263" i="5"/>
  <c r="K263" i="5"/>
  <c r="J263" i="5"/>
  <c r="G260" i="5"/>
  <c r="L260" i="5"/>
  <c r="K260" i="5"/>
  <c r="J260" i="5"/>
  <c r="G256" i="5"/>
  <c r="L256" i="5"/>
  <c r="K256" i="5"/>
  <c r="J256" i="5"/>
  <c r="G251" i="5"/>
  <c r="L251" i="5"/>
  <c r="K251" i="5"/>
  <c r="J251" i="5"/>
  <c r="G250" i="5"/>
  <c r="L250" i="5"/>
  <c r="K250" i="5"/>
  <c r="J250" i="5"/>
  <c r="G249" i="5"/>
  <c r="L249" i="5"/>
  <c r="K249" i="5"/>
  <c r="J249" i="5"/>
  <c r="G246" i="5"/>
  <c r="L246" i="5"/>
  <c r="K246" i="5"/>
  <c r="J246" i="5"/>
  <c r="G242" i="5"/>
  <c r="L242" i="5"/>
  <c r="K242" i="5"/>
  <c r="J242" i="5"/>
  <c r="G236" i="5"/>
  <c r="L236" i="5"/>
  <c r="K236" i="5"/>
  <c r="J236" i="5"/>
  <c r="G232" i="5"/>
  <c r="L232" i="5"/>
  <c r="K232" i="5"/>
  <c r="J232" i="5"/>
  <c r="G230" i="5"/>
  <c r="L230" i="5"/>
  <c r="K230" i="5"/>
  <c r="J230" i="5"/>
  <c r="G229" i="5"/>
  <c r="L229" i="5"/>
  <c r="K229" i="5"/>
  <c r="J229" i="5"/>
  <c r="G222" i="5"/>
  <c r="L222" i="5"/>
  <c r="K222" i="5"/>
  <c r="J222" i="5"/>
  <c r="G220" i="5"/>
  <c r="L220" i="5"/>
  <c r="K220" i="5"/>
  <c r="J220" i="5"/>
  <c r="G217" i="5"/>
  <c r="L217" i="5"/>
  <c r="K217" i="5"/>
  <c r="J217" i="5"/>
  <c r="G214" i="5"/>
  <c r="L214" i="5"/>
  <c r="K214" i="5"/>
  <c r="J214" i="5"/>
  <c r="G208" i="5"/>
  <c r="L208" i="5"/>
  <c r="K208" i="5"/>
  <c r="J208" i="5"/>
  <c r="G204" i="5"/>
  <c r="L204" i="5"/>
  <c r="K204" i="5"/>
  <c r="J204" i="5"/>
  <c r="G201" i="5"/>
  <c r="L201" i="5"/>
  <c r="K201" i="5"/>
  <c r="J201" i="5"/>
  <c r="G194" i="5"/>
  <c r="L194" i="5"/>
  <c r="K194" i="5"/>
  <c r="J194" i="5"/>
  <c r="G190" i="5"/>
  <c r="L190" i="5"/>
  <c r="K190" i="5"/>
  <c r="J190" i="5"/>
  <c r="G189" i="5"/>
  <c r="L189" i="5"/>
  <c r="K189" i="5"/>
  <c r="J189" i="5"/>
  <c r="G188" i="5"/>
  <c r="L188" i="5"/>
  <c r="K188" i="5"/>
  <c r="J188" i="5"/>
  <c r="G186" i="5"/>
  <c r="L186" i="5"/>
  <c r="K186" i="5"/>
  <c r="J186" i="5"/>
  <c r="G183" i="5"/>
  <c r="L183" i="5"/>
  <c r="K183" i="5"/>
  <c r="J183" i="5"/>
  <c r="G180" i="5"/>
  <c r="J180" i="5"/>
  <c r="G179" i="5"/>
  <c r="J179" i="5"/>
  <c r="G178" i="5"/>
  <c r="J178" i="5"/>
  <c r="G177" i="5"/>
  <c r="J177" i="5"/>
  <c r="G176" i="5"/>
  <c r="J176" i="5"/>
  <c r="G175" i="5"/>
  <c r="J175" i="5"/>
  <c r="G174" i="5"/>
  <c r="J174" i="5"/>
  <c r="G173" i="5"/>
  <c r="J173" i="5"/>
  <c r="G172" i="5"/>
  <c r="J172" i="5"/>
  <c r="G171" i="5"/>
  <c r="J171" i="5"/>
  <c r="G170" i="5"/>
  <c r="J170" i="5"/>
  <c r="G169" i="5"/>
  <c r="J169" i="5"/>
  <c r="G168" i="5"/>
  <c r="J168" i="5"/>
  <c r="G167" i="5"/>
  <c r="J167" i="5"/>
  <c r="G166" i="5"/>
  <c r="L166" i="5"/>
  <c r="K166" i="5"/>
  <c r="J166" i="5"/>
  <c r="G165" i="5"/>
  <c r="L165" i="5"/>
  <c r="K165" i="5"/>
  <c r="J165" i="5"/>
  <c r="G164" i="5"/>
  <c r="L164" i="5"/>
  <c r="K164" i="5"/>
  <c r="J164" i="5"/>
  <c r="G163" i="5"/>
  <c r="L163" i="5"/>
  <c r="K163" i="5"/>
  <c r="J163" i="5"/>
  <c r="G162" i="5"/>
  <c r="L162" i="5"/>
  <c r="K162" i="5"/>
  <c r="J162" i="5"/>
  <c r="G161" i="5"/>
  <c r="L161" i="5"/>
  <c r="K161" i="5"/>
  <c r="J161" i="5"/>
  <c r="G159" i="5"/>
  <c r="L159" i="5"/>
  <c r="K159" i="5"/>
  <c r="J159" i="5"/>
  <c r="G158" i="5"/>
  <c r="L158" i="5"/>
  <c r="K158" i="5"/>
  <c r="J158" i="5"/>
  <c r="G156" i="5"/>
  <c r="L156" i="5"/>
  <c r="K156" i="5"/>
  <c r="J156" i="5"/>
  <c r="G155" i="5"/>
  <c r="L155" i="5"/>
  <c r="K155" i="5"/>
  <c r="J155" i="5"/>
  <c r="G154" i="5"/>
  <c r="L154" i="5"/>
  <c r="K154" i="5"/>
  <c r="J154" i="5"/>
  <c r="G153" i="5"/>
  <c r="L153" i="5"/>
  <c r="K153" i="5"/>
  <c r="J153" i="5"/>
  <c r="G152" i="5"/>
  <c r="L152" i="5"/>
  <c r="K152" i="5"/>
  <c r="J152" i="5"/>
  <c r="G151" i="5"/>
  <c r="L151" i="5"/>
  <c r="K151" i="5"/>
  <c r="J151" i="5"/>
  <c r="G148" i="5"/>
  <c r="L148" i="5"/>
  <c r="K148" i="5"/>
  <c r="J148" i="5"/>
  <c r="G147" i="5"/>
  <c r="L147" i="5"/>
  <c r="K147" i="5"/>
  <c r="J147" i="5"/>
  <c r="G146" i="5"/>
  <c r="L146" i="5"/>
  <c r="K146" i="5"/>
  <c r="J146" i="5"/>
  <c r="G145" i="5"/>
  <c r="L145" i="5"/>
  <c r="K145" i="5"/>
  <c r="J145" i="5"/>
  <c r="G144" i="5"/>
  <c r="L144" i="5"/>
  <c r="K144" i="5"/>
  <c r="J144" i="5"/>
  <c r="G143" i="5"/>
  <c r="L143" i="5"/>
  <c r="K143" i="5"/>
  <c r="J143" i="5"/>
  <c r="G142" i="5"/>
  <c r="L142" i="5"/>
  <c r="K142" i="5"/>
  <c r="J142" i="5"/>
  <c r="G141" i="5"/>
  <c r="L141" i="5"/>
  <c r="K141" i="5"/>
  <c r="J141" i="5"/>
  <c r="G140" i="5"/>
  <c r="L140" i="5"/>
  <c r="K140" i="5"/>
  <c r="J140" i="5"/>
  <c r="G139" i="5"/>
  <c r="L139" i="5"/>
  <c r="K139" i="5"/>
  <c r="J139" i="5"/>
  <c r="G138" i="5"/>
  <c r="L138" i="5"/>
  <c r="K138" i="5"/>
  <c r="J138" i="5"/>
  <c r="G137" i="5"/>
  <c r="L137" i="5"/>
  <c r="K137" i="5"/>
  <c r="J137" i="5"/>
  <c r="G136" i="5"/>
  <c r="L136" i="5"/>
  <c r="K136" i="5"/>
  <c r="J136" i="5"/>
  <c r="G135" i="5"/>
  <c r="L135" i="5"/>
  <c r="K135" i="5"/>
  <c r="J135" i="5"/>
  <c r="G134" i="5"/>
  <c r="L134" i="5"/>
  <c r="K134" i="5"/>
  <c r="J134" i="5"/>
  <c r="G133" i="5"/>
  <c r="L133" i="5"/>
  <c r="K133" i="5"/>
  <c r="J133" i="5"/>
  <c r="G132" i="5"/>
  <c r="L132" i="5"/>
  <c r="K132" i="5"/>
  <c r="J132" i="5"/>
  <c r="G131" i="5"/>
  <c r="L131" i="5"/>
  <c r="K131" i="5"/>
  <c r="J131" i="5"/>
  <c r="G129" i="5"/>
  <c r="L129" i="5"/>
  <c r="K129" i="5"/>
  <c r="J129" i="5"/>
  <c r="G128" i="5"/>
  <c r="L128" i="5"/>
  <c r="K128" i="5"/>
  <c r="J128" i="5"/>
  <c r="G127" i="5"/>
  <c r="L127" i="5"/>
  <c r="K127" i="5"/>
  <c r="J127" i="5"/>
  <c r="G126" i="5"/>
  <c r="L126" i="5"/>
  <c r="K126" i="5"/>
  <c r="J126" i="5"/>
  <c r="G125" i="5"/>
  <c r="L125" i="5"/>
  <c r="K125" i="5"/>
  <c r="J125" i="5"/>
  <c r="G124" i="5"/>
  <c r="L124" i="5"/>
  <c r="K124" i="5"/>
  <c r="J124" i="5"/>
  <c r="G123" i="5"/>
  <c r="L123" i="5"/>
  <c r="K123" i="5"/>
  <c r="J123" i="5"/>
  <c r="G122" i="5"/>
  <c r="L122" i="5"/>
  <c r="K122" i="5"/>
  <c r="J122" i="5"/>
  <c r="G121" i="5"/>
  <c r="L121" i="5"/>
  <c r="K121" i="5"/>
  <c r="J121" i="5"/>
  <c r="L120" i="5"/>
  <c r="K120" i="5"/>
  <c r="J120" i="5"/>
  <c r="G117" i="5"/>
  <c r="L117" i="5"/>
  <c r="K117" i="5"/>
  <c r="J117" i="5"/>
  <c r="G116" i="5"/>
  <c r="L116" i="5"/>
  <c r="K116" i="5"/>
  <c r="J116" i="5"/>
  <c r="G115" i="5"/>
  <c r="L115" i="5"/>
  <c r="K115" i="5"/>
  <c r="J115" i="5"/>
  <c r="G113" i="5"/>
  <c r="L113" i="5"/>
  <c r="K113" i="5"/>
  <c r="J113" i="5"/>
  <c r="G112" i="5"/>
  <c r="L112" i="5"/>
  <c r="K112" i="5"/>
  <c r="J112" i="5"/>
  <c r="G111" i="5"/>
  <c r="L111" i="5"/>
  <c r="K111" i="5"/>
  <c r="J111" i="5"/>
  <c r="G110" i="5"/>
  <c r="L110" i="5"/>
  <c r="K110" i="5"/>
  <c r="J110" i="5"/>
  <c r="G109" i="5"/>
  <c r="L109" i="5"/>
  <c r="K109" i="5"/>
  <c r="J109" i="5"/>
  <c r="G108" i="5"/>
  <c r="L108" i="5"/>
  <c r="K108" i="5"/>
  <c r="J108" i="5"/>
  <c r="G107" i="5"/>
  <c r="L107" i="5"/>
  <c r="K107" i="5"/>
  <c r="J107" i="5"/>
  <c r="G106" i="5"/>
  <c r="L106" i="5"/>
  <c r="K106" i="5"/>
  <c r="J106" i="5"/>
  <c r="G105" i="5"/>
  <c r="L105" i="5"/>
  <c r="K105" i="5"/>
  <c r="J105" i="5"/>
  <c r="G104" i="5"/>
  <c r="L104" i="5"/>
  <c r="K104" i="5"/>
  <c r="J104" i="5"/>
  <c r="G103" i="5"/>
  <c r="L103" i="5"/>
  <c r="K103" i="5"/>
  <c r="J103" i="5"/>
  <c r="G102" i="5"/>
  <c r="L102" i="5"/>
  <c r="K102" i="5"/>
  <c r="J102" i="5"/>
  <c r="G101" i="5"/>
  <c r="L101" i="5"/>
  <c r="K101" i="5"/>
  <c r="J101" i="5"/>
  <c r="G100" i="5"/>
  <c r="L100" i="5"/>
  <c r="K100" i="5"/>
  <c r="J100" i="5"/>
  <c r="G99" i="5"/>
  <c r="L99" i="5"/>
  <c r="K99" i="5"/>
  <c r="J99" i="5"/>
  <c r="G98" i="5"/>
  <c r="L98" i="5"/>
  <c r="K98" i="5"/>
  <c r="J98" i="5"/>
  <c r="G97" i="5"/>
  <c r="L97" i="5"/>
  <c r="K97" i="5"/>
  <c r="J97" i="5"/>
  <c r="G96" i="5"/>
  <c r="L96" i="5"/>
  <c r="K96" i="5"/>
  <c r="J96" i="5"/>
  <c r="G95" i="5"/>
  <c r="L95" i="5"/>
  <c r="K95" i="5"/>
  <c r="J95" i="5"/>
  <c r="G94" i="5"/>
  <c r="L94" i="5"/>
  <c r="K94" i="5"/>
  <c r="J94" i="5"/>
  <c r="G93" i="5"/>
  <c r="L93" i="5"/>
  <c r="K93" i="5"/>
  <c r="J93" i="5"/>
  <c r="G92" i="5"/>
  <c r="L92" i="5"/>
  <c r="K92" i="5"/>
  <c r="J92" i="5"/>
  <c r="G91" i="5"/>
  <c r="L91" i="5"/>
  <c r="K91" i="5"/>
  <c r="J91" i="5"/>
  <c r="G90" i="5"/>
  <c r="L90" i="5"/>
  <c r="K90" i="5"/>
  <c r="J90" i="5"/>
  <c r="G89" i="5"/>
  <c r="L89" i="5"/>
  <c r="K89" i="5"/>
  <c r="J89" i="5"/>
  <c r="G88" i="5"/>
  <c r="L88" i="5"/>
  <c r="K88" i="5"/>
  <c r="J88" i="5"/>
  <c r="G87" i="5"/>
  <c r="L87" i="5"/>
  <c r="K87" i="5"/>
  <c r="J87" i="5"/>
  <c r="G86" i="5"/>
  <c r="L86" i="5"/>
  <c r="K86" i="5"/>
  <c r="J86" i="5"/>
  <c r="G85" i="5"/>
  <c r="L85" i="5"/>
  <c r="K85" i="5"/>
  <c r="J85" i="5"/>
  <c r="G84" i="5"/>
  <c r="L84" i="5"/>
  <c r="K84" i="5"/>
  <c r="J84" i="5"/>
  <c r="G83" i="5"/>
  <c r="L83" i="5"/>
  <c r="K83" i="5"/>
  <c r="J83" i="5"/>
  <c r="G82" i="5"/>
  <c r="L82" i="5"/>
  <c r="K82" i="5"/>
  <c r="J82" i="5"/>
  <c r="G81" i="5"/>
  <c r="L81" i="5"/>
  <c r="K81" i="5"/>
  <c r="J81" i="5"/>
  <c r="G80" i="5"/>
  <c r="L80" i="5"/>
  <c r="K80" i="5"/>
  <c r="J80" i="5"/>
  <c r="G79" i="5"/>
  <c r="L79" i="5"/>
  <c r="K79" i="5"/>
  <c r="J79" i="5"/>
  <c r="G78" i="5"/>
  <c r="L78" i="5"/>
  <c r="K78" i="5"/>
  <c r="J78" i="5"/>
  <c r="G77" i="5"/>
  <c r="L77" i="5"/>
  <c r="K77" i="5"/>
  <c r="J77" i="5"/>
  <c r="G76" i="5"/>
  <c r="L76" i="5"/>
  <c r="K76" i="5"/>
  <c r="J76" i="5"/>
  <c r="G75" i="5"/>
  <c r="L75" i="5"/>
  <c r="K75" i="5"/>
  <c r="J75" i="5"/>
  <c r="G74" i="5"/>
  <c r="L74" i="5"/>
  <c r="K74" i="5"/>
  <c r="J74" i="5"/>
  <c r="G73" i="5"/>
  <c r="L73" i="5"/>
  <c r="K73" i="5"/>
  <c r="J73" i="5"/>
  <c r="G72" i="5"/>
  <c r="L72" i="5"/>
  <c r="K72" i="5"/>
  <c r="J72" i="5"/>
  <c r="G71" i="5"/>
  <c r="L71" i="5"/>
  <c r="K71" i="5"/>
  <c r="J71" i="5"/>
  <c r="G68" i="5"/>
  <c r="L68" i="5"/>
  <c r="K68" i="5"/>
  <c r="J68" i="5"/>
  <c r="G67" i="5"/>
  <c r="L67" i="5"/>
  <c r="K67" i="5"/>
  <c r="J67" i="5"/>
  <c r="G66" i="5"/>
  <c r="L66" i="5"/>
  <c r="K66" i="5"/>
  <c r="J66" i="5"/>
  <c r="G65" i="5"/>
  <c r="L65" i="5"/>
  <c r="K65" i="5"/>
  <c r="J65" i="5"/>
  <c r="G62" i="5"/>
  <c r="L62" i="5"/>
  <c r="K62" i="5"/>
  <c r="J62" i="5"/>
  <c r="G61" i="5"/>
  <c r="L61" i="5"/>
  <c r="K61" i="5"/>
  <c r="J61" i="5"/>
  <c r="G60" i="5"/>
  <c r="L60" i="5"/>
  <c r="K60" i="5"/>
  <c r="J60" i="5"/>
  <c r="G59" i="5"/>
  <c r="L59" i="5"/>
  <c r="K59" i="5"/>
  <c r="J59" i="5"/>
  <c r="G58" i="5"/>
  <c r="L58" i="5"/>
  <c r="K58" i="5"/>
  <c r="J58" i="5"/>
  <c r="G57" i="5"/>
  <c r="L57" i="5"/>
  <c r="K57" i="5"/>
  <c r="J57" i="5"/>
  <c r="G56" i="5"/>
  <c r="L56" i="5"/>
  <c r="K56" i="5"/>
  <c r="J56" i="5"/>
  <c r="G55" i="5"/>
  <c r="L55" i="5"/>
  <c r="K55" i="5"/>
  <c r="J55" i="5"/>
  <c r="G54" i="5"/>
  <c r="L54" i="5"/>
  <c r="K54" i="5"/>
  <c r="J54" i="5"/>
  <c r="G53" i="5"/>
  <c r="L53" i="5"/>
  <c r="K53" i="5"/>
  <c r="J53" i="5"/>
  <c r="G52" i="5"/>
  <c r="L52" i="5"/>
  <c r="K52" i="5"/>
  <c r="J52" i="5"/>
  <c r="G51" i="5"/>
  <c r="L51" i="5"/>
  <c r="K51" i="5"/>
  <c r="J51" i="5"/>
  <c r="G50" i="5"/>
  <c r="L50" i="5"/>
  <c r="K50" i="5"/>
  <c r="J50" i="5"/>
  <c r="G49" i="5"/>
  <c r="L49" i="5"/>
  <c r="K49" i="5"/>
  <c r="J49" i="5"/>
  <c r="G48" i="5"/>
  <c r="L48" i="5"/>
  <c r="K48" i="5"/>
  <c r="J48" i="5"/>
  <c r="G47" i="5"/>
  <c r="L47" i="5"/>
  <c r="K47" i="5"/>
  <c r="J47" i="5"/>
  <c r="G46" i="5"/>
  <c r="L46" i="5"/>
  <c r="K46" i="5"/>
  <c r="J46" i="5"/>
  <c r="G45" i="5"/>
  <c r="L45" i="5"/>
  <c r="K45" i="5"/>
  <c r="J45" i="5"/>
  <c r="G44" i="5"/>
  <c r="L44" i="5"/>
  <c r="K44" i="5"/>
  <c r="J44" i="5"/>
  <c r="G43" i="5"/>
  <c r="L43" i="5"/>
  <c r="K43" i="5"/>
  <c r="J43" i="5"/>
  <c r="G42" i="5"/>
  <c r="L42" i="5"/>
  <c r="K42" i="5"/>
  <c r="J42" i="5"/>
  <c r="G41" i="5"/>
  <c r="L41" i="5"/>
  <c r="K41" i="5"/>
  <c r="J41" i="5"/>
  <c r="G40" i="5"/>
  <c r="L40" i="5"/>
  <c r="K40" i="5"/>
  <c r="J40" i="5"/>
  <c r="G39" i="5"/>
  <c r="L39" i="5"/>
  <c r="K39" i="5"/>
  <c r="J39" i="5"/>
  <c r="G38" i="5"/>
  <c r="L38" i="5"/>
  <c r="K38" i="5"/>
  <c r="J38" i="5"/>
  <c r="G37" i="5"/>
  <c r="L37" i="5"/>
  <c r="K37" i="5"/>
  <c r="J37" i="5"/>
  <c r="G36" i="5"/>
  <c r="L36" i="5"/>
  <c r="K36" i="5"/>
  <c r="J36" i="5"/>
  <c r="G35" i="5"/>
  <c r="L35" i="5"/>
  <c r="K35" i="5"/>
  <c r="J35" i="5"/>
  <c r="G34" i="5"/>
  <c r="L34" i="5"/>
  <c r="K34" i="5"/>
  <c r="J34" i="5"/>
  <c r="G33" i="5"/>
  <c r="L33" i="5"/>
  <c r="K33" i="5"/>
  <c r="J33" i="5"/>
  <c r="G32" i="5"/>
  <c r="L32" i="5"/>
  <c r="K32" i="5"/>
  <c r="J32" i="5"/>
  <c r="G31" i="5"/>
  <c r="L31" i="5"/>
  <c r="K31" i="5"/>
  <c r="J31" i="5"/>
  <c r="G30" i="5"/>
  <c r="L30" i="5"/>
  <c r="K30" i="5"/>
  <c r="J30" i="5"/>
  <c r="G29" i="5"/>
  <c r="L29" i="5"/>
  <c r="K29" i="5"/>
  <c r="J29" i="5"/>
  <c r="G28" i="5"/>
  <c r="L28" i="5"/>
  <c r="K28" i="5"/>
  <c r="J28" i="5"/>
  <c r="G27" i="5"/>
  <c r="L27" i="5"/>
  <c r="K27" i="5"/>
  <c r="J27" i="5"/>
  <c r="G26" i="5"/>
  <c r="L26" i="5"/>
  <c r="K26" i="5"/>
  <c r="J26" i="5"/>
  <c r="G25" i="5"/>
  <c r="L25" i="5"/>
  <c r="K25" i="5"/>
  <c r="J25" i="5"/>
  <c r="G24" i="5"/>
  <c r="L24" i="5"/>
  <c r="K24" i="5"/>
  <c r="J24" i="5"/>
  <c r="G23" i="5"/>
  <c r="L23" i="5"/>
  <c r="K23" i="5"/>
  <c r="J23" i="5"/>
  <c r="G22" i="5"/>
  <c r="L22" i="5"/>
  <c r="K22" i="5"/>
  <c r="J22" i="5"/>
  <c r="G21" i="5"/>
  <c r="L21" i="5"/>
  <c r="K21" i="5"/>
  <c r="J21" i="5"/>
  <c r="G20" i="5"/>
  <c r="L20" i="5"/>
  <c r="K20" i="5"/>
  <c r="J20" i="5"/>
  <c r="G19" i="5"/>
  <c r="L19" i="5"/>
  <c r="K19" i="5"/>
  <c r="J19" i="5"/>
  <c r="G18" i="5"/>
  <c r="L18" i="5"/>
  <c r="K18" i="5"/>
  <c r="J18" i="5"/>
  <c r="G17" i="5"/>
  <c r="L17" i="5"/>
  <c r="K17" i="5"/>
  <c r="J17" i="5"/>
  <c r="G16" i="5"/>
  <c r="L16" i="5"/>
  <c r="K16" i="5"/>
  <c r="J16" i="5"/>
  <c r="G15" i="5"/>
  <c r="L15" i="5"/>
  <c r="K15" i="5"/>
  <c r="J15" i="5"/>
  <c r="G14" i="5"/>
  <c r="L14" i="5"/>
  <c r="K14" i="5"/>
  <c r="J14" i="5"/>
  <c r="G13" i="5"/>
  <c r="L13" i="5"/>
  <c r="K13" i="5"/>
  <c r="J13" i="5"/>
  <c r="G12" i="5"/>
  <c r="L12" i="5"/>
  <c r="K12" i="5"/>
  <c r="J12" i="5"/>
  <c r="G11" i="5"/>
  <c r="L11" i="5"/>
  <c r="K11" i="5"/>
  <c r="J11" i="5"/>
  <c r="G10" i="5"/>
  <c r="L10" i="5"/>
  <c r="K10" i="5"/>
  <c r="J10" i="5"/>
  <c r="G9" i="5"/>
  <c r="L9" i="5"/>
  <c r="K9" i="5"/>
  <c r="J9" i="5"/>
  <c r="G8" i="5"/>
  <c r="L8" i="5"/>
  <c r="K8" i="5"/>
  <c r="J8" i="5"/>
  <c r="G7" i="5"/>
  <c r="L7" i="5"/>
  <c r="K7" i="5"/>
  <c r="J7" i="5"/>
  <c r="G6" i="5"/>
  <c r="L6" i="5"/>
  <c r="K6" i="5"/>
  <c r="J6" i="5"/>
  <c r="G5" i="5"/>
  <c r="L5" i="5"/>
  <c r="K5" i="5"/>
  <c r="J5" i="5"/>
  <c r="G4" i="5"/>
  <c r="L4" i="5"/>
  <c r="K4" i="5"/>
  <c r="J4" i="5"/>
  <c r="BE433" i="5"/>
  <c r="BE427" i="5"/>
  <c r="BE426" i="5"/>
  <c r="BE425" i="5"/>
  <c r="BE424" i="5"/>
  <c r="BE423" i="5"/>
  <c r="BE421" i="5"/>
  <c r="BE420" i="5"/>
  <c r="BE419" i="5"/>
  <c r="BE418" i="5"/>
  <c r="BE417" i="5"/>
  <c r="BE416" i="5"/>
  <c r="BE415" i="5"/>
  <c r="BE413" i="5"/>
  <c r="BE412" i="5"/>
  <c r="BE411" i="5"/>
  <c r="BE407" i="5"/>
  <c r="BE406" i="5"/>
  <c r="BE405" i="5"/>
  <c r="BE404" i="5"/>
  <c r="BE403" i="5"/>
  <c r="BE402" i="5"/>
  <c r="BE401" i="5"/>
  <c r="BE400" i="5"/>
  <c r="BE399" i="5"/>
  <c r="BE398" i="5"/>
  <c r="BE397" i="5"/>
  <c r="BE395" i="5"/>
  <c r="BE394" i="5"/>
  <c r="BE393" i="5"/>
  <c r="BE392" i="5"/>
  <c r="BE391" i="5"/>
  <c r="BE390" i="5"/>
  <c r="BE389" i="5"/>
  <c r="BE388" i="5"/>
  <c r="BE386" i="5"/>
  <c r="BE384" i="5"/>
  <c r="BE379" i="5"/>
  <c r="BE378" i="5"/>
  <c r="BE377" i="5"/>
  <c r="BE376" i="5"/>
  <c r="BE375" i="5"/>
  <c r="BE374" i="5"/>
  <c r="BE373" i="5"/>
  <c r="BE372" i="5"/>
  <c r="AY372" i="5"/>
  <c r="BC372" i="5"/>
  <c r="BB372" i="5"/>
  <c r="BA372" i="5"/>
  <c r="AY470" i="5"/>
  <c r="BC470" i="5"/>
  <c r="BB470" i="5"/>
  <c r="BA470" i="5"/>
  <c r="AG470" i="5"/>
  <c r="AE470" i="5"/>
  <c r="AY437" i="5"/>
  <c r="BC437" i="5"/>
  <c r="BB437" i="5"/>
  <c r="BA437" i="5"/>
  <c r="AG437" i="5"/>
  <c r="AE437" i="5"/>
  <c r="AY436" i="5"/>
  <c r="BC436" i="5"/>
  <c r="BB436" i="5"/>
  <c r="BA436" i="5"/>
  <c r="AG436" i="5"/>
  <c r="AE436" i="5"/>
  <c r="AY435" i="5"/>
  <c r="BC435" i="5"/>
  <c r="BB435" i="5"/>
  <c r="BA435" i="5"/>
  <c r="AG435" i="5"/>
  <c r="AE435" i="5"/>
  <c r="AY433" i="5"/>
  <c r="BC433" i="5"/>
  <c r="BB433" i="5"/>
  <c r="BA433" i="5"/>
  <c r="AG428" i="5"/>
  <c r="AE428" i="5"/>
  <c r="AY427" i="5"/>
  <c r="BC427" i="5"/>
  <c r="BB427" i="5"/>
  <c r="BA427" i="5"/>
  <c r="AG427" i="5"/>
  <c r="AE427" i="5"/>
  <c r="AY426" i="5"/>
  <c r="BC426" i="5"/>
  <c r="BB426" i="5"/>
  <c r="BA426" i="5"/>
  <c r="AG426" i="5"/>
  <c r="AE426" i="5"/>
  <c r="AY425" i="5"/>
  <c r="BC425" i="5"/>
  <c r="BB425" i="5"/>
  <c r="BA425" i="5"/>
  <c r="AG425" i="5"/>
  <c r="AE425" i="5"/>
  <c r="AY424" i="5"/>
  <c r="BC424" i="5"/>
  <c r="BB424" i="5"/>
  <c r="BA424" i="5"/>
  <c r="AG424" i="5"/>
  <c r="AE424" i="5"/>
  <c r="AY423" i="5"/>
  <c r="BC423" i="5"/>
  <c r="BB423" i="5"/>
  <c r="BA423" i="5"/>
  <c r="AG423" i="5"/>
  <c r="AE423" i="5"/>
  <c r="AG422" i="5"/>
  <c r="AE422" i="5"/>
  <c r="AY421" i="5"/>
  <c r="BC421" i="5"/>
  <c r="BB421" i="5"/>
  <c r="BA421" i="5"/>
  <c r="AG421" i="5"/>
  <c r="AE421" i="5"/>
  <c r="BE588" i="5"/>
  <c r="BE587" i="5"/>
  <c r="BE586" i="5"/>
  <c r="BE585" i="5"/>
  <c r="BE584" i="5"/>
  <c r="BE583" i="5"/>
  <c r="BE582" i="5"/>
  <c r="BE581" i="5"/>
  <c r="BE580" i="5"/>
  <c r="BE579" i="5"/>
  <c r="BE578" i="5"/>
  <c r="BE577" i="5"/>
  <c r="BE576" i="5"/>
  <c r="BE575" i="5"/>
  <c r="BE574" i="5"/>
  <c r="BE573" i="5"/>
  <c r="BE572" i="5"/>
  <c r="BE571" i="5"/>
  <c r="BE570" i="5"/>
  <c r="BE569" i="5"/>
  <c r="BE568" i="5"/>
  <c r="BE567" i="5"/>
  <c r="BE566" i="5"/>
  <c r="BE565" i="5"/>
  <c r="BE564" i="5"/>
  <c r="BE563" i="5"/>
  <c r="BE562" i="5"/>
  <c r="BE561" i="5"/>
  <c r="BE560" i="5"/>
  <c r="BE559" i="5"/>
  <c r="BE558" i="5"/>
  <c r="BE557" i="5"/>
  <c r="BE556" i="5"/>
  <c r="BE555" i="5"/>
  <c r="BE554" i="5"/>
  <c r="BE553" i="5"/>
  <c r="BE552" i="5"/>
  <c r="BE551" i="5"/>
  <c r="BE550" i="5"/>
  <c r="BE549" i="5"/>
  <c r="BE548" i="5"/>
  <c r="BE547" i="5"/>
  <c r="BE546" i="5"/>
  <c r="BE544" i="5"/>
  <c r="BE543" i="5"/>
  <c r="BE542" i="5"/>
  <c r="BE541" i="5"/>
  <c r="BE540" i="5"/>
  <c r="BE539" i="5"/>
  <c r="BE229" i="5"/>
  <c r="AY229" i="5"/>
  <c r="BC229" i="5"/>
  <c r="BB229" i="5"/>
  <c r="BA229" i="5"/>
  <c r="AY588" i="5"/>
  <c r="BC588" i="5"/>
  <c r="BB588" i="5"/>
  <c r="BA588" i="5"/>
  <c r="AY587" i="5"/>
  <c r="BC587" i="5"/>
  <c r="BB587" i="5"/>
  <c r="BA587" i="5"/>
  <c r="AY586" i="5"/>
  <c r="BC586" i="5"/>
  <c r="BB586" i="5"/>
  <c r="BA586" i="5"/>
  <c r="AY585" i="5"/>
  <c r="BC585" i="5"/>
  <c r="BB585" i="5"/>
  <c r="BA585" i="5"/>
  <c r="AY584" i="5"/>
  <c r="BC584" i="5"/>
  <c r="BB584" i="5"/>
  <c r="BA584" i="5"/>
  <c r="AY583" i="5"/>
  <c r="BC583" i="5"/>
  <c r="BB583" i="5"/>
  <c r="BA583" i="5"/>
  <c r="AY582" i="5"/>
  <c r="BC582" i="5"/>
  <c r="BB582" i="5"/>
  <c r="BA582" i="5"/>
  <c r="AY581" i="5"/>
  <c r="BC581" i="5"/>
  <c r="BB581" i="5"/>
  <c r="BA581" i="5"/>
  <c r="AY580" i="5"/>
  <c r="BC580" i="5"/>
  <c r="BB580" i="5"/>
  <c r="BA580" i="5"/>
  <c r="AY579" i="5"/>
  <c r="BC579" i="5"/>
  <c r="BB579" i="5"/>
  <c r="BA579" i="5"/>
  <c r="AY578" i="5"/>
  <c r="BC578" i="5"/>
  <c r="BB578" i="5"/>
  <c r="BA578" i="5"/>
  <c r="AY577" i="5"/>
  <c r="BC577" i="5"/>
  <c r="BB577" i="5"/>
  <c r="BA577" i="5"/>
  <c r="AY576" i="5"/>
  <c r="BC576" i="5"/>
  <c r="BB576" i="5"/>
  <c r="BA576" i="5"/>
  <c r="AY575" i="5"/>
  <c r="BC575" i="5"/>
  <c r="BB575" i="5"/>
  <c r="BA575" i="5"/>
  <c r="AY574" i="5"/>
  <c r="BC574" i="5"/>
  <c r="BB574" i="5"/>
  <c r="BA574" i="5"/>
  <c r="AY573" i="5"/>
  <c r="BC573" i="5"/>
  <c r="BB573" i="5"/>
  <c r="BA573" i="5"/>
  <c r="AY572" i="5"/>
  <c r="BC572" i="5"/>
  <c r="BB572" i="5"/>
  <c r="BA572" i="5"/>
  <c r="AY571" i="5"/>
  <c r="BC571" i="5"/>
  <c r="BB571" i="5"/>
  <c r="BA571" i="5"/>
  <c r="AY570" i="5"/>
  <c r="BC570" i="5"/>
  <c r="BB570" i="5"/>
  <c r="BA570" i="5"/>
  <c r="AY569" i="5"/>
  <c r="BC569" i="5"/>
  <c r="BB569" i="5"/>
  <c r="BA569" i="5"/>
  <c r="AY568" i="5"/>
  <c r="BC568" i="5"/>
  <c r="BB568" i="5"/>
  <c r="BA568" i="5"/>
  <c r="AY567" i="5"/>
  <c r="BC567" i="5"/>
  <c r="BB567" i="5"/>
  <c r="BA567" i="5"/>
  <c r="AY566" i="5"/>
  <c r="BC566" i="5"/>
  <c r="BB566" i="5"/>
  <c r="BA566" i="5"/>
  <c r="AY565" i="5"/>
  <c r="BC565" i="5"/>
  <c r="BB565" i="5"/>
  <c r="BA565" i="5"/>
  <c r="AY564" i="5"/>
  <c r="BC564" i="5"/>
  <c r="BB564" i="5"/>
  <c r="BA564" i="5"/>
  <c r="AY563" i="5"/>
  <c r="BC563" i="5"/>
  <c r="BB563" i="5"/>
  <c r="BA563" i="5"/>
  <c r="AY562" i="5"/>
  <c r="BC562" i="5"/>
  <c r="BB562" i="5"/>
  <c r="BA562" i="5"/>
  <c r="AY561" i="5"/>
  <c r="BC561" i="5"/>
  <c r="BB561" i="5"/>
  <c r="BA561" i="5"/>
  <c r="AY560" i="5"/>
  <c r="BC560" i="5"/>
  <c r="BB560" i="5"/>
  <c r="BA560" i="5"/>
  <c r="AY559" i="5"/>
  <c r="BC559" i="5"/>
  <c r="BB559" i="5"/>
  <c r="BA559" i="5"/>
  <c r="AY558" i="5"/>
  <c r="BC558" i="5"/>
  <c r="BB558" i="5"/>
  <c r="BA558" i="5"/>
  <c r="AY557" i="5"/>
  <c r="BC557" i="5"/>
  <c r="BB557" i="5"/>
  <c r="BA557" i="5"/>
  <c r="AY556" i="5"/>
  <c r="BC556" i="5"/>
  <c r="BB556" i="5"/>
  <c r="BA556" i="5"/>
  <c r="AY555" i="5"/>
  <c r="BC555" i="5"/>
  <c r="BB555" i="5"/>
  <c r="BA555" i="5"/>
  <c r="AY554" i="5"/>
  <c r="BC554" i="5"/>
  <c r="BB554" i="5"/>
  <c r="BA554" i="5"/>
  <c r="AY553" i="5"/>
  <c r="BC553" i="5"/>
  <c r="BB553" i="5"/>
  <c r="BA553" i="5"/>
  <c r="AY552" i="5"/>
  <c r="BC552" i="5"/>
  <c r="BB552" i="5"/>
  <c r="BA552" i="5"/>
  <c r="AY551" i="5"/>
  <c r="BC551" i="5"/>
  <c r="BB551" i="5"/>
  <c r="BA551" i="5"/>
  <c r="AY550" i="5"/>
  <c r="BC550" i="5"/>
  <c r="BB550" i="5"/>
  <c r="BA550" i="5"/>
  <c r="AY549" i="5"/>
  <c r="BC549" i="5"/>
  <c r="BB549" i="5"/>
  <c r="BA549" i="5"/>
  <c r="AY548" i="5"/>
  <c r="BC548" i="5"/>
  <c r="BB548" i="5"/>
  <c r="BA548" i="5"/>
  <c r="AY547" i="5"/>
  <c r="BC547" i="5"/>
  <c r="BB547" i="5"/>
  <c r="BA547" i="5"/>
  <c r="AY546" i="5"/>
  <c r="BC546" i="5"/>
  <c r="BB546" i="5"/>
  <c r="BA546" i="5"/>
  <c r="BE370" i="5"/>
  <c r="BE369" i="5"/>
  <c r="BE368" i="5"/>
  <c r="BE367" i="5"/>
  <c r="BE366" i="5"/>
  <c r="BE365" i="5"/>
  <c r="BE364" i="5"/>
  <c r="BE363" i="5"/>
  <c r="BE362" i="5"/>
  <c r="BE361" i="5"/>
  <c r="BE360" i="5"/>
  <c r="BE359" i="5"/>
  <c r="BE358" i="5"/>
  <c r="BE357" i="5"/>
  <c r="BE356" i="5"/>
  <c r="BE355" i="5"/>
  <c r="BE353" i="5"/>
  <c r="BE352" i="5"/>
  <c r="BE350" i="5"/>
  <c r="BE349" i="5"/>
  <c r="BE348" i="5"/>
  <c r="BE347" i="5"/>
  <c r="BE346" i="5"/>
  <c r="BE345" i="5"/>
  <c r="BE344" i="5"/>
  <c r="BE343" i="5"/>
  <c r="BE342" i="5"/>
  <c r="BE341" i="5"/>
  <c r="BE340" i="5"/>
  <c r="BE339" i="5"/>
  <c r="BE338" i="5"/>
  <c r="BE337" i="5"/>
  <c r="BE336" i="5"/>
  <c r="BE335" i="5"/>
  <c r="BE334" i="5"/>
  <c r="BE326" i="5"/>
  <c r="BE324" i="5"/>
  <c r="BE323" i="5"/>
  <c r="BE315" i="5"/>
  <c r="BE309" i="5"/>
  <c r="BE303" i="5"/>
  <c r="BE297" i="5"/>
  <c r="BE294" i="5"/>
  <c r="BE282" i="5"/>
  <c r="AY399" i="5"/>
  <c r="BC399" i="5"/>
  <c r="BB399" i="5"/>
  <c r="BA399" i="5"/>
  <c r="AY398" i="5"/>
  <c r="BC398" i="5"/>
  <c r="BB398" i="5"/>
  <c r="BA398" i="5"/>
  <c r="AY397" i="5"/>
  <c r="BC397" i="5"/>
  <c r="BB397" i="5"/>
  <c r="BA397" i="5"/>
  <c r="AY395" i="5"/>
  <c r="BC395" i="5"/>
  <c r="BB395" i="5"/>
  <c r="BA395" i="5"/>
  <c r="AY394" i="5"/>
  <c r="BC394" i="5"/>
  <c r="BB394" i="5"/>
  <c r="BA394" i="5"/>
  <c r="AY393" i="5"/>
  <c r="BC393" i="5"/>
  <c r="BB393" i="5"/>
  <c r="BA393" i="5"/>
  <c r="AY392" i="5"/>
  <c r="BC392" i="5"/>
  <c r="BB392" i="5"/>
  <c r="BA392" i="5"/>
  <c r="AY391" i="5"/>
  <c r="BC391" i="5"/>
  <c r="BB391" i="5"/>
  <c r="BA391" i="5"/>
  <c r="AY390" i="5"/>
  <c r="BC390" i="5"/>
  <c r="BB390" i="5"/>
  <c r="BA390" i="5"/>
  <c r="AY389" i="5"/>
  <c r="BC389" i="5"/>
  <c r="BB389" i="5"/>
  <c r="BA389" i="5"/>
  <c r="AY388" i="5"/>
  <c r="BC388" i="5"/>
  <c r="BB388" i="5"/>
  <c r="BA388" i="5"/>
  <c r="AY386" i="5"/>
  <c r="BC386" i="5"/>
  <c r="BB386" i="5"/>
  <c r="BA386" i="5"/>
  <c r="AY384" i="5"/>
  <c r="BC384" i="5"/>
  <c r="BB384" i="5"/>
  <c r="BA384" i="5"/>
  <c r="AY379" i="5"/>
  <c r="BC379" i="5"/>
  <c r="BB379" i="5"/>
  <c r="BA379" i="5"/>
  <c r="AY378" i="5"/>
  <c r="BC378" i="5"/>
  <c r="BB378" i="5"/>
  <c r="BA378" i="5"/>
  <c r="AY377" i="5"/>
  <c r="BC377" i="5"/>
  <c r="BB377" i="5"/>
  <c r="BA377" i="5"/>
  <c r="AY376" i="5"/>
  <c r="BC376" i="5"/>
  <c r="BB376" i="5"/>
  <c r="BA376" i="5"/>
  <c r="AY375" i="5"/>
  <c r="BC375" i="5"/>
  <c r="BB375" i="5"/>
  <c r="BA375" i="5"/>
  <c r="AY374" i="5"/>
  <c r="BC374" i="5"/>
  <c r="BB374" i="5"/>
  <c r="BA374" i="5"/>
  <c r="AY373" i="5"/>
  <c r="BC373" i="5"/>
  <c r="BB373" i="5"/>
  <c r="BA373" i="5"/>
  <c r="AY370" i="5"/>
  <c r="BC370" i="5"/>
  <c r="BB370" i="5"/>
  <c r="BA370" i="5"/>
  <c r="AY369" i="5"/>
  <c r="BC369" i="5"/>
  <c r="BB369" i="5"/>
  <c r="BA369" i="5"/>
  <c r="AY368" i="5"/>
  <c r="BC368" i="5"/>
  <c r="BB368" i="5"/>
  <c r="BA368" i="5"/>
  <c r="AY367" i="5"/>
  <c r="BC367" i="5"/>
  <c r="BB367" i="5"/>
  <c r="BA367" i="5"/>
  <c r="AY366" i="5"/>
  <c r="BC366" i="5"/>
  <c r="BB366" i="5"/>
  <c r="BA366" i="5"/>
  <c r="AY365" i="5"/>
  <c r="BC365" i="5"/>
  <c r="BB365" i="5"/>
  <c r="BA365" i="5"/>
  <c r="AY364" i="5"/>
  <c r="BC364" i="5"/>
  <c r="BB364" i="5"/>
  <c r="BA364" i="5"/>
  <c r="AY363" i="5"/>
  <c r="BC363" i="5"/>
  <c r="BB363" i="5"/>
  <c r="BA363" i="5"/>
  <c r="AY362" i="5"/>
  <c r="BC362" i="5"/>
  <c r="BB362" i="5"/>
  <c r="BA362" i="5"/>
  <c r="AY361" i="5"/>
  <c r="BC361" i="5"/>
  <c r="BB361" i="5"/>
  <c r="BA361" i="5"/>
  <c r="AY360" i="5"/>
  <c r="BC360" i="5"/>
  <c r="BB360" i="5"/>
  <c r="BA360" i="5"/>
  <c r="AY359" i="5"/>
  <c r="BC359" i="5"/>
  <c r="BB359" i="5"/>
  <c r="BA359" i="5"/>
  <c r="AY358" i="5"/>
  <c r="BC358" i="5"/>
  <c r="BB358" i="5"/>
  <c r="BA358" i="5"/>
  <c r="AY357" i="5"/>
  <c r="BC357" i="5"/>
  <c r="BB357" i="5"/>
  <c r="BA357" i="5"/>
  <c r="AY356" i="5"/>
  <c r="BC356" i="5"/>
  <c r="BB356" i="5"/>
  <c r="BA356" i="5"/>
  <c r="AY355" i="5"/>
  <c r="BC355" i="5"/>
  <c r="BB355" i="5"/>
  <c r="BA355" i="5"/>
  <c r="AY353" i="5"/>
  <c r="BC353" i="5"/>
  <c r="BB353" i="5"/>
  <c r="BA353" i="5"/>
  <c r="AY352" i="5"/>
  <c r="BC352" i="5"/>
  <c r="BB352" i="5"/>
  <c r="BA352" i="5"/>
  <c r="AY350" i="5"/>
  <c r="BC350" i="5"/>
  <c r="BB350" i="5"/>
  <c r="BA350" i="5"/>
  <c r="AY349" i="5"/>
  <c r="BC349" i="5"/>
  <c r="BB349" i="5"/>
  <c r="BA349" i="5"/>
  <c r="AY348" i="5"/>
  <c r="BC348" i="5"/>
  <c r="BB348" i="5"/>
  <c r="BA348" i="5"/>
  <c r="AY347" i="5"/>
  <c r="BC347" i="5"/>
  <c r="BB347" i="5"/>
  <c r="BA347" i="5"/>
  <c r="AY346" i="5"/>
  <c r="BC346" i="5"/>
  <c r="BB346" i="5"/>
  <c r="BA346" i="5"/>
  <c r="AY345" i="5"/>
  <c r="BC345" i="5"/>
  <c r="BB345" i="5"/>
  <c r="BA345" i="5"/>
  <c r="AY344" i="5"/>
  <c r="BC344" i="5"/>
  <c r="BB344" i="5"/>
  <c r="BA344" i="5"/>
  <c r="AY343" i="5"/>
  <c r="BC343" i="5"/>
  <c r="BB343" i="5"/>
  <c r="BA343" i="5"/>
  <c r="AY342" i="5"/>
  <c r="BC342" i="5"/>
  <c r="BB342" i="5"/>
  <c r="BA342" i="5"/>
  <c r="AY341" i="5"/>
  <c r="BC341" i="5"/>
  <c r="BB341" i="5"/>
  <c r="BA341" i="5"/>
  <c r="AY340" i="5"/>
  <c r="BC340" i="5"/>
  <c r="BB340" i="5"/>
  <c r="BA340" i="5"/>
  <c r="AY339" i="5"/>
  <c r="BC339" i="5"/>
  <c r="BB339" i="5"/>
  <c r="BA339" i="5"/>
  <c r="AY338" i="5"/>
  <c r="BC338" i="5"/>
  <c r="BB338" i="5"/>
  <c r="BA338" i="5"/>
  <c r="AY337" i="5"/>
  <c r="BC337" i="5"/>
  <c r="BB337" i="5"/>
  <c r="BA337" i="5"/>
  <c r="AY336" i="5"/>
  <c r="BC336" i="5"/>
  <c r="BB336" i="5"/>
  <c r="BA336" i="5"/>
  <c r="AY335" i="5"/>
  <c r="BC335" i="5"/>
  <c r="BB335" i="5"/>
  <c r="BA335" i="5"/>
  <c r="AY334" i="5"/>
  <c r="BC334" i="5"/>
  <c r="BB334" i="5"/>
  <c r="BA334" i="5"/>
  <c r="AY326" i="5"/>
  <c r="BC326" i="5"/>
  <c r="BB326" i="5"/>
  <c r="BA326" i="5"/>
  <c r="AY324" i="5"/>
  <c r="BC324" i="5"/>
  <c r="BB324" i="5"/>
  <c r="BA324" i="5"/>
  <c r="AY323" i="5"/>
  <c r="BC323" i="5"/>
  <c r="BB323" i="5"/>
  <c r="BA323" i="5"/>
  <c r="AY315" i="5"/>
  <c r="BC315" i="5"/>
  <c r="BB315" i="5"/>
  <c r="BA315" i="5"/>
  <c r="AY309" i="5"/>
  <c r="BC309" i="5"/>
  <c r="BB309" i="5"/>
  <c r="BA309" i="5"/>
  <c r="AY303" i="5"/>
  <c r="BC303" i="5"/>
  <c r="BB303" i="5"/>
  <c r="BA303" i="5"/>
  <c r="AY297" i="5"/>
  <c r="BC297" i="5"/>
  <c r="BB297" i="5"/>
  <c r="BA297" i="5"/>
  <c r="AY294" i="5"/>
  <c r="BC294" i="5"/>
  <c r="BB294" i="5"/>
  <c r="BA294" i="5"/>
  <c r="AY282" i="5"/>
  <c r="BC282" i="5"/>
  <c r="BB282" i="5"/>
  <c r="BA282" i="5"/>
  <c r="Z370" i="5"/>
  <c r="X370" i="5"/>
  <c r="Z369" i="5"/>
  <c r="X369" i="5"/>
  <c r="Z368" i="5"/>
  <c r="X368" i="5"/>
  <c r="Z367" i="5"/>
  <c r="X367" i="5"/>
  <c r="Z366" i="5"/>
  <c r="X366" i="5"/>
  <c r="Z365" i="5"/>
  <c r="X365" i="5"/>
  <c r="Z364" i="5"/>
  <c r="X364" i="5"/>
  <c r="Z363" i="5"/>
  <c r="X363" i="5"/>
  <c r="Z362" i="5"/>
  <c r="X362" i="5"/>
  <c r="Z361" i="5"/>
  <c r="X361" i="5"/>
  <c r="Z360" i="5"/>
  <c r="X360" i="5"/>
  <c r="Z359" i="5"/>
  <c r="X359" i="5"/>
  <c r="Z358" i="5"/>
  <c r="X358" i="5"/>
  <c r="Z357" i="5"/>
  <c r="X357" i="5"/>
  <c r="Z356" i="5"/>
  <c r="X356" i="5"/>
  <c r="Z355" i="5"/>
  <c r="X355" i="5"/>
  <c r="Z354" i="5"/>
  <c r="X354" i="5"/>
  <c r="Z353" i="5"/>
  <c r="X353" i="5"/>
  <c r="Z352" i="5"/>
  <c r="X352" i="5"/>
  <c r="Z351" i="5"/>
  <c r="X351" i="5"/>
  <c r="Z350" i="5"/>
  <c r="X350" i="5"/>
  <c r="Z349" i="5"/>
  <c r="X349" i="5"/>
  <c r="Z348" i="5"/>
  <c r="X348" i="5"/>
  <c r="Z347" i="5"/>
  <c r="X347" i="5"/>
  <c r="Z346" i="5"/>
  <c r="X346" i="5"/>
  <c r="Z345" i="5"/>
  <c r="X345" i="5"/>
  <c r="Z344" i="5"/>
  <c r="X344" i="5"/>
  <c r="Z343" i="5"/>
  <c r="X343" i="5"/>
  <c r="Z342" i="5"/>
  <c r="X342" i="5"/>
  <c r="Z341" i="5"/>
  <c r="X341" i="5"/>
  <c r="Z340" i="5"/>
  <c r="X340" i="5"/>
  <c r="Z339" i="5"/>
  <c r="X339" i="5"/>
  <c r="Z338" i="5"/>
  <c r="X338" i="5"/>
  <c r="Z337" i="5"/>
  <c r="X337" i="5"/>
  <c r="Z336" i="5"/>
  <c r="X336" i="5"/>
  <c r="Z335" i="5"/>
  <c r="X335" i="5"/>
  <c r="Z334" i="5"/>
  <c r="X334" i="5"/>
  <c r="Z328" i="5"/>
  <c r="X328" i="5"/>
  <c r="Z326" i="5"/>
  <c r="X326" i="5"/>
  <c r="Z324" i="5"/>
  <c r="X324" i="5"/>
  <c r="Z320" i="5"/>
  <c r="X320" i="5"/>
  <c r="Z319" i="5"/>
  <c r="X319" i="5"/>
  <c r="Z312" i="5"/>
  <c r="X312" i="5"/>
  <c r="Z309" i="5"/>
  <c r="X309" i="5"/>
  <c r="Z308" i="5"/>
  <c r="X308" i="5"/>
  <c r="Z307" i="5"/>
  <c r="X307" i="5"/>
  <c r="Z303" i="5"/>
  <c r="X303" i="5"/>
  <c r="Z296" i="5"/>
  <c r="X296" i="5"/>
  <c r="Z290" i="5"/>
  <c r="X290" i="5"/>
  <c r="Z287" i="5"/>
  <c r="X287" i="5"/>
  <c r="Z286" i="5"/>
  <c r="X286" i="5"/>
  <c r="Z280" i="5"/>
  <c r="X280" i="5"/>
  <c r="Z279" i="5"/>
  <c r="X279" i="5"/>
  <c r="Z278" i="5"/>
  <c r="X278" i="5"/>
  <c r="Z277" i="5"/>
  <c r="X277" i="5"/>
  <c r="G481" i="5"/>
  <c r="J481" i="5"/>
  <c r="K481" i="5"/>
  <c r="L481" i="5"/>
  <c r="X481" i="5"/>
  <c r="Z481" i="5"/>
  <c r="G482" i="5"/>
  <c r="J482" i="5"/>
  <c r="K482" i="5"/>
  <c r="L482" i="5"/>
  <c r="X482" i="5"/>
  <c r="Z482" i="5"/>
  <c r="AY482" i="5"/>
  <c r="BA482" i="5"/>
  <c r="BB482" i="5"/>
  <c r="BC482" i="5"/>
  <c r="BE482" i="5"/>
  <c r="G483" i="5"/>
  <c r="J483" i="5"/>
  <c r="K483" i="5"/>
  <c r="L483" i="5"/>
  <c r="X483" i="5"/>
  <c r="Z483" i="5"/>
  <c r="G484" i="5"/>
  <c r="J484" i="5"/>
  <c r="K484" i="5"/>
  <c r="L484" i="5"/>
  <c r="X484" i="5"/>
  <c r="Z484" i="5"/>
  <c r="AY484" i="5"/>
  <c r="BA484" i="5"/>
  <c r="BB484" i="5"/>
  <c r="BC484" i="5"/>
  <c r="BE484" i="5"/>
  <c r="G485" i="5"/>
  <c r="J485" i="5"/>
  <c r="K485" i="5"/>
  <c r="L485" i="5"/>
  <c r="AY485" i="5"/>
  <c r="BA485" i="5"/>
  <c r="BB485" i="5"/>
  <c r="BC485" i="5"/>
  <c r="BE485" i="5"/>
  <c r="G486" i="5"/>
  <c r="J486" i="5"/>
  <c r="K486" i="5"/>
  <c r="L486" i="5"/>
  <c r="AY486" i="5"/>
  <c r="BA486" i="5"/>
  <c r="BB486" i="5"/>
  <c r="BC486" i="5"/>
  <c r="BE486" i="5"/>
  <c r="G487" i="5"/>
  <c r="J487" i="5"/>
  <c r="K487" i="5"/>
  <c r="L487" i="5"/>
  <c r="X487" i="5"/>
  <c r="Z487" i="5"/>
  <c r="AY487" i="5"/>
  <c r="BA487" i="5"/>
  <c r="BB487" i="5"/>
  <c r="BC487" i="5"/>
  <c r="BE487" i="5"/>
  <c r="G488" i="5"/>
  <c r="J488" i="5"/>
  <c r="K488" i="5"/>
  <c r="L488" i="5"/>
  <c r="X488" i="5"/>
  <c r="Z488" i="5"/>
  <c r="AY488" i="5"/>
  <c r="BA488" i="5"/>
  <c r="BB488" i="5"/>
  <c r="BC488" i="5"/>
  <c r="BE488" i="5"/>
  <c r="G489" i="5"/>
  <c r="J489" i="5"/>
  <c r="K489" i="5"/>
  <c r="L489" i="5"/>
  <c r="X489" i="5"/>
  <c r="Z489" i="5"/>
  <c r="AY489" i="5"/>
  <c r="BA489" i="5"/>
  <c r="BB489" i="5"/>
  <c r="BC489" i="5"/>
  <c r="BE489" i="5"/>
  <c r="G490" i="5"/>
  <c r="J490" i="5"/>
  <c r="K490" i="5"/>
  <c r="L490" i="5"/>
  <c r="AY490" i="5"/>
  <c r="BA490" i="5"/>
  <c r="BB490" i="5"/>
  <c r="BC490" i="5"/>
  <c r="BE490" i="5"/>
  <c r="G491" i="5"/>
  <c r="J491" i="5"/>
  <c r="K491" i="5"/>
  <c r="L491" i="5"/>
  <c r="X491" i="5"/>
  <c r="Z491" i="5"/>
  <c r="AY491" i="5"/>
  <c r="BA491" i="5"/>
  <c r="BB491" i="5"/>
  <c r="BC491" i="5"/>
  <c r="BE491" i="5"/>
  <c r="G492" i="5"/>
  <c r="J492" i="5"/>
  <c r="K492" i="5"/>
  <c r="L492" i="5"/>
  <c r="X492" i="5"/>
  <c r="Z492" i="5"/>
  <c r="AY492" i="5"/>
  <c r="BA492" i="5"/>
  <c r="BB492" i="5"/>
  <c r="BC492" i="5"/>
  <c r="BE492" i="5"/>
  <c r="G493" i="5"/>
  <c r="J493" i="5"/>
  <c r="K493" i="5"/>
  <c r="L493" i="5"/>
  <c r="AY493" i="5"/>
  <c r="BA493" i="5"/>
  <c r="BB493" i="5"/>
  <c r="BC493" i="5"/>
  <c r="BE493" i="5"/>
  <c r="G494" i="5"/>
  <c r="J494" i="5"/>
  <c r="K494" i="5"/>
  <c r="L494" i="5"/>
  <c r="X494" i="5"/>
  <c r="Z494" i="5"/>
  <c r="AY494" i="5"/>
  <c r="BA494" i="5"/>
  <c r="BB494" i="5"/>
  <c r="BC494" i="5"/>
  <c r="BE494" i="5"/>
  <c r="G495" i="5"/>
  <c r="J495" i="5"/>
  <c r="K495" i="5"/>
  <c r="L495" i="5"/>
  <c r="X495" i="5"/>
  <c r="Z495" i="5"/>
  <c r="AY495" i="5"/>
  <c r="BA495" i="5"/>
  <c r="BB495" i="5"/>
  <c r="BC495" i="5"/>
  <c r="BE495" i="5"/>
  <c r="G496" i="5"/>
  <c r="J496" i="5"/>
  <c r="K496" i="5"/>
  <c r="L496" i="5"/>
  <c r="AY496" i="5"/>
  <c r="BA496" i="5"/>
  <c r="BB496" i="5"/>
  <c r="BC496" i="5"/>
  <c r="BE496" i="5"/>
  <c r="G497" i="5"/>
  <c r="J497" i="5"/>
  <c r="K497" i="5"/>
  <c r="L497" i="5"/>
  <c r="X497" i="5"/>
  <c r="Z497" i="5"/>
  <c r="AY497" i="5"/>
  <c r="BA497" i="5"/>
  <c r="BB497" i="5"/>
  <c r="BC497" i="5"/>
  <c r="BE497" i="5"/>
  <c r="G498" i="5"/>
  <c r="J498" i="5"/>
  <c r="K498" i="5"/>
  <c r="L498" i="5"/>
  <c r="X498" i="5"/>
  <c r="Z498" i="5"/>
  <c r="AY498" i="5"/>
  <c r="BA498" i="5"/>
  <c r="BB498" i="5"/>
  <c r="BC498" i="5"/>
  <c r="BE498" i="5"/>
  <c r="G499" i="5"/>
  <c r="J499" i="5"/>
  <c r="K499" i="5"/>
  <c r="L499" i="5"/>
  <c r="X499" i="5"/>
  <c r="Z499" i="5"/>
  <c r="AY499" i="5"/>
  <c r="BA499" i="5"/>
  <c r="BB499" i="5"/>
  <c r="BC499" i="5"/>
  <c r="BE499" i="5"/>
  <c r="G500" i="5"/>
  <c r="J500" i="5"/>
  <c r="K500" i="5"/>
  <c r="L500" i="5"/>
  <c r="X500" i="5"/>
  <c r="Z500" i="5"/>
  <c r="AY500" i="5"/>
  <c r="BA500" i="5"/>
  <c r="BB500" i="5"/>
  <c r="BC500" i="5"/>
  <c r="BE500" i="5"/>
  <c r="G501" i="5"/>
  <c r="J501" i="5"/>
  <c r="K501" i="5"/>
  <c r="L501" i="5"/>
  <c r="AY501" i="5"/>
  <c r="BA501" i="5"/>
  <c r="BB501" i="5"/>
  <c r="BC501" i="5"/>
  <c r="BE501" i="5"/>
  <c r="G502" i="5"/>
  <c r="J502" i="5"/>
  <c r="K502" i="5"/>
  <c r="L502" i="5"/>
  <c r="X502" i="5"/>
  <c r="Z502" i="5"/>
  <c r="AY502" i="5"/>
  <c r="BA502" i="5"/>
  <c r="BB502" i="5"/>
  <c r="BC502" i="5"/>
  <c r="BE502" i="5"/>
  <c r="G503" i="5"/>
  <c r="J503" i="5"/>
  <c r="K503" i="5"/>
  <c r="L503" i="5"/>
  <c r="AY503" i="5"/>
  <c r="BA503" i="5"/>
  <c r="BB503" i="5"/>
  <c r="BC503" i="5"/>
  <c r="BE503" i="5"/>
  <c r="G504" i="5"/>
  <c r="J504" i="5"/>
  <c r="K504" i="5"/>
  <c r="L504" i="5"/>
  <c r="X504" i="5"/>
  <c r="Z504" i="5"/>
  <c r="AY504" i="5"/>
  <c r="BA504" i="5"/>
  <c r="BB504" i="5"/>
  <c r="BC504" i="5"/>
  <c r="BE504" i="5"/>
  <c r="G505" i="5"/>
  <c r="J505" i="5"/>
  <c r="K505" i="5"/>
  <c r="L505" i="5"/>
  <c r="X505" i="5"/>
  <c r="Z505" i="5"/>
  <c r="AY505" i="5"/>
  <c r="BA505" i="5"/>
  <c r="BB505" i="5"/>
  <c r="BC505" i="5"/>
  <c r="BE505" i="5"/>
  <c r="G506" i="5"/>
  <c r="J506" i="5"/>
  <c r="K506" i="5"/>
  <c r="L506" i="5"/>
  <c r="X506" i="5"/>
  <c r="Z506" i="5"/>
  <c r="AY506" i="5"/>
  <c r="BA506" i="5"/>
  <c r="BB506" i="5"/>
  <c r="BC506" i="5"/>
  <c r="BE506" i="5"/>
  <c r="G507" i="5"/>
  <c r="J507" i="5"/>
  <c r="K507" i="5"/>
  <c r="L507" i="5"/>
  <c r="X507" i="5"/>
  <c r="Z507" i="5"/>
  <c r="AY507" i="5"/>
  <c r="BA507" i="5"/>
  <c r="BB507" i="5"/>
  <c r="BC507" i="5"/>
  <c r="BE507" i="5"/>
  <c r="G508" i="5"/>
  <c r="J508" i="5"/>
  <c r="K508" i="5"/>
  <c r="L508" i="5"/>
  <c r="X508" i="5"/>
  <c r="Z508" i="5"/>
  <c r="AY508" i="5"/>
  <c r="BA508" i="5"/>
  <c r="BB508" i="5"/>
  <c r="BC508" i="5"/>
  <c r="BE508" i="5"/>
  <c r="G509" i="5"/>
  <c r="J509" i="5"/>
  <c r="K509" i="5"/>
  <c r="L509" i="5"/>
  <c r="X509" i="5"/>
  <c r="Z509" i="5"/>
  <c r="AY509" i="5"/>
  <c r="BA509" i="5"/>
  <c r="BB509" i="5"/>
  <c r="BC509" i="5"/>
  <c r="BE509" i="5"/>
  <c r="G510" i="5"/>
  <c r="J510" i="5"/>
  <c r="K510" i="5"/>
  <c r="L510" i="5"/>
  <c r="X510" i="5"/>
  <c r="Z510" i="5"/>
  <c r="AY510" i="5"/>
  <c r="BA510" i="5"/>
  <c r="BB510" i="5"/>
  <c r="BC510" i="5"/>
  <c r="BE510" i="5"/>
  <c r="G511" i="5"/>
  <c r="J511" i="5"/>
  <c r="K511" i="5"/>
  <c r="L511" i="5"/>
  <c r="X511" i="5"/>
  <c r="Z511" i="5"/>
  <c r="AY511" i="5"/>
  <c r="BA511" i="5"/>
  <c r="BB511" i="5"/>
  <c r="BC511" i="5"/>
  <c r="BE511" i="5"/>
  <c r="G512" i="5"/>
  <c r="J512" i="5"/>
  <c r="K512" i="5"/>
  <c r="L512" i="5"/>
  <c r="X512" i="5"/>
  <c r="Z512" i="5"/>
  <c r="AY512" i="5"/>
  <c r="BA512" i="5"/>
  <c r="BB512" i="5"/>
  <c r="BC512" i="5"/>
  <c r="BE512" i="5"/>
  <c r="G513" i="5"/>
  <c r="J513" i="5"/>
  <c r="K513" i="5"/>
  <c r="L513" i="5"/>
  <c r="X513" i="5"/>
  <c r="Z513" i="5"/>
  <c r="AY513" i="5"/>
  <c r="BA513" i="5"/>
  <c r="BB513" i="5"/>
  <c r="BC513" i="5"/>
  <c r="BE513" i="5"/>
  <c r="G514" i="5"/>
  <c r="J514" i="5"/>
  <c r="K514" i="5"/>
  <c r="L514" i="5"/>
  <c r="X514" i="5"/>
  <c r="Z514" i="5"/>
  <c r="AY514" i="5"/>
  <c r="BA514" i="5"/>
  <c r="BB514" i="5"/>
  <c r="BC514" i="5"/>
  <c r="BE514" i="5"/>
  <c r="G515" i="5"/>
  <c r="J515" i="5"/>
  <c r="K515" i="5"/>
  <c r="L515" i="5"/>
  <c r="X515" i="5"/>
  <c r="Z515" i="5"/>
  <c r="G516" i="5"/>
  <c r="J516" i="5"/>
  <c r="K516" i="5"/>
  <c r="L516" i="5"/>
  <c r="X516" i="5"/>
  <c r="Z516" i="5"/>
  <c r="AY516" i="5"/>
  <c r="BA516" i="5"/>
  <c r="BB516" i="5"/>
  <c r="BC516" i="5"/>
  <c r="BE516" i="5"/>
  <c r="G517" i="5"/>
  <c r="J517" i="5"/>
  <c r="K517" i="5"/>
  <c r="L517" i="5"/>
  <c r="X517" i="5"/>
  <c r="Z517" i="5"/>
  <c r="AY517" i="5"/>
  <c r="BA517" i="5"/>
  <c r="BB517" i="5"/>
  <c r="BC517" i="5"/>
  <c r="BE517" i="5"/>
  <c r="G518" i="5"/>
  <c r="J518" i="5"/>
  <c r="K518" i="5"/>
  <c r="L518" i="5"/>
  <c r="X518" i="5"/>
  <c r="Z518" i="5"/>
  <c r="AY518" i="5"/>
  <c r="BA518" i="5"/>
  <c r="BB518" i="5"/>
  <c r="BC518" i="5"/>
  <c r="BE518" i="5"/>
  <c r="G519" i="5"/>
  <c r="J519" i="5"/>
  <c r="K519" i="5"/>
  <c r="L519" i="5"/>
  <c r="X519" i="5"/>
  <c r="Z519" i="5"/>
  <c r="AY519" i="5"/>
  <c r="BA519" i="5"/>
  <c r="BB519" i="5"/>
  <c r="BC519" i="5"/>
  <c r="BE519" i="5"/>
  <c r="G520" i="5"/>
  <c r="J520" i="5"/>
  <c r="K520" i="5"/>
  <c r="L520" i="5"/>
  <c r="X520" i="5"/>
  <c r="Z520" i="5"/>
  <c r="AY520" i="5"/>
  <c r="BA520" i="5"/>
  <c r="BB520" i="5"/>
  <c r="BC520" i="5"/>
  <c r="BE520" i="5"/>
  <c r="G521" i="5"/>
  <c r="J521" i="5"/>
  <c r="K521" i="5"/>
  <c r="L521" i="5"/>
  <c r="X521" i="5"/>
  <c r="Z521" i="5"/>
  <c r="AY521" i="5"/>
  <c r="BA521" i="5"/>
  <c r="BB521" i="5"/>
  <c r="BC521" i="5"/>
  <c r="BE521" i="5"/>
  <c r="G522" i="5"/>
  <c r="J522" i="5"/>
  <c r="K522" i="5"/>
  <c r="L522" i="5"/>
  <c r="X522" i="5"/>
  <c r="Z522" i="5"/>
  <c r="AY522" i="5"/>
  <c r="BA522" i="5"/>
  <c r="BB522" i="5"/>
  <c r="BC522" i="5"/>
  <c r="BE522" i="5"/>
  <c r="G523" i="5"/>
  <c r="J523" i="5"/>
  <c r="K523" i="5"/>
  <c r="L523" i="5"/>
  <c r="X523" i="5"/>
  <c r="Z523" i="5"/>
  <c r="AY523" i="5"/>
  <c r="BA523" i="5"/>
  <c r="BB523" i="5"/>
  <c r="BC523" i="5"/>
  <c r="BE523" i="5"/>
  <c r="G524" i="5"/>
  <c r="J524" i="5"/>
  <c r="K524" i="5"/>
  <c r="L524" i="5"/>
  <c r="X524" i="5"/>
  <c r="Z524" i="5"/>
  <c r="AY524" i="5"/>
  <c r="BA524" i="5"/>
  <c r="BB524" i="5"/>
  <c r="BC524" i="5"/>
  <c r="BE524" i="5"/>
  <c r="G525" i="5"/>
  <c r="J525" i="5"/>
  <c r="K525" i="5"/>
  <c r="L525" i="5"/>
  <c r="X525" i="5"/>
  <c r="Z525" i="5"/>
  <c r="AY525" i="5"/>
  <c r="BA525" i="5"/>
  <c r="BB525" i="5"/>
  <c r="BC525" i="5"/>
  <c r="BE525" i="5"/>
  <c r="G526" i="5"/>
  <c r="J526" i="5"/>
  <c r="K526" i="5"/>
  <c r="L526" i="5"/>
  <c r="X526" i="5"/>
  <c r="Z526" i="5"/>
  <c r="AY526" i="5"/>
  <c r="BA526" i="5"/>
  <c r="BB526" i="5"/>
  <c r="BC526" i="5"/>
  <c r="BE526" i="5"/>
  <c r="G527" i="5"/>
  <c r="J527" i="5"/>
  <c r="K527" i="5"/>
  <c r="L527" i="5"/>
  <c r="X527" i="5"/>
  <c r="Z527" i="5"/>
  <c r="AY527" i="5"/>
  <c r="BA527" i="5"/>
  <c r="BB527" i="5"/>
  <c r="BC527" i="5"/>
  <c r="BE527" i="5"/>
  <c r="G528" i="5"/>
  <c r="J528" i="5"/>
  <c r="K528" i="5"/>
  <c r="L528" i="5"/>
  <c r="X528" i="5"/>
  <c r="Z528" i="5"/>
  <c r="AY528" i="5"/>
  <c r="BA528" i="5"/>
  <c r="BB528" i="5"/>
  <c r="BC528" i="5"/>
  <c r="BE528" i="5"/>
  <c r="G529" i="5"/>
  <c r="J529" i="5"/>
  <c r="K529" i="5"/>
  <c r="L529" i="5"/>
  <c r="X529" i="5"/>
  <c r="Z529" i="5"/>
  <c r="AY529" i="5"/>
  <c r="BA529" i="5"/>
  <c r="BB529" i="5"/>
  <c r="BC529" i="5"/>
  <c r="BE529" i="5"/>
  <c r="G530" i="5"/>
  <c r="J530" i="5"/>
  <c r="K530" i="5"/>
  <c r="L530" i="5"/>
  <c r="X530" i="5"/>
  <c r="Z530" i="5"/>
  <c r="AY530" i="5"/>
  <c r="BA530" i="5"/>
  <c r="BB530" i="5"/>
  <c r="BC530" i="5"/>
  <c r="BE530" i="5"/>
  <c r="G531" i="5"/>
  <c r="J531" i="5"/>
  <c r="K531" i="5"/>
  <c r="L531" i="5"/>
  <c r="X531" i="5"/>
  <c r="Z531" i="5"/>
  <c r="AY531" i="5"/>
  <c r="BA531" i="5"/>
  <c r="BB531" i="5"/>
  <c r="BC531" i="5"/>
  <c r="BE531" i="5"/>
  <c r="G532" i="5"/>
  <c r="J532" i="5"/>
  <c r="K532" i="5"/>
  <c r="L532" i="5"/>
  <c r="X532" i="5"/>
  <c r="Z532" i="5"/>
  <c r="AY532" i="5"/>
  <c r="BA532" i="5"/>
  <c r="BB532" i="5"/>
  <c r="BC532" i="5"/>
  <c r="BE532" i="5"/>
  <c r="G533" i="5"/>
  <c r="J533" i="5"/>
  <c r="K533" i="5"/>
  <c r="L533" i="5"/>
  <c r="X533" i="5"/>
  <c r="Z533" i="5"/>
  <c r="AY533" i="5"/>
  <c r="BA533" i="5"/>
  <c r="BB533" i="5"/>
  <c r="BC533" i="5"/>
  <c r="BE533" i="5"/>
  <c r="G534" i="5"/>
  <c r="J534" i="5"/>
  <c r="K534" i="5"/>
  <c r="L534" i="5"/>
  <c r="X534" i="5"/>
  <c r="Z534" i="5"/>
  <c r="AY534" i="5"/>
  <c r="BA534" i="5"/>
  <c r="BB534" i="5"/>
  <c r="BC534" i="5"/>
  <c r="BE534" i="5"/>
  <c r="G535" i="5"/>
  <c r="J535" i="5"/>
  <c r="K535" i="5"/>
  <c r="L535" i="5"/>
  <c r="X535" i="5"/>
  <c r="Z535" i="5"/>
  <c r="AY535" i="5"/>
  <c r="BA535" i="5"/>
  <c r="BB535" i="5"/>
  <c r="BC535" i="5"/>
  <c r="BE535" i="5"/>
  <c r="G536" i="5"/>
  <c r="J536" i="5"/>
  <c r="K536" i="5"/>
  <c r="L536" i="5"/>
  <c r="X536" i="5"/>
  <c r="Z536" i="5"/>
  <c r="AY536" i="5"/>
  <c r="BA536" i="5"/>
  <c r="BB536" i="5"/>
  <c r="BC536" i="5"/>
  <c r="BE536" i="5"/>
  <c r="G537" i="5"/>
  <c r="J537" i="5"/>
  <c r="K537" i="5"/>
  <c r="L537" i="5"/>
  <c r="X537" i="5"/>
  <c r="Z537" i="5"/>
  <c r="AY537" i="5"/>
  <c r="BA537" i="5"/>
  <c r="BB537" i="5"/>
  <c r="BC537" i="5"/>
  <c r="BE537" i="5"/>
  <c r="G538" i="5"/>
  <c r="J538" i="5"/>
  <c r="K538" i="5"/>
  <c r="L538" i="5"/>
  <c r="X538" i="5"/>
  <c r="Z538" i="5"/>
  <c r="AY538" i="5"/>
  <c r="BA538" i="5"/>
  <c r="BB538" i="5"/>
  <c r="BC538" i="5"/>
  <c r="BE538" i="5"/>
  <c r="G539" i="5"/>
  <c r="J539" i="5"/>
  <c r="K539" i="5"/>
  <c r="L539" i="5"/>
  <c r="X539" i="5"/>
  <c r="Z539" i="5"/>
  <c r="AY539" i="5"/>
  <c r="BA539" i="5"/>
  <c r="BB539" i="5"/>
  <c r="BC539" i="5"/>
  <c r="G540" i="5"/>
  <c r="J540" i="5"/>
  <c r="K540" i="5"/>
  <c r="L540" i="5"/>
  <c r="X540" i="5"/>
  <c r="Z540" i="5"/>
  <c r="AY540" i="5"/>
  <c r="BA540" i="5"/>
  <c r="BB540" i="5"/>
  <c r="BC540" i="5"/>
  <c r="G541" i="5"/>
  <c r="J541" i="5"/>
  <c r="K541" i="5"/>
  <c r="L541" i="5"/>
  <c r="X541" i="5"/>
  <c r="Z541" i="5"/>
  <c r="AY541" i="5"/>
  <c r="BA541" i="5"/>
  <c r="BB541" i="5"/>
  <c r="BC541" i="5"/>
  <c r="G542" i="5"/>
  <c r="J542" i="5"/>
  <c r="K542" i="5"/>
  <c r="L542" i="5"/>
  <c r="X542" i="5"/>
  <c r="Z542" i="5"/>
  <c r="AY542" i="5"/>
  <c r="BA542" i="5"/>
  <c r="BB542" i="5"/>
  <c r="BC542" i="5"/>
  <c r="G543" i="5"/>
  <c r="J543" i="5"/>
  <c r="K543" i="5"/>
  <c r="L543" i="5"/>
  <c r="X543" i="5"/>
  <c r="Z543" i="5"/>
  <c r="AY543" i="5"/>
  <c r="BA543" i="5"/>
  <c r="BB543" i="5"/>
  <c r="BC543" i="5"/>
  <c r="G544" i="5"/>
  <c r="J544" i="5"/>
  <c r="K544" i="5"/>
  <c r="L544" i="5"/>
  <c r="X544" i="5"/>
  <c r="Z544" i="5"/>
  <c r="AY544" i="5"/>
  <c r="BA544" i="5"/>
  <c r="BB544" i="5"/>
  <c r="BC544" i="5"/>
  <c r="G545" i="5"/>
  <c r="J545" i="5"/>
  <c r="K545" i="5"/>
  <c r="L545" i="5"/>
  <c r="X545" i="5"/>
  <c r="Z545" i="5"/>
  <c r="G546" i="5"/>
  <c r="J546" i="5"/>
  <c r="K546" i="5"/>
  <c r="L546" i="5"/>
  <c r="X546" i="5"/>
  <c r="Z546" i="5"/>
  <c r="G547" i="5"/>
  <c r="J547" i="5"/>
  <c r="K547" i="5"/>
  <c r="L547" i="5"/>
  <c r="X547" i="5"/>
  <c r="Z547" i="5"/>
  <c r="G548" i="5"/>
  <c r="J548" i="5"/>
  <c r="K548" i="5"/>
  <c r="L548" i="5"/>
  <c r="X548" i="5"/>
  <c r="Z548" i="5"/>
  <c r="G549" i="5"/>
  <c r="J549" i="5"/>
  <c r="K549" i="5"/>
  <c r="L549" i="5"/>
  <c r="X549" i="5"/>
  <c r="Z549" i="5"/>
  <c r="G550" i="5"/>
  <c r="J550" i="5"/>
  <c r="K550" i="5"/>
  <c r="L550" i="5"/>
  <c r="X550" i="5"/>
  <c r="Z550" i="5"/>
  <c r="G551" i="5"/>
  <c r="J551" i="5"/>
  <c r="K551" i="5"/>
  <c r="L551" i="5"/>
  <c r="X551" i="5"/>
  <c r="Z551" i="5"/>
  <c r="G552" i="5"/>
  <c r="J552" i="5"/>
  <c r="K552" i="5"/>
  <c r="L552" i="5"/>
  <c r="X552" i="5"/>
  <c r="Z552" i="5"/>
  <c r="G553" i="5"/>
  <c r="J553" i="5"/>
  <c r="K553" i="5"/>
  <c r="L553" i="5"/>
  <c r="X553" i="5"/>
  <c r="Z553" i="5"/>
  <c r="G554" i="5"/>
  <c r="J554" i="5"/>
  <c r="K554" i="5"/>
  <c r="L554" i="5"/>
  <c r="X554" i="5"/>
  <c r="Z554" i="5"/>
  <c r="G555" i="5"/>
  <c r="J555" i="5"/>
  <c r="K555" i="5"/>
  <c r="L555" i="5"/>
  <c r="X555" i="5"/>
  <c r="Z555" i="5"/>
  <c r="G556" i="5"/>
  <c r="J556" i="5"/>
  <c r="K556" i="5"/>
  <c r="L556" i="5"/>
  <c r="X556" i="5"/>
  <c r="Z556" i="5"/>
  <c r="G557" i="5"/>
  <c r="J557" i="5"/>
  <c r="K557" i="5"/>
  <c r="L557" i="5"/>
  <c r="X557" i="5"/>
  <c r="Z557" i="5"/>
  <c r="G558" i="5"/>
  <c r="J558" i="5"/>
  <c r="K558" i="5"/>
  <c r="L558" i="5"/>
  <c r="X558" i="5"/>
  <c r="Z558" i="5"/>
  <c r="G559" i="5"/>
  <c r="J559" i="5"/>
  <c r="K559" i="5"/>
  <c r="L559" i="5"/>
  <c r="X559" i="5"/>
  <c r="Z559" i="5"/>
  <c r="G560" i="5"/>
  <c r="J560" i="5"/>
  <c r="K560" i="5"/>
  <c r="L560" i="5"/>
  <c r="X560" i="5"/>
  <c r="Z560" i="5"/>
  <c r="G561" i="5"/>
  <c r="J561" i="5"/>
  <c r="K561" i="5"/>
  <c r="L561" i="5"/>
  <c r="X561" i="5"/>
  <c r="Z561" i="5"/>
  <c r="G562" i="5"/>
  <c r="J562" i="5"/>
  <c r="K562" i="5"/>
  <c r="L562" i="5"/>
  <c r="X562" i="5"/>
  <c r="Z562" i="5"/>
  <c r="G563" i="5"/>
  <c r="J563" i="5"/>
  <c r="K563" i="5"/>
  <c r="L563" i="5"/>
  <c r="X563" i="5"/>
  <c r="Z563" i="5"/>
  <c r="G564" i="5"/>
  <c r="J564" i="5"/>
  <c r="K564" i="5"/>
  <c r="L564" i="5"/>
  <c r="X564" i="5"/>
  <c r="Z564" i="5"/>
  <c r="G565" i="5"/>
  <c r="J565" i="5"/>
  <c r="K565" i="5"/>
  <c r="L565" i="5"/>
  <c r="X565" i="5"/>
  <c r="Z565" i="5"/>
  <c r="G566" i="5"/>
  <c r="J566" i="5"/>
  <c r="K566" i="5"/>
  <c r="L566" i="5"/>
  <c r="X566" i="5"/>
  <c r="Z566" i="5"/>
  <c r="G567" i="5"/>
  <c r="J567" i="5"/>
  <c r="K567" i="5"/>
  <c r="L567" i="5"/>
  <c r="X567" i="5"/>
  <c r="Z567" i="5"/>
  <c r="G568" i="5"/>
  <c r="J568" i="5"/>
  <c r="K568" i="5"/>
  <c r="L568" i="5"/>
  <c r="X568" i="5"/>
  <c r="Z568" i="5"/>
  <c r="G569" i="5"/>
  <c r="J569" i="5"/>
  <c r="K569" i="5"/>
  <c r="L569" i="5"/>
  <c r="X569" i="5"/>
  <c r="Z569" i="5"/>
  <c r="G570" i="5"/>
  <c r="J570" i="5"/>
  <c r="K570" i="5"/>
  <c r="L570" i="5"/>
  <c r="X570" i="5"/>
  <c r="Z570" i="5"/>
  <c r="G571" i="5"/>
  <c r="J571" i="5"/>
  <c r="K571" i="5"/>
  <c r="L571" i="5"/>
  <c r="X571" i="5"/>
  <c r="Z571" i="5"/>
  <c r="G572" i="5"/>
  <c r="J572" i="5"/>
  <c r="K572" i="5"/>
  <c r="L572" i="5"/>
  <c r="X572" i="5"/>
  <c r="Z572" i="5"/>
  <c r="G573" i="5"/>
  <c r="J573" i="5"/>
  <c r="K573" i="5"/>
  <c r="L573" i="5"/>
  <c r="X573" i="5"/>
  <c r="Z573" i="5"/>
  <c r="G574" i="5"/>
  <c r="J574" i="5"/>
  <c r="K574" i="5"/>
  <c r="L574" i="5"/>
  <c r="X574" i="5"/>
  <c r="Z574" i="5"/>
  <c r="G588" i="5"/>
  <c r="L588" i="5"/>
  <c r="K588" i="5"/>
  <c r="J588" i="5"/>
  <c r="G587" i="5"/>
  <c r="L587" i="5"/>
  <c r="K587" i="5"/>
  <c r="J587" i="5"/>
  <c r="G586" i="5"/>
  <c r="L586" i="5"/>
  <c r="K586" i="5"/>
  <c r="J586" i="5"/>
  <c r="G585" i="5"/>
  <c r="L585" i="5"/>
  <c r="K585" i="5"/>
  <c r="J585" i="5"/>
  <c r="G584" i="5"/>
  <c r="L584" i="5"/>
  <c r="K584" i="5"/>
  <c r="J584" i="5"/>
  <c r="G583" i="5"/>
  <c r="L583" i="5"/>
  <c r="K583" i="5"/>
  <c r="J583" i="5"/>
  <c r="G582" i="5"/>
  <c r="L582" i="5"/>
  <c r="K582" i="5"/>
  <c r="J582" i="5"/>
  <c r="G581" i="5"/>
  <c r="L581" i="5"/>
  <c r="K581" i="5"/>
  <c r="J581" i="5"/>
  <c r="G580" i="5"/>
  <c r="L580" i="5"/>
  <c r="K580" i="5"/>
  <c r="J580" i="5"/>
  <c r="G579" i="5"/>
  <c r="L579" i="5"/>
  <c r="K579" i="5"/>
  <c r="J579" i="5"/>
  <c r="G578" i="5"/>
  <c r="L578" i="5"/>
  <c r="K578" i="5"/>
  <c r="J578" i="5"/>
  <c r="G577" i="5"/>
  <c r="L577" i="5"/>
  <c r="K577" i="5"/>
  <c r="J577" i="5"/>
  <c r="G576" i="5"/>
  <c r="L576" i="5"/>
  <c r="K576" i="5"/>
  <c r="J576" i="5"/>
  <c r="G575" i="5"/>
  <c r="L575" i="5"/>
  <c r="K575" i="5"/>
  <c r="J575" i="5"/>
  <c r="Z588" i="5"/>
  <c r="X588" i="5"/>
  <c r="Z587" i="5"/>
  <c r="X587" i="5"/>
  <c r="Z586" i="5"/>
  <c r="X586" i="5"/>
  <c r="Z585" i="5"/>
  <c r="X585" i="5"/>
  <c r="Z584" i="5"/>
  <c r="X584" i="5"/>
  <c r="Z583" i="5"/>
  <c r="X583" i="5"/>
  <c r="Z582" i="5"/>
  <c r="X582" i="5"/>
  <c r="Z581" i="5"/>
  <c r="X581" i="5"/>
  <c r="Z580" i="5"/>
  <c r="X580" i="5"/>
  <c r="Z579" i="5"/>
  <c r="X579" i="5"/>
  <c r="Z578" i="5"/>
  <c r="X578" i="5"/>
  <c r="Z577" i="5"/>
  <c r="X577" i="5"/>
  <c r="Z576" i="5"/>
  <c r="X576" i="5"/>
  <c r="Z575" i="5"/>
  <c r="X575" i="5"/>
  <c r="BE276" i="5"/>
  <c r="AY276" i="5"/>
  <c r="BC276" i="5"/>
  <c r="BB276" i="5"/>
  <c r="BA276" i="5"/>
  <c r="Z276" i="5"/>
  <c r="X276" i="5"/>
  <c r="BE275" i="5"/>
  <c r="AY275" i="5"/>
  <c r="BC275" i="5"/>
  <c r="BB275" i="5"/>
  <c r="BA275" i="5"/>
  <c r="Z274" i="5"/>
  <c r="X274" i="5"/>
  <c r="BE272" i="5"/>
  <c r="AY272" i="5"/>
  <c r="BC272" i="5"/>
  <c r="BB272" i="5"/>
  <c r="BA272" i="5"/>
  <c r="Z272" i="5"/>
  <c r="X272" i="5"/>
  <c r="Z266" i="5"/>
  <c r="X266" i="5"/>
  <c r="BE265" i="5"/>
  <c r="AY265" i="5"/>
  <c r="BC265" i="5"/>
  <c r="BB265" i="5"/>
  <c r="BA265" i="5"/>
  <c r="Z265" i="5"/>
  <c r="X265" i="5"/>
  <c r="BE263" i="5"/>
  <c r="AY263" i="5"/>
  <c r="BC263" i="5"/>
  <c r="BB263" i="5"/>
  <c r="BA263" i="5"/>
  <c r="Z263" i="5"/>
  <c r="X263" i="5"/>
  <c r="BE261" i="5"/>
  <c r="AY261" i="5"/>
  <c r="BC261" i="5"/>
  <c r="BB261" i="5"/>
  <c r="BA261" i="5"/>
  <c r="Z260" i="5"/>
  <c r="X260" i="5"/>
  <c r="BE258" i="5"/>
  <c r="AY258" i="5"/>
  <c r="BC258" i="5"/>
  <c r="BB258" i="5"/>
  <c r="BA258" i="5"/>
  <c r="Z256" i="5"/>
  <c r="X256" i="5"/>
  <c r="BE251" i="5"/>
  <c r="AY251" i="5"/>
  <c r="BC251" i="5"/>
  <c r="BB251" i="5"/>
  <c r="BA251" i="5"/>
  <c r="Z251" i="5"/>
  <c r="X251" i="5"/>
  <c r="BE250" i="5"/>
  <c r="AY250" i="5"/>
  <c r="BC250" i="5"/>
  <c r="BB250" i="5"/>
  <c r="BA250" i="5"/>
  <c r="Z250" i="5"/>
  <c r="X250" i="5"/>
  <c r="BE249" i="5"/>
  <c r="AY249" i="5"/>
  <c r="BC249" i="5"/>
  <c r="BB249" i="5"/>
  <c r="BA249" i="5"/>
  <c r="Z249" i="5"/>
  <c r="X249" i="5"/>
  <c r="Z246" i="5"/>
  <c r="X246" i="5"/>
  <c r="BE243" i="5"/>
  <c r="AY243" i="5"/>
  <c r="BC243" i="5"/>
  <c r="BB243" i="5"/>
  <c r="BA243" i="5"/>
  <c r="Z242" i="5"/>
  <c r="X242" i="5"/>
  <c r="BE238" i="5"/>
  <c r="AY238" i="5"/>
  <c r="BC238" i="5"/>
  <c r="BB238" i="5"/>
  <c r="BA238" i="5"/>
  <c r="Z236" i="5"/>
  <c r="X236" i="5"/>
  <c r="Z232" i="5"/>
  <c r="X232" i="5"/>
  <c r="Z230" i="5"/>
  <c r="X230" i="5"/>
  <c r="Z229" i="5"/>
  <c r="X229" i="5"/>
  <c r="Z222" i="5"/>
  <c r="X222" i="5"/>
  <c r="Z220" i="5"/>
  <c r="X220" i="5"/>
  <c r="Z217" i="5"/>
  <c r="X217" i="5"/>
  <c r="BE215" i="5"/>
  <c r="AY215" i="5"/>
  <c r="BC215" i="5"/>
  <c r="BB215" i="5"/>
  <c r="BA215" i="5"/>
  <c r="Z214" i="5"/>
  <c r="X214" i="5"/>
  <c r="Z208" i="5"/>
  <c r="X208" i="5"/>
  <c r="BE205" i="5"/>
  <c r="AY205" i="5"/>
  <c r="BC205" i="5"/>
  <c r="BB205" i="5"/>
  <c r="BA205" i="5"/>
  <c r="Z204" i="5"/>
  <c r="BE202" i="5"/>
  <c r="AY202" i="5"/>
  <c r="BC202" i="5"/>
  <c r="BB202" i="5"/>
  <c r="BA202" i="5"/>
  <c r="Z201" i="5"/>
  <c r="X201" i="5"/>
  <c r="BE200" i="5"/>
  <c r="AY200" i="5"/>
  <c r="BC200" i="5"/>
  <c r="BB200" i="5"/>
  <c r="BA200" i="5"/>
  <c r="Z194" i="5"/>
  <c r="X194" i="5"/>
  <c r="BE190" i="5"/>
  <c r="AY190" i="5"/>
  <c r="BC190" i="5"/>
  <c r="BB190" i="5"/>
  <c r="BA190" i="5"/>
  <c r="Z190" i="5"/>
  <c r="X190" i="5"/>
  <c r="BE189" i="5"/>
  <c r="AY189" i="5"/>
  <c r="BC189" i="5"/>
  <c r="BB189" i="5"/>
  <c r="BA189" i="5"/>
  <c r="Z189" i="5"/>
  <c r="X189" i="5"/>
  <c r="BE188" i="5"/>
  <c r="AY188" i="5"/>
  <c r="BC188" i="5"/>
  <c r="BB188" i="5"/>
  <c r="BA188" i="5"/>
  <c r="Z188" i="5"/>
  <c r="X188" i="5"/>
  <c r="BE186" i="5"/>
  <c r="AY186" i="5"/>
  <c r="BC186" i="5"/>
  <c r="BB186" i="5"/>
  <c r="BA186" i="5"/>
  <c r="Z186" i="5"/>
  <c r="X186" i="5"/>
  <c r="Z183" i="5"/>
  <c r="X183" i="5"/>
  <c r="Z180" i="5"/>
  <c r="X180" i="5"/>
  <c r="BE179" i="5"/>
  <c r="AY179" i="5"/>
  <c r="BC179" i="5"/>
  <c r="BB179" i="5"/>
  <c r="BA179" i="5"/>
  <c r="Z179" i="5"/>
  <c r="X179" i="5"/>
  <c r="Z178" i="5"/>
  <c r="X178" i="5"/>
  <c r="BE177" i="5"/>
  <c r="AY177" i="5"/>
  <c r="BC177" i="5"/>
  <c r="BB177" i="5"/>
  <c r="BA177" i="5"/>
  <c r="BE175" i="5"/>
  <c r="AY175" i="5"/>
  <c r="BC175" i="5"/>
  <c r="BB175" i="5"/>
  <c r="BA175" i="5"/>
  <c r="BE174" i="5"/>
  <c r="AY174" i="5"/>
  <c r="BC174" i="5"/>
  <c r="BB174" i="5"/>
  <c r="BA174" i="5"/>
  <c r="Z174" i="5"/>
  <c r="X174" i="5"/>
  <c r="Z173" i="5"/>
  <c r="X173" i="5"/>
  <c r="BE169" i="5"/>
  <c r="AY169" i="5"/>
  <c r="BC169" i="5"/>
  <c r="BB169" i="5"/>
  <c r="BA169" i="5"/>
  <c r="BE167" i="5"/>
  <c r="AY167" i="5"/>
  <c r="BC167" i="5"/>
  <c r="BB167" i="5"/>
  <c r="BA167" i="5"/>
  <c r="Z167" i="5"/>
  <c r="X167" i="5"/>
  <c r="BE166" i="5"/>
  <c r="AY166" i="5"/>
  <c r="BC166" i="5"/>
  <c r="BB166" i="5"/>
  <c r="BA166" i="5"/>
  <c r="Z166" i="5"/>
  <c r="X166" i="5"/>
  <c r="Z165" i="5"/>
  <c r="X165" i="5"/>
  <c r="BE159" i="5"/>
  <c r="AY159" i="5"/>
  <c r="BC159" i="5"/>
  <c r="BB159" i="5"/>
  <c r="BA159" i="5"/>
  <c r="Z159" i="5"/>
  <c r="X159" i="5"/>
  <c r="Z158" i="5"/>
  <c r="X158" i="5"/>
  <c r="BE157" i="5"/>
  <c r="AY157" i="5"/>
  <c r="BC157" i="5"/>
  <c r="BB157" i="5"/>
  <c r="BA157" i="5"/>
  <c r="BE155" i="5"/>
  <c r="AY155" i="5"/>
  <c r="BC155" i="5"/>
  <c r="BB155" i="5"/>
  <c r="BA155" i="5"/>
  <c r="Z151" i="5"/>
  <c r="X151" i="5"/>
  <c r="BE147" i="5"/>
  <c r="AY147" i="5"/>
  <c r="BC147" i="5"/>
  <c r="BB147" i="5"/>
  <c r="BA147" i="5"/>
  <c r="Z144" i="5"/>
  <c r="X144" i="5"/>
  <c r="BE143" i="5"/>
  <c r="AY143" i="5"/>
  <c r="BC143" i="5"/>
  <c r="BB143" i="5"/>
  <c r="BA143" i="5"/>
  <c r="BE142" i="5"/>
  <c r="AY142" i="5"/>
  <c r="BC142" i="5"/>
  <c r="BB142" i="5"/>
  <c r="BA142" i="5"/>
  <c r="Z140" i="5"/>
  <c r="X140" i="5"/>
  <c r="BE137" i="5"/>
  <c r="AY137" i="5"/>
  <c r="BC137" i="5"/>
  <c r="BB137" i="5"/>
  <c r="BA137" i="5"/>
  <c r="BE138" i="5"/>
  <c r="AY138" i="5"/>
  <c r="BC138" i="5"/>
  <c r="BB138" i="5"/>
  <c r="BA138" i="5"/>
  <c r="BE136" i="5"/>
  <c r="AY136" i="5"/>
  <c r="BC136" i="5"/>
  <c r="BB136" i="5"/>
  <c r="BA136" i="5"/>
  <c r="BE133" i="5"/>
  <c r="AY133" i="5"/>
  <c r="BC133" i="5"/>
  <c r="BB133" i="5"/>
  <c r="BA133" i="5"/>
  <c r="BE131" i="5"/>
  <c r="AY131" i="5"/>
  <c r="BC131" i="5"/>
  <c r="BB131" i="5"/>
  <c r="BA131" i="5"/>
  <c r="Z128" i="5"/>
  <c r="X128" i="5"/>
  <c r="BE126" i="5"/>
  <c r="AY126" i="5"/>
  <c r="BC126" i="5"/>
  <c r="BB126" i="5"/>
  <c r="BA126" i="5"/>
  <c r="Z125" i="5"/>
  <c r="X125" i="5"/>
  <c r="BE125" i="5"/>
  <c r="AY125" i="5"/>
  <c r="BC125" i="5"/>
  <c r="BB125" i="5"/>
  <c r="BA125" i="5"/>
  <c r="BE124" i="5"/>
  <c r="AY124" i="5"/>
  <c r="BC124" i="5"/>
  <c r="BB124" i="5"/>
  <c r="BA124" i="5"/>
  <c r="Z120" i="5"/>
  <c r="X120" i="5"/>
  <c r="BE119" i="5"/>
  <c r="AY119" i="5"/>
  <c r="BC119" i="5"/>
  <c r="BB119" i="5"/>
  <c r="BA119" i="5"/>
  <c r="BE120" i="5"/>
  <c r="AY120" i="5"/>
  <c r="BC120" i="5"/>
  <c r="BB120" i="5"/>
  <c r="BA120" i="5"/>
  <c r="BE117" i="5"/>
  <c r="AY117" i="5"/>
  <c r="BC117" i="5"/>
  <c r="BB117" i="5"/>
  <c r="BA117" i="5"/>
  <c r="BE115" i="5"/>
  <c r="AY115" i="5"/>
  <c r="BC115" i="5"/>
  <c r="BB115" i="5"/>
  <c r="BA115" i="5"/>
  <c r="Z115" i="5"/>
  <c r="X115" i="5"/>
  <c r="Z111" i="5"/>
  <c r="X111" i="5"/>
  <c r="BE110" i="5"/>
  <c r="AY110" i="5"/>
  <c r="BC110" i="5"/>
  <c r="BB110" i="5"/>
  <c r="BA110" i="5"/>
  <c r="BE111" i="5"/>
  <c r="AY111" i="5"/>
  <c r="BC111" i="5"/>
  <c r="BB111" i="5"/>
  <c r="BA111" i="5"/>
  <c r="Z109" i="5"/>
  <c r="X109" i="5"/>
  <c r="BE108" i="5"/>
  <c r="AY108" i="5"/>
  <c r="BC108" i="5"/>
  <c r="BB108" i="5"/>
  <c r="BA108" i="5"/>
  <c r="BE107" i="5"/>
  <c r="AY107" i="5"/>
  <c r="BC107" i="5"/>
  <c r="BB107" i="5"/>
  <c r="BA107" i="5"/>
  <c r="BE105" i="5"/>
  <c r="AY105" i="5"/>
  <c r="BC105" i="5"/>
  <c r="BB105" i="5"/>
  <c r="BA105" i="5"/>
  <c r="Z106" i="5"/>
  <c r="X106" i="5"/>
  <c r="BE104" i="5"/>
  <c r="AY104" i="5"/>
  <c r="BC104" i="5"/>
  <c r="BB104" i="5"/>
  <c r="BA104" i="5"/>
  <c r="Z104" i="5"/>
  <c r="X104" i="5"/>
  <c r="BE103" i="5"/>
  <c r="AY103" i="5"/>
  <c r="BC103" i="5"/>
  <c r="BB103" i="5"/>
  <c r="BA103" i="5"/>
  <c r="Z103" i="5"/>
  <c r="X103" i="5"/>
  <c r="BE102" i="5"/>
  <c r="AY102" i="5"/>
  <c r="BC102" i="5"/>
  <c r="BB102" i="5"/>
  <c r="BA102" i="5"/>
  <c r="BE101" i="5"/>
  <c r="AY101" i="5"/>
  <c r="BC101" i="5"/>
  <c r="BB101" i="5"/>
  <c r="BA101" i="5"/>
  <c r="BE100" i="5"/>
  <c r="AY100" i="5"/>
  <c r="BC100" i="5"/>
  <c r="BB100" i="5"/>
  <c r="BA100" i="5"/>
  <c r="Z100" i="5"/>
  <c r="X100" i="5"/>
  <c r="BE99" i="5"/>
  <c r="AY99" i="5"/>
  <c r="BC99" i="5"/>
  <c r="BB99" i="5"/>
  <c r="BA99" i="5"/>
  <c r="BE98" i="5"/>
  <c r="AY98" i="5"/>
  <c r="BC98" i="5"/>
  <c r="BB98" i="5"/>
  <c r="BA98" i="5"/>
  <c r="Z98" i="5"/>
  <c r="X98" i="5"/>
  <c r="Z97" i="5"/>
  <c r="X97" i="5"/>
  <c r="BE96" i="5"/>
  <c r="AY96" i="5"/>
  <c r="BC96" i="5"/>
  <c r="BB96" i="5"/>
  <c r="BA96" i="5"/>
  <c r="BE93" i="5"/>
  <c r="AY93" i="5"/>
  <c r="BC93" i="5"/>
  <c r="BB93" i="5"/>
  <c r="BA93" i="5"/>
  <c r="Z93" i="5"/>
  <c r="X93" i="5"/>
  <c r="BE92" i="5"/>
  <c r="AY92" i="5"/>
  <c r="BC92" i="5"/>
  <c r="BB92" i="5"/>
  <c r="BA92" i="5"/>
  <c r="BE89" i="5"/>
  <c r="AY89" i="5"/>
  <c r="BC89" i="5"/>
  <c r="BB89" i="5"/>
  <c r="BA89" i="5"/>
  <c r="Z89" i="5"/>
  <c r="X89" i="5"/>
  <c r="BE86" i="5"/>
  <c r="AY86" i="5"/>
  <c r="BC86" i="5"/>
  <c r="BB86" i="5"/>
  <c r="BA86" i="5"/>
  <c r="Z85" i="5"/>
  <c r="X85" i="5"/>
  <c r="BE84" i="5"/>
  <c r="AY84" i="5"/>
  <c r="BC84" i="5"/>
  <c r="BB84" i="5"/>
  <c r="BA84" i="5"/>
  <c r="BE82" i="5"/>
  <c r="AY82" i="5"/>
  <c r="BC82" i="5"/>
  <c r="BB82" i="5"/>
  <c r="BA82" i="5"/>
  <c r="Z81" i="5"/>
  <c r="X81" i="5"/>
  <c r="BE77" i="5"/>
  <c r="AY77" i="5"/>
  <c r="BC77" i="5"/>
  <c r="BB77" i="5"/>
  <c r="BA77" i="5"/>
  <c r="BE76" i="5"/>
  <c r="AY76" i="5"/>
  <c r="BC76" i="5"/>
  <c r="BB76" i="5"/>
  <c r="BA76" i="5"/>
  <c r="Z76" i="5"/>
  <c r="X76" i="5"/>
  <c r="BE74" i="5"/>
  <c r="AY74" i="5"/>
  <c r="BC74" i="5"/>
  <c r="BB74" i="5"/>
  <c r="BA74" i="5"/>
  <c r="Z75" i="5"/>
  <c r="X75" i="5"/>
  <c r="BE73" i="5"/>
  <c r="AY73" i="5"/>
  <c r="BC73" i="5"/>
  <c r="BB73" i="5"/>
  <c r="BA73" i="5"/>
  <c r="BE71" i="5"/>
  <c r="AY71" i="5"/>
  <c r="BC71" i="5"/>
  <c r="BB71" i="5"/>
  <c r="BA71" i="5"/>
  <c r="Z71" i="5"/>
  <c r="X71" i="5"/>
  <c r="Z68" i="5"/>
  <c r="X68" i="5"/>
  <c r="BE67" i="5"/>
  <c r="AY67" i="5"/>
  <c r="BC67" i="5"/>
  <c r="BB67" i="5"/>
  <c r="BA67" i="5"/>
  <c r="Z67" i="5"/>
  <c r="X67" i="5"/>
  <c r="BE66" i="5"/>
  <c r="AY66" i="5"/>
  <c r="BC66" i="5"/>
  <c r="BB66" i="5"/>
  <c r="BA66" i="5"/>
  <c r="Z66" i="5"/>
  <c r="X66" i="5"/>
  <c r="BE65" i="5"/>
  <c r="AY65" i="5"/>
  <c r="BC65" i="5"/>
  <c r="BB65" i="5"/>
  <c r="BA65" i="5"/>
  <c r="Z62" i="5"/>
  <c r="X62" i="5"/>
  <c r="BE61" i="5"/>
  <c r="AY61" i="5"/>
  <c r="BC61" i="5"/>
  <c r="BB61" i="5"/>
  <c r="BA61" i="5"/>
  <c r="BE59" i="5"/>
  <c r="AY59" i="5"/>
  <c r="BC59" i="5"/>
  <c r="BB59" i="5"/>
  <c r="BA59" i="5"/>
  <c r="Z59" i="5"/>
  <c r="X59" i="5"/>
  <c r="BE56" i="5"/>
  <c r="AY56" i="5"/>
  <c r="BC56" i="5"/>
  <c r="BB56" i="5"/>
  <c r="BA56" i="5"/>
  <c r="Z56" i="5"/>
  <c r="X56" i="5"/>
  <c r="Z55" i="5"/>
  <c r="X55" i="5"/>
  <c r="Z52" i="5"/>
  <c r="X52" i="5"/>
  <c r="BE51" i="5"/>
  <c r="AY51" i="5"/>
  <c r="BC51" i="5"/>
  <c r="BB51" i="5"/>
  <c r="BA51" i="5"/>
  <c r="BE46" i="5"/>
  <c r="AY46" i="5"/>
  <c r="BC46" i="5"/>
  <c r="BB46" i="5"/>
  <c r="BA46" i="5"/>
  <c r="Z45" i="5"/>
  <c r="X45" i="5"/>
  <c r="BE44" i="5"/>
  <c r="AY44" i="5"/>
  <c r="BC44" i="5"/>
  <c r="BB44" i="5"/>
  <c r="BA44" i="5"/>
  <c r="Z42" i="5"/>
  <c r="X42" i="5"/>
  <c r="BE41" i="5"/>
  <c r="AY41" i="5"/>
  <c r="BC41" i="5"/>
  <c r="BB41" i="5"/>
  <c r="BA41" i="5"/>
  <c r="BE38" i="5"/>
  <c r="AY38" i="5"/>
  <c r="BC38" i="5"/>
  <c r="BB38" i="5"/>
  <c r="BA38" i="5"/>
  <c r="BE37" i="5"/>
  <c r="AY37" i="5"/>
  <c r="BC37" i="5"/>
  <c r="BB37" i="5"/>
  <c r="BA37" i="5"/>
  <c r="BE36" i="5"/>
  <c r="AY36" i="5"/>
  <c r="BC36" i="5"/>
  <c r="BB36" i="5"/>
  <c r="BA36" i="5"/>
  <c r="Z36" i="5"/>
  <c r="X36" i="5"/>
  <c r="BE35" i="5"/>
  <c r="AY35" i="5"/>
  <c r="BC35" i="5"/>
  <c r="BB35" i="5"/>
  <c r="BA35" i="5"/>
  <c r="Z35" i="5"/>
  <c r="X35" i="5"/>
  <c r="BE34" i="5"/>
  <c r="AY34" i="5"/>
  <c r="BC34" i="5"/>
  <c r="BB34" i="5"/>
  <c r="BA34" i="5"/>
  <c r="BE33" i="5"/>
  <c r="AY33" i="5"/>
  <c r="BC33" i="5"/>
  <c r="BB33" i="5"/>
  <c r="BA33" i="5"/>
  <c r="Z33" i="5"/>
  <c r="X33" i="5"/>
  <c r="BE32" i="5"/>
  <c r="AY32" i="5"/>
  <c r="BC32" i="5"/>
  <c r="BB32" i="5"/>
  <c r="BA32" i="5"/>
  <c r="BE31" i="5"/>
  <c r="AY31" i="5"/>
  <c r="BC31" i="5"/>
  <c r="BB31" i="5"/>
  <c r="BA31" i="5"/>
  <c r="Z31" i="5"/>
  <c r="X31" i="5"/>
  <c r="BE29" i="5"/>
  <c r="AY29" i="5"/>
  <c r="BC29" i="5"/>
  <c r="BB29" i="5"/>
  <c r="BA29" i="5"/>
  <c r="BE27" i="5"/>
  <c r="AY27" i="5"/>
  <c r="BC27" i="5"/>
  <c r="BB27" i="5"/>
  <c r="BA27" i="5"/>
  <c r="Z27" i="5"/>
  <c r="X27" i="5"/>
  <c r="BE26" i="5"/>
  <c r="AY26" i="5"/>
  <c r="BC26" i="5"/>
  <c r="BB26" i="5"/>
  <c r="BA26" i="5"/>
  <c r="Z25" i="5"/>
  <c r="X25" i="5"/>
  <c r="BE25" i="5"/>
  <c r="AY25" i="5"/>
  <c r="BC25" i="5"/>
  <c r="BB25" i="5"/>
  <c r="BA25" i="5"/>
  <c r="BE24" i="5"/>
  <c r="AY24" i="5"/>
  <c r="BC24" i="5"/>
  <c r="BB24" i="5"/>
  <c r="BA24" i="5"/>
  <c r="Z22" i="5"/>
  <c r="X22" i="5"/>
  <c r="Z21" i="5"/>
  <c r="X21" i="5"/>
  <c r="Z20" i="5"/>
  <c r="X20" i="5"/>
  <c r="Z19" i="5"/>
  <c r="X19" i="5"/>
  <c r="Z18" i="5"/>
  <c r="X18" i="5"/>
  <c r="Z17" i="5"/>
  <c r="X17" i="5"/>
  <c r="Z16" i="5"/>
  <c r="X16" i="5"/>
  <c r="Z15" i="5"/>
  <c r="X15" i="5"/>
  <c r="Z14" i="5"/>
  <c r="X14" i="5"/>
  <c r="Z13" i="5"/>
  <c r="X13" i="5"/>
  <c r="Z12" i="5"/>
  <c r="X12" i="5"/>
  <c r="Z11" i="5"/>
  <c r="X11" i="5"/>
  <c r="Z10" i="5"/>
  <c r="X10" i="5"/>
  <c r="Z9" i="5"/>
  <c r="X9" i="5"/>
  <c r="Z8" i="5"/>
  <c r="X8" i="5"/>
  <c r="Z7" i="5"/>
  <c r="X7" i="5"/>
  <c r="Z6" i="5"/>
  <c r="X6" i="5"/>
  <c r="Z5" i="5"/>
  <c r="X5" i="5"/>
  <c r="Z4" i="5"/>
  <c r="X4" i="5"/>
  <c r="X3" i="5"/>
  <c r="Z3" i="5"/>
  <c r="AE3" i="5"/>
  <c r="AG3" i="5"/>
  <c r="AX3" i="5"/>
  <c r="AY3" i="5"/>
  <c r="AZ3" i="5"/>
  <c r="BA3" i="5"/>
  <c r="BB3" i="5"/>
  <c r="BC3" i="5"/>
  <c r="BD3" i="5"/>
  <c r="AE589" i="5"/>
  <c r="AG589" i="5"/>
  <c r="AY589" i="5"/>
  <c r="BA589" i="5"/>
  <c r="BB589" i="5"/>
  <c r="BC589" i="5"/>
  <c r="AE590" i="5"/>
  <c r="AG590" i="5"/>
  <c r="AY590" i="5"/>
  <c r="BA590" i="5"/>
  <c r="BB590" i="5"/>
  <c r="BC590" i="5"/>
  <c r="AE591" i="5"/>
  <c r="AG591" i="5"/>
  <c r="AY591" i="5"/>
  <c r="BA591" i="5"/>
  <c r="BB591" i="5"/>
  <c r="BC591" i="5"/>
  <c r="AE592" i="5"/>
  <c r="AG592" i="5"/>
  <c r="AY592" i="5"/>
  <c r="BA592" i="5"/>
  <c r="BB592" i="5"/>
  <c r="BC592" i="5"/>
  <c r="AE593" i="5"/>
  <c r="AG593" i="5"/>
  <c r="AY593" i="5"/>
  <c r="BA593" i="5"/>
  <c r="BB593" i="5"/>
  <c r="BC593" i="5"/>
  <c r="AE594" i="5"/>
  <c r="AG594" i="5"/>
  <c r="AY594" i="5"/>
  <c r="BA594" i="5"/>
  <c r="BB594" i="5"/>
  <c r="BC594" i="5"/>
  <c r="AE595" i="5"/>
  <c r="AG595" i="5"/>
  <c r="AY595" i="5"/>
  <c r="BA595" i="5"/>
  <c r="BB595" i="5"/>
  <c r="BC595" i="5"/>
  <c r="AE596" i="5"/>
  <c r="AG596" i="5"/>
  <c r="AE597" i="5"/>
  <c r="AG597" i="5"/>
  <c r="AY597" i="5"/>
  <c r="BA597" i="5"/>
  <c r="BB597" i="5"/>
  <c r="BC597" i="5"/>
  <c r="AE598" i="5"/>
  <c r="AG598" i="5"/>
  <c r="AY598" i="5"/>
  <c r="BA598" i="5"/>
  <c r="BB598" i="5"/>
  <c r="BC598" i="5"/>
  <c r="AE599" i="5"/>
  <c r="AG599" i="5"/>
  <c r="AY599" i="5"/>
  <c r="BA599" i="5"/>
  <c r="BB599" i="5"/>
  <c r="BC599" i="5"/>
  <c r="AE600" i="5"/>
  <c r="AG600" i="5"/>
  <c r="AY600" i="5"/>
  <c r="BA600" i="5"/>
  <c r="BB600" i="5"/>
  <c r="BC600" i="5"/>
  <c r="AE601" i="5"/>
  <c r="AG601" i="5"/>
  <c r="AY601" i="5"/>
  <c r="BA601" i="5"/>
  <c r="BB601" i="5"/>
  <c r="BC601" i="5"/>
  <c r="AE602" i="5"/>
  <c r="AG602" i="5"/>
  <c r="AY602" i="5"/>
  <c r="BA602" i="5"/>
  <c r="BB602" i="5"/>
  <c r="BC602" i="5"/>
  <c r="AE603" i="5"/>
  <c r="AG603" i="5"/>
  <c r="AY603" i="5"/>
  <c r="BA603" i="5"/>
  <c r="BB603" i="5"/>
  <c r="BC603" i="5"/>
  <c r="AE604" i="5"/>
  <c r="AG604" i="5"/>
  <c r="AY604" i="5"/>
  <c r="BA604" i="5"/>
  <c r="BB604" i="5"/>
  <c r="BC604" i="5"/>
  <c r="AE605" i="5"/>
  <c r="AG605" i="5"/>
  <c r="AY605" i="5"/>
  <c r="BA605" i="5"/>
  <c r="BB605" i="5"/>
  <c r="BC605" i="5"/>
  <c r="AE606" i="5"/>
  <c r="AG606" i="5"/>
  <c r="AY606" i="5"/>
  <c r="BA606" i="5"/>
  <c r="BB606" i="5"/>
  <c r="BC606" i="5"/>
  <c r="AE607" i="5"/>
  <c r="AG607" i="5"/>
  <c r="AY607" i="5"/>
  <c r="BA607" i="5"/>
  <c r="BB607" i="5"/>
  <c r="BC607" i="5"/>
  <c r="AE608" i="5"/>
  <c r="AG608" i="5"/>
  <c r="AY608" i="5"/>
  <c r="BA608" i="5"/>
  <c r="BB608" i="5"/>
  <c r="BC608" i="5"/>
  <c r="AE609" i="5"/>
  <c r="AG609" i="5"/>
  <c r="AY609" i="5"/>
  <c r="BA609" i="5"/>
  <c r="BB609" i="5"/>
  <c r="BC609" i="5"/>
  <c r="AE610" i="5"/>
  <c r="AG610" i="5"/>
  <c r="AY611" i="5"/>
  <c r="BA611" i="5"/>
  <c r="BB611" i="5"/>
  <c r="BC611" i="5"/>
  <c r="AE616" i="5"/>
  <c r="AG616" i="5"/>
  <c r="AY616" i="5"/>
  <c r="BA616" i="5"/>
  <c r="BB616" i="5"/>
  <c r="BC616" i="5"/>
  <c r="AE617" i="5"/>
  <c r="AG617" i="5"/>
  <c r="AY617" i="5"/>
  <c r="BA617" i="5"/>
  <c r="BB617" i="5"/>
  <c r="BC617" i="5"/>
  <c r="BC618" i="5"/>
  <c r="BC619" i="5"/>
  <c r="BC620" i="5"/>
  <c r="BC621" i="5"/>
  <c r="BC622" i="5"/>
  <c r="BC623" i="5"/>
  <c r="BC624" i="5"/>
  <c r="AE625" i="5"/>
  <c r="AG625" i="5"/>
  <c r="AY625" i="5"/>
  <c r="BA625" i="5"/>
  <c r="BB625" i="5"/>
  <c r="BC625" i="5"/>
  <c r="AE626" i="5"/>
  <c r="AG626" i="5"/>
  <c r="AE627" i="5"/>
  <c r="AG627" i="5"/>
  <c r="AY627" i="5"/>
  <c r="BA627" i="5"/>
  <c r="BB627" i="5"/>
  <c r="BC627" i="5"/>
  <c r="AE628" i="5"/>
  <c r="AG628" i="5"/>
  <c r="AY628" i="5"/>
  <c r="BA628" i="5"/>
  <c r="BB628" i="5"/>
  <c r="BC628" i="5"/>
  <c r="AE629" i="5"/>
  <c r="AG629" i="5"/>
  <c r="AY629" i="5"/>
  <c r="BA629" i="5"/>
  <c r="BB629" i="5"/>
  <c r="BC629" i="5"/>
  <c r="AE277" i="5"/>
  <c r="AG277" i="5"/>
  <c r="AE278" i="5"/>
  <c r="AG278" i="5"/>
  <c r="AE279" i="5"/>
  <c r="AG279" i="5"/>
  <c r="AE280" i="5"/>
  <c r="AG280" i="5"/>
  <c r="AE286" i="5"/>
  <c r="AG286" i="5"/>
  <c r="AE287" i="5"/>
  <c r="AG287" i="5"/>
  <c r="AE290" i="5"/>
  <c r="AG290" i="5"/>
  <c r="AE296" i="5"/>
  <c r="AG296" i="5"/>
  <c r="AE303" i="5"/>
  <c r="AG303" i="5"/>
  <c r="AE307" i="5"/>
  <c r="AG307" i="5"/>
  <c r="AE308" i="5"/>
  <c r="AG308" i="5"/>
  <c r="AE309" i="5"/>
  <c r="AG309" i="5"/>
  <c r="AE312" i="5"/>
  <c r="AG312" i="5"/>
  <c r="AE319" i="5"/>
  <c r="AG319" i="5"/>
  <c r="AE320" i="5"/>
  <c r="AG320" i="5"/>
  <c r="AE324" i="5"/>
  <c r="AG324" i="5"/>
  <c r="AE326" i="5"/>
  <c r="AG326" i="5"/>
  <c r="AE327" i="5"/>
  <c r="AG327" i="5"/>
  <c r="AE328" i="5"/>
  <c r="AG328" i="5"/>
  <c r="AE334" i="5"/>
  <c r="AG334" i="5"/>
  <c r="AE335" i="5"/>
  <c r="AG335" i="5"/>
  <c r="AE336" i="5"/>
  <c r="AG336" i="5"/>
  <c r="AE337" i="5"/>
  <c r="AG337" i="5"/>
  <c r="AE338" i="5"/>
  <c r="AG338" i="5"/>
  <c r="AE339" i="5"/>
  <c r="AG339" i="5"/>
  <c r="AE340" i="5"/>
  <c r="AG340" i="5"/>
  <c r="AE341" i="5"/>
  <c r="AG341" i="5"/>
  <c r="AE342" i="5"/>
  <c r="AG342" i="5"/>
  <c r="AE343" i="5"/>
  <c r="AG343" i="5"/>
  <c r="AE344" i="5"/>
  <c r="AG344" i="5"/>
  <c r="AE345" i="5"/>
  <c r="AG345" i="5"/>
  <c r="AE346" i="5"/>
  <c r="AG346" i="5"/>
  <c r="AE347" i="5"/>
  <c r="AG347" i="5"/>
  <c r="AE348" i="5"/>
  <c r="AG348" i="5"/>
  <c r="AE349" i="5"/>
  <c r="AG349" i="5"/>
  <c r="AE350" i="5"/>
  <c r="AG350" i="5"/>
  <c r="AE351" i="5"/>
  <c r="AG351" i="5"/>
  <c r="AE352" i="5"/>
  <c r="AG352" i="5"/>
  <c r="AE353" i="5"/>
  <c r="AG353" i="5"/>
  <c r="AE354" i="5"/>
  <c r="AG354" i="5"/>
  <c r="AE355" i="5"/>
  <c r="AG355" i="5"/>
  <c r="AE356" i="5"/>
  <c r="AG356" i="5"/>
  <c r="AE357" i="5"/>
  <c r="AG357" i="5"/>
  <c r="AE358" i="5"/>
  <c r="AG358" i="5"/>
  <c r="AE359" i="5"/>
  <c r="AG359" i="5"/>
  <c r="AE360" i="5"/>
  <c r="AG360" i="5"/>
  <c r="AE361" i="5"/>
  <c r="AG361" i="5"/>
  <c r="AE362" i="5"/>
  <c r="AG362" i="5"/>
  <c r="AE363" i="5"/>
  <c r="AG363" i="5"/>
  <c r="AE364" i="5"/>
  <c r="AG364" i="5"/>
  <c r="AE365" i="5"/>
  <c r="AG365" i="5"/>
  <c r="AE366" i="5"/>
  <c r="AG366" i="5"/>
  <c r="AE367" i="5"/>
  <c r="AG367" i="5"/>
  <c r="AE368" i="5"/>
  <c r="AG368" i="5"/>
  <c r="AE369" i="5"/>
  <c r="AG369" i="5"/>
  <c r="AE370" i="5"/>
  <c r="AG370" i="5"/>
  <c r="AE371" i="5"/>
  <c r="AG371" i="5"/>
  <c r="AE372" i="5"/>
  <c r="AG372" i="5"/>
  <c r="AE373" i="5"/>
  <c r="AG373" i="5"/>
  <c r="AE374" i="5"/>
  <c r="AG374" i="5"/>
  <c r="AE375" i="5"/>
  <c r="AG375" i="5"/>
  <c r="AE376" i="5"/>
  <c r="AG376" i="5"/>
  <c r="AE377" i="5"/>
  <c r="AG377" i="5"/>
  <c r="AE378" i="5"/>
  <c r="AG378" i="5"/>
  <c r="AE379" i="5"/>
  <c r="AG379" i="5"/>
  <c r="AE380" i="5"/>
  <c r="AG380" i="5"/>
  <c r="AE386" i="5"/>
  <c r="AG386" i="5"/>
  <c r="AE387" i="5"/>
  <c r="AG387" i="5"/>
  <c r="AE388" i="5"/>
  <c r="AG388" i="5"/>
  <c r="AE389" i="5"/>
  <c r="AG389" i="5"/>
  <c r="AE390" i="5"/>
  <c r="AG390" i="5"/>
  <c r="AE391" i="5"/>
  <c r="AG391" i="5"/>
  <c r="AE392" i="5"/>
  <c r="AG392" i="5"/>
  <c r="AE393" i="5"/>
  <c r="AG393" i="5"/>
  <c r="AE394" i="5"/>
  <c r="AG394" i="5"/>
  <c r="AE395" i="5"/>
  <c r="AG395" i="5"/>
  <c r="AE396" i="5"/>
  <c r="AG396" i="5"/>
  <c r="AE397" i="5"/>
  <c r="AG397" i="5"/>
  <c r="AE398" i="5"/>
  <c r="AG398" i="5"/>
  <c r="AE399" i="5"/>
  <c r="AG399" i="5"/>
  <c r="AE400" i="5"/>
  <c r="AG400" i="5"/>
  <c r="AY400" i="5"/>
  <c r="BA400" i="5"/>
  <c r="BB400" i="5"/>
  <c r="BC400" i="5"/>
  <c r="AE401" i="5"/>
  <c r="AG401" i="5"/>
  <c r="AY401" i="5"/>
  <c r="BA401" i="5"/>
  <c r="BB401" i="5"/>
  <c r="BC401" i="5"/>
  <c r="AE402" i="5"/>
  <c r="AG402" i="5"/>
  <c r="AY402" i="5"/>
  <c r="BA402" i="5"/>
  <c r="BB402" i="5"/>
  <c r="BC402" i="5"/>
  <c r="AE403" i="5"/>
  <c r="AG403" i="5"/>
  <c r="AY403" i="5"/>
  <c r="BA403" i="5"/>
  <c r="BB403" i="5"/>
  <c r="BC403" i="5"/>
  <c r="AE404" i="5"/>
  <c r="AG404" i="5"/>
  <c r="AY404" i="5"/>
  <c r="BA404" i="5"/>
  <c r="BB404" i="5"/>
  <c r="BC404" i="5"/>
  <c r="AE405" i="5"/>
  <c r="AG405" i="5"/>
  <c r="AY405" i="5"/>
  <c r="BA405" i="5"/>
  <c r="BB405" i="5"/>
  <c r="BC405" i="5"/>
  <c r="AE406" i="5"/>
  <c r="AG406" i="5"/>
  <c r="AY406" i="5"/>
  <c r="BA406" i="5"/>
  <c r="BB406" i="5"/>
  <c r="BC406" i="5"/>
  <c r="AE407" i="5"/>
  <c r="AG407" i="5"/>
  <c r="AY407" i="5"/>
  <c r="BA407" i="5"/>
  <c r="BB407" i="5"/>
  <c r="BC407" i="5"/>
  <c r="AE411" i="5"/>
  <c r="AG411" i="5"/>
  <c r="AY411" i="5"/>
  <c r="BA411" i="5"/>
  <c r="BB411" i="5"/>
  <c r="BC411" i="5"/>
  <c r="AE412" i="5"/>
  <c r="AG412" i="5"/>
  <c r="AY412" i="5"/>
  <c r="BA412" i="5"/>
  <c r="BB412" i="5"/>
  <c r="BC412" i="5"/>
  <c r="AE413" i="5"/>
  <c r="AG413" i="5"/>
  <c r="AY413" i="5"/>
  <c r="BA413" i="5"/>
  <c r="BB413" i="5"/>
  <c r="BC413" i="5"/>
  <c r="AE414" i="5"/>
  <c r="AG414" i="5"/>
  <c r="AE415" i="5"/>
  <c r="AG415" i="5"/>
  <c r="AY415" i="5"/>
  <c r="BA415" i="5"/>
  <c r="BB415" i="5"/>
  <c r="BC415" i="5"/>
  <c r="AE416" i="5"/>
  <c r="AG416" i="5"/>
  <c r="AY416" i="5"/>
  <c r="BA416" i="5"/>
  <c r="BB416" i="5"/>
  <c r="BC416" i="5"/>
  <c r="AE417" i="5"/>
  <c r="AG417" i="5"/>
  <c r="AY417" i="5"/>
  <c r="BA417" i="5"/>
  <c r="BB417" i="5"/>
  <c r="BC417" i="5"/>
  <c r="AE418" i="5"/>
  <c r="AG418" i="5"/>
  <c r="AY418" i="5"/>
  <c r="BA418" i="5"/>
  <c r="BB418" i="5"/>
  <c r="BC418" i="5"/>
  <c r="AE419" i="5"/>
  <c r="AG419" i="5"/>
  <c r="AY419" i="5"/>
  <c r="BA419" i="5"/>
  <c r="BB419" i="5"/>
  <c r="BC419" i="5"/>
  <c r="AE420" i="5"/>
  <c r="AG420" i="5"/>
  <c r="AY420" i="5"/>
  <c r="BA420" i="5"/>
  <c r="BB420" i="5"/>
  <c r="BC420" i="5"/>
  <c r="AE630" i="5"/>
  <c r="AG630" i="5"/>
  <c r="AY630" i="5"/>
  <c r="BA630" i="5"/>
  <c r="BB630" i="5"/>
  <c r="BC630" i="5"/>
  <c r="AE631" i="5"/>
  <c r="AG631" i="5"/>
  <c r="AY631" i="5"/>
  <c r="BA631" i="5"/>
  <c r="BB631" i="5"/>
  <c r="BC631" i="5"/>
  <c r="AE632" i="5"/>
  <c r="AG632" i="5"/>
  <c r="AY632" i="5"/>
  <c r="BA632" i="5"/>
  <c r="BB632" i="5"/>
  <c r="BC632" i="5"/>
  <c r="AE633" i="5"/>
  <c r="AG633" i="5"/>
  <c r="AY633" i="5"/>
  <c r="BA633" i="5"/>
  <c r="BB633" i="5"/>
  <c r="BC633" i="5"/>
  <c r="AE634" i="5"/>
  <c r="AG634" i="5"/>
  <c r="AY634" i="5"/>
  <c r="BA634" i="5"/>
  <c r="BB634" i="5"/>
  <c r="BC634" i="5"/>
  <c r="AE635" i="5"/>
  <c r="AG635" i="5"/>
  <c r="AY635" i="5"/>
  <c r="BA635" i="5"/>
  <c r="BB635" i="5"/>
  <c r="BC635" i="5"/>
  <c r="AE636" i="5"/>
  <c r="AG636" i="5"/>
  <c r="AY636" i="5"/>
  <c r="BA636" i="5"/>
  <c r="BB636" i="5"/>
  <c r="BC636" i="5"/>
  <c r="AE637" i="5"/>
  <c r="AG637" i="5"/>
  <c r="AY637" i="5"/>
  <c r="BA637" i="5"/>
  <c r="BB637" i="5"/>
  <c r="BC637" i="5"/>
  <c r="AE638" i="5"/>
  <c r="AG638" i="5"/>
  <c r="AY638" i="5"/>
  <c r="BA638" i="5"/>
  <c r="BB638" i="5"/>
  <c r="BC638" i="5"/>
  <c r="AE639" i="5"/>
  <c r="AG639" i="5"/>
  <c r="AY639" i="5"/>
  <c r="BA639" i="5"/>
  <c r="BB639" i="5"/>
  <c r="BC639" i="5"/>
  <c r="AE640" i="5"/>
  <c r="AG640" i="5"/>
  <c r="AY640" i="5"/>
  <c r="BA640" i="5"/>
  <c r="BB640" i="5"/>
  <c r="BC640" i="5"/>
  <c r="AE641" i="5"/>
  <c r="AG641" i="5"/>
  <c r="AY641" i="5"/>
  <c r="BA641" i="5"/>
  <c r="BB641" i="5"/>
  <c r="BC641" i="5"/>
  <c r="AE642" i="5"/>
  <c r="AG642" i="5"/>
  <c r="AY642" i="5"/>
  <c r="BA642" i="5"/>
  <c r="BB642" i="5"/>
  <c r="BC642" i="5"/>
  <c r="AE643" i="5"/>
  <c r="AG643" i="5"/>
  <c r="AE649" i="5"/>
  <c r="AG649" i="5"/>
  <c r="AY649" i="5"/>
  <c r="BA649" i="5"/>
  <c r="BB649" i="5"/>
  <c r="BC649" i="5"/>
  <c r="AE650" i="5"/>
  <c r="AG650" i="5"/>
  <c r="AY650" i="5"/>
  <c r="BA650" i="5"/>
  <c r="BB650" i="5"/>
  <c r="BC650" i="5"/>
  <c r="AE651" i="5"/>
  <c r="AG651" i="5"/>
  <c r="AY651" i="5"/>
  <c r="BA651" i="5"/>
  <c r="BB651" i="5"/>
  <c r="BC651" i="5"/>
  <c r="AE652" i="5"/>
  <c r="AG652" i="5"/>
  <c r="AY652" i="5"/>
  <c r="BA652" i="5"/>
  <c r="BB652" i="5"/>
  <c r="BC652" i="5"/>
  <c r="AE653" i="5"/>
  <c r="AG653" i="5"/>
  <c r="AY653" i="5"/>
  <c r="BA653" i="5"/>
  <c r="BB653" i="5"/>
  <c r="BC653" i="5"/>
  <c r="AE654" i="5"/>
  <c r="AG654" i="5"/>
  <c r="AY654" i="5"/>
  <c r="BA654" i="5"/>
  <c r="BB654" i="5"/>
  <c r="BC654" i="5"/>
  <c r="AE655" i="5"/>
  <c r="AG655" i="5"/>
  <c r="AY655" i="5"/>
  <c r="BA655" i="5"/>
  <c r="BB655" i="5"/>
  <c r="BC655" i="5"/>
  <c r="AE656" i="5"/>
  <c r="AG656" i="5"/>
  <c r="AY656" i="5"/>
  <c r="BA656" i="5"/>
  <c r="BB656" i="5"/>
  <c r="BC656" i="5"/>
  <c r="AE657" i="5"/>
  <c r="AG657" i="5"/>
  <c r="AY658" i="5"/>
  <c r="BA658" i="5"/>
  <c r="BB658" i="5"/>
  <c r="BC658" i="5"/>
  <c r="AE658" i="5"/>
  <c r="AG658" i="5"/>
  <c r="AY659" i="5"/>
  <c r="BA659" i="5"/>
  <c r="BB659" i="5"/>
  <c r="BC659" i="5"/>
  <c r="AE659" i="5"/>
  <c r="AG659" i="5"/>
  <c r="AE660" i="5"/>
  <c r="AG660" i="5"/>
  <c r="AY660" i="5"/>
  <c r="BA660" i="5"/>
  <c r="BB660" i="5"/>
  <c r="BC660" i="5"/>
  <c r="AE661" i="5"/>
  <c r="AG661" i="5"/>
  <c r="AY661" i="5"/>
  <c r="BA661" i="5"/>
  <c r="BB661" i="5"/>
  <c r="BC661" i="5"/>
  <c r="AE662" i="5"/>
  <c r="AG662" i="5"/>
  <c r="AY662" i="5"/>
  <c r="BA662" i="5"/>
  <c r="BB662" i="5"/>
  <c r="BC662" i="5"/>
  <c r="AE663" i="5"/>
  <c r="AG663" i="5"/>
  <c r="AY663" i="5"/>
  <c r="BA663" i="5"/>
  <c r="BB663" i="5"/>
  <c r="BC663" i="5"/>
  <c r="AE664" i="5"/>
  <c r="AG664" i="5"/>
  <c r="AY664" i="5"/>
  <c r="BA664" i="5"/>
  <c r="BB664" i="5"/>
  <c r="BC664" i="5"/>
  <c r="AE665" i="5"/>
  <c r="AG665" i="5"/>
  <c r="AY665" i="5"/>
  <c r="BA665" i="5"/>
  <c r="BB665" i="5"/>
  <c r="BC665" i="5"/>
  <c r="AE666" i="5"/>
  <c r="AG666" i="5"/>
  <c r="AY666" i="5"/>
  <c r="BA666" i="5"/>
  <c r="BB666" i="5"/>
  <c r="BC666" i="5"/>
  <c r="AE667" i="5"/>
  <c r="AG667" i="5"/>
  <c r="AY667" i="5"/>
  <c r="BA667" i="5"/>
  <c r="BB667" i="5"/>
  <c r="BC667" i="5"/>
  <c r="AE668" i="5"/>
  <c r="AG668" i="5"/>
  <c r="AY668" i="5"/>
  <c r="BA668" i="5"/>
  <c r="BB668" i="5"/>
  <c r="BC668" i="5"/>
  <c r="AE669" i="5"/>
  <c r="AG669" i="5"/>
  <c r="AY669" i="5"/>
  <c r="BA669" i="5"/>
  <c r="BB669" i="5"/>
  <c r="BC669" i="5"/>
  <c r="AE670" i="5"/>
  <c r="AG670" i="5"/>
  <c r="AY670" i="5"/>
  <c r="BA670" i="5"/>
  <c r="BB670" i="5"/>
  <c r="BC670" i="5"/>
  <c r="AE671" i="5"/>
  <c r="AG671" i="5"/>
  <c r="AY671" i="5"/>
  <c r="BA671" i="5"/>
  <c r="BB671" i="5"/>
  <c r="BC671" i="5"/>
  <c r="AE672" i="5"/>
  <c r="AG672" i="5"/>
  <c r="AY672" i="5"/>
  <c r="BA672" i="5"/>
  <c r="BB672" i="5"/>
  <c r="BC672" i="5"/>
  <c r="AE673" i="5"/>
  <c r="AG673" i="5"/>
  <c r="AY673" i="5"/>
  <c r="BA673" i="5"/>
  <c r="BB673" i="5"/>
  <c r="BC673" i="5"/>
  <c r="AE674" i="5"/>
  <c r="AG674" i="5"/>
  <c r="AY674" i="5"/>
  <c r="BA674" i="5"/>
  <c r="BB674" i="5"/>
  <c r="BC674" i="5"/>
  <c r="AE675" i="5"/>
  <c r="AG675" i="5"/>
  <c r="AY675" i="5"/>
  <c r="BA675" i="5"/>
  <c r="BB675" i="5"/>
  <c r="BC675" i="5"/>
  <c r="AE676" i="5"/>
  <c r="AG676" i="5"/>
  <c r="AY676" i="5"/>
  <c r="BA676" i="5"/>
  <c r="BB676" i="5"/>
  <c r="BC676" i="5"/>
  <c r="AE677" i="5"/>
  <c r="AG677" i="5"/>
  <c r="AY677" i="5"/>
  <c r="BA677" i="5"/>
  <c r="BB677" i="5"/>
  <c r="BC677" i="5"/>
  <c r="AE678" i="5"/>
  <c r="AG678" i="5"/>
  <c r="AY678" i="5"/>
  <c r="BA678" i="5"/>
  <c r="BB678" i="5"/>
  <c r="BC678" i="5"/>
  <c r="AE679" i="5"/>
  <c r="AG679" i="5"/>
  <c r="AY679" i="5"/>
  <c r="BA679" i="5"/>
  <c r="BB679" i="5"/>
  <c r="BC679" i="5"/>
  <c r="AE680" i="5"/>
  <c r="AG680" i="5"/>
  <c r="AY681" i="5"/>
  <c r="BA681" i="5"/>
  <c r="BB681" i="5"/>
  <c r="BC681" i="5"/>
  <c r="AE681" i="5"/>
  <c r="AG681" i="5"/>
  <c r="AY682" i="5"/>
  <c r="BA682" i="5"/>
  <c r="BB682" i="5"/>
  <c r="BC682" i="5"/>
  <c r="AE682" i="5"/>
  <c r="AG682" i="5"/>
  <c r="AE683" i="5"/>
  <c r="AG683" i="5"/>
  <c r="AY683" i="5"/>
  <c r="BA683" i="5"/>
  <c r="BB683" i="5"/>
  <c r="BC683" i="5"/>
  <c r="AE684" i="5"/>
  <c r="AG684" i="5"/>
  <c r="AY684" i="5"/>
  <c r="BA684" i="5"/>
  <c r="BB684" i="5"/>
  <c r="BC684" i="5"/>
  <c r="AE685" i="5"/>
  <c r="AG685" i="5"/>
  <c r="AY685" i="5"/>
  <c r="BA685" i="5"/>
  <c r="BB685" i="5"/>
  <c r="BC685" i="5"/>
  <c r="AE686" i="5"/>
  <c r="AG686" i="5"/>
  <c r="AY686" i="5"/>
  <c r="BA686" i="5"/>
  <c r="BB686" i="5"/>
  <c r="BC686" i="5"/>
  <c r="AE687" i="5"/>
  <c r="AG687" i="5"/>
  <c r="AY687" i="5"/>
  <c r="BA687" i="5"/>
  <c r="BB687" i="5"/>
  <c r="BC687" i="5"/>
  <c r="AE688" i="5"/>
  <c r="AG688" i="5"/>
  <c r="AY688" i="5"/>
  <c r="BA688" i="5"/>
  <c r="BB688" i="5"/>
  <c r="BC688" i="5"/>
  <c r="AE689" i="5"/>
  <c r="AG689" i="5"/>
  <c r="AY689" i="5"/>
  <c r="BA689" i="5"/>
  <c r="BB689" i="5"/>
  <c r="BC689" i="5"/>
  <c r="AE690" i="5"/>
  <c r="AG690" i="5"/>
  <c r="AY690" i="5"/>
  <c r="BA690" i="5"/>
  <c r="BB690" i="5"/>
  <c r="BC690" i="5"/>
  <c r="AE691" i="5"/>
  <c r="AG691" i="5"/>
  <c r="AY691" i="5"/>
  <c r="BA691" i="5"/>
  <c r="BB691" i="5"/>
  <c r="BC691" i="5"/>
  <c r="AE692" i="5"/>
  <c r="AG692" i="5"/>
  <c r="AY692" i="5"/>
  <c r="BA692" i="5"/>
  <c r="BB692" i="5"/>
  <c r="BC692" i="5"/>
  <c r="AE693" i="5"/>
  <c r="AG693" i="5"/>
  <c r="AY693" i="5"/>
  <c r="BA693" i="5"/>
  <c r="BB693" i="5"/>
  <c r="BC693" i="5"/>
  <c r="AE694" i="5"/>
  <c r="AG694" i="5"/>
  <c r="AY694" i="5"/>
  <c r="BA694" i="5"/>
  <c r="BB694" i="5"/>
  <c r="BC694" i="5"/>
  <c r="AE695" i="5"/>
  <c r="AG695" i="5"/>
  <c r="AY695" i="5"/>
  <c r="BA695" i="5"/>
  <c r="BB695" i="5"/>
  <c r="BC695" i="5"/>
  <c r="AE696" i="5"/>
  <c r="AG696" i="5"/>
  <c r="AY696" i="5"/>
  <c r="BA696" i="5"/>
  <c r="BB696" i="5"/>
  <c r="BC696" i="5"/>
  <c r="AE697" i="5"/>
  <c r="AG697" i="5"/>
  <c r="AY697" i="5"/>
  <c r="BA697" i="5"/>
  <c r="BB697" i="5"/>
  <c r="BC697" i="5"/>
  <c r="AE698" i="5"/>
  <c r="AG698" i="5"/>
  <c r="AY701" i="5"/>
  <c r="BA701" i="5"/>
  <c r="BB701" i="5"/>
  <c r="BC701" i="5"/>
  <c r="AE704" i="5"/>
  <c r="AG704" i="5"/>
  <c r="AY704" i="5"/>
  <c r="BA704" i="5"/>
  <c r="BB704" i="5"/>
  <c r="BC704" i="5"/>
  <c r="AE705" i="5"/>
  <c r="AG705" i="5"/>
  <c r="AY705" i="5"/>
  <c r="BA705" i="5"/>
  <c r="BB705" i="5"/>
  <c r="BC705" i="5"/>
  <c r="AE706" i="5"/>
  <c r="AG706" i="5"/>
  <c r="AY706" i="5"/>
  <c r="BA706" i="5"/>
  <c r="BB706" i="5"/>
  <c r="BC706" i="5"/>
  <c r="AE707" i="5"/>
  <c r="AG707" i="5"/>
  <c r="AY707" i="5"/>
  <c r="BA707" i="5"/>
  <c r="BB707" i="5"/>
  <c r="BC707" i="5"/>
  <c r="AE708" i="5"/>
  <c r="AG708" i="5"/>
  <c r="AY708" i="5"/>
  <c r="BA708" i="5"/>
  <c r="BB708" i="5"/>
  <c r="BC708" i="5"/>
  <c r="AE709" i="5"/>
  <c r="AG709" i="5"/>
  <c r="AY709" i="5"/>
  <c r="BA709" i="5"/>
  <c r="BB709" i="5"/>
  <c r="BC709" i="5"/>
  <c r="AE710" i="5"/>
  <c r="AG710" i="5"/>
  <c r="AY710" i="5"/>
  <c r="BA710" i="5"/>
  <c r="BB710" i="5"/>
  <c r="BC710" i="5"/>
  <c r="AE711" i="5"/>
  <c r="AG711" i="5"/>
  <c r="AY711" i="5"/>
  <c r="BA711" i="5"/>
  <c r="BB711" i="5"/>
  <c r="BC711" i="5"/>
  <c r="AE712" i="5"/>
  <c r="AG712" i="5"/>
  <c r="AY712" i="5"/>
  <c r="BA712" i="5"/>
  <c r="BB712" i="5"/>
  <c r="BC712" i="5"/>
  <c r="AE713" i="5"/>
  <c r="AG713" i="5"/>
  <c r="AY713" i="5"/>
  <c r="BA713" i="5"/>
  <c r="BB713" i="5"/>
  <c r="BC713" i="5"/>
  <c r="AE714" i="5"/>
  <c r="AG714" i="5"/>
  <c r="AY714" i="5"/>
  <c r="BA714" i="5"/>
  <c r="BB714" i="5"/>
  <c r="BC714" i="5"/>
  <c r="AE715" i="5"/>
  <c r="AG715" i="5"/>
  <c r="AY715" i="5"/>
  <c r="BA715" i="5"/>
  <c r="BB715" i="5"/>
  <c r="BC715" i="5"/>
  <c r="AE716" i="5"/>
  <c r="AG716" i="5"/>
  <c r="AY716" i="5"/>
  <c r="BA716" i="5"/>
  <c r="BB716" i="5"/>
  <c r="BC716" i="5"/>
  <c r="AE717" i="5"/>
  <c r="AG717" i="5"/>
  <c r="AY717" i="5"/>
  <c r="BA717" i="5"/>
  <c r="BB717" i="5"/>
  <c r="BC717" i="5"/>
  <c r="AE718" i="5"/>
  <c r="AG718" i="5"/>
  <c r="AE721" i="5"/>
  <c r="AG721" i="5"/>
  <c r="AY721" i="5"/>
  <c r="BA721" i="5"/>
  <c r="BB721" i="5"/>
  <c r="BC721" i="5"/>
  <c r="AE722" i="5"/>
  <c r="AG722" i="5"/>
  <c r="AY722" i="5"/>
  <c r="BA722" i="5"/>
  <c r="BB722" i="5"/>
  <c r="BC722" i="5"/>
  <c r="AE723" i="5"/>
  <c r="AG723" i="5"/>
  <c r="AY723" i="5"/>
  <c r="BA723" i="5"/>
  <c r="BB723" i="5"/>
  <c r="BC723" i="5"/>
  <c r="AE724" i="5"/>
  <c r="AG724" i="5"/>
  <c r="AY724" i="5"/>
  <c r="BA724" i="5"/>
  <c r="BB724" i="5"/>
  <c r="BC724" i="5"/>
  <c r="AE725" i="5"/>
  <c r="AG725" i="5"/>
  <c r="AY725" i="5"/>
  <c r="BA725" i="5"/>
  <c r="BB725" i="5"/>
  <c r="BC725" i="5"/>
  <c r="AE726" i="5"/>
  <c r="AG726" i="5"/>
  <c r="AY726" i="5"/>
  <c r="BA726" i="5"/>
  <c r="BB726" i="5"/>
  <c r="BC726" i="5"/>
  <c r="AE727" i="5"/>
  <c r="AG727" i="5"/>
  <c r="AY727" i="5"/>
  <c r="BA727" i="5"/>
  <c r="BB727" i="5"/>
  <c r="BC727" i="5"/>
  <c r="AE728" i="5"/>
  <c r="AG728" i="5"/>
  <c r="AY729" i="5"/>
  <c r="BA729" i="5"/>
  <c r="BB729" i="5"/>
  <c r="BC729" i="5"/>
  <c r="AE729" i="5"/>
  <c r="AG729" i="5"/>
  <c r="AY730" i="5"/>
  <c r="BA730" i="5"/>
  <c r="BB730" i="5"/>
  <c r="BC730" i="5"/>
  <c r="AE730" i="5"/>
  <c r="AG730" i="5"/>
  <c r="AE731" i="5"/>
  <c r="AG731" i="5"/>
  <c r="AE732" i="5"/>
  <c r="AG732" i="5"/>
  <c r="AY732" i="5"/>
  <c r="BA732" i="5"/>
  <c r="BB732" i="5"/>
  <c r="BC732" i="5"/>
  <c r="AE733" i="5"/>
  <c r="AG733" i="5"/>
  <c r="AY733" i="5"/>
  <c r="BA733" i="5"/>
  <c r="BB733" i="5"/>
  <c r="BC733" i="5"/>
  <c r="AE734" i="5"/>
  <c r="AG734" i="5"/>
  <c r="AY734" i="5"/>
  <c r="BA734" i="5"/>
  <c r="BB734" i="5"/>
  <c r="BC734" i="5"/>
  <c r="AE735" i="5"/>
  <c r="AG735" i="5"/>
  <c r="AY735" i="5"/>
  <c r="BA735" i="5"/>
  <c r="BB735" i="5"/>
  <c r="BC735" i="5"/>
  <c r="AE736" i="5"/>
  <c r="AG736" i="5"/>
  <c r="AY736" i="5"/>
  <c r="BA736" i="5"/>
  <c r="BB736" i="5"/>
  <c r="BC736" i="5"/>
  <c r="AE737" i="5"/>
  <c r="AG737" i="5"/>
  <c r="AY737" i="5"/>
  <c r="BA737" i="5"/>
  <c r="BB737" i="5"/>
  <c r="BC737" i="5"/>
  <c r="AE738" i="5"/>
  <c r="AG738" i="5"/>
  <c r="AY738" i="5"/>
  <c r="BA738" i="5"/>
  <c r="BB738" i="5"/>
  <c r="BC738" i="5"/>
  <c r="AE739" i="5"/>
  <c r="AG739" i="5"/>
  <c r="AY740" i="5"/>
  <c r="BA740" i="5"/>
  <c r="BB740" i="5"/>
  <c r="BC740" i="5"/>
  <c r="AE740" i="5"/>
  <c r="AG740" i="5"/>
  <c r="AE741" i="5"/>
  <c r="AG741" i="5"/>
  <c r="AY741" i="5"/>
  <c r="BA741" i="5"/>
  <c r="BB741" i="5"/>
  <c r="BC741" i="5"/>
  <c r="AE742" i="5"/>
  <c r="AG742" i="5"/>
  <c r="AY742" i="5"/>
  <c r="BA742" i="5"/>
  <c r="BB742" i="5"/>
  <c r="BC742" i="5"/>
  <c r="AE743" i="5"/>
  <c r="AG743" i="5"/>
  <c r="AY743" i="5"/>
  <c r="BA743" i="5"/>
  <c r="BB743" i="5"/>
  <c r="BC743" i="5"/>
  <c r="AE744" i="5"/>
  <c r="AG744" i="5"/>
  <c r="AY744" i="5"/>
  <c r="BA744" i="5"/>
  <c r="BB744" i="5"/>
  <c r="BC744" i="5"/>
  <c r="AE745" i="5"/>
  <c r="AG745" i="5"/>
  <c r="AY745" i="5"/>
  <c r="BA745" i="5"/>
  <c r="BB745" i="5"/>
  <c r="BC745" i="5"/>
  <c r="AE746" i="5"/>
  <c r="AG746" i="5"/>
  <c r="AY746" i="5"/>
  <c r="BA746" i="5"/>
  <c r="BB746" i="5"/>
  <c r="BC746" i="5"/>
  <c r="AE747" i="5"/>
  <c r="AG747" i="5"/>
  <c r="AY747" i="5"/>
  <c r="BA747" i="5"/>
  <c r="BB747" i="5"/>
  <c r="BC747" i="5"/>
  <c r="AE748" i="5"/>
  <c r="AG748" i="5"/>
  <c r="AY748" i="5"/>
  <c r="BA748" i="5"/>
  <c r="BB748" i="5"/>
  <c r="BC748" i="5"/>
  <c r="AE749" i="5"/>
  <c r="AG749" i="5"/>
  <c r="AY749" i="5"/>
  <c r="BA749" i="5"/>
  <c r="BB749" i="5"/>
  <c r="BC749" i="5"/>
  <c r="AE750" i="5"/>
  <c r="AG750" i="5"/>
  <c r="AY750" i="5"/>
  <c r="BA750" i="5"/>
  <c r="BB750" i="5"/>
  <c r="BC750" i="5"/>
  <c r="AE751" i="5"/>
  <c r="AG751" i="5"/>
  <c r="AY751" i="5"/>
  <c r="BA751" i="5"/>
  <c r="BB751" i="5"/>
  <c r="BC751" i="5"/>
  <c r="AE752" i="5"/>
  <c r="AG752" i="5"/>
  <c r="AY752" i="5"/>
  <c r="BA752" i="5"/>
  <c r="BB752" i="5"/>
  <c r="BC752" i="5"/>
  <c r="AE753" i="5"/>
  <c r="AG753" i="5"/>
  <c r="AY753" i="5"/>
  <c r="BA753" i="5"/>
  <c r="BB753" i="5"/>
  <c r="BC753" i="5"/>
  <c r="AE754" i="5"/>
  <c r="AG754" i="5"/>
  <c r="AY754" i="5"/>
  <c r="BA754" i="5"/>
  <c r="BB754" i="5"/>
  <c r="BC754" i="5"/>
  <c r="AE755" i="5"/>
  <c r="AG755" i="5"/>
  <c r="AY755" i="5"/>
  <c r="BA755" i="5"/>
  <c r="BB755" i="5"/>
  <c r="BC755" i="5"/>
  <c r="AE756" i="5"/>
  <c r="AG756" i="5"/>
  <c r="AY756" i="5"/>
  <c r="BA756" i="5"/>
  <c r="BB756" i="5"/>
  <c r="BC756" i="5"/>
  <c r="AE757" i="5"/>
  <c r="AG757" i="5"/>
  <c r="AY757" i="5"/>
  <c r="BA757" i="5"/>
  <c r="BB757" i="5"/>
  <c r="BC757" i="5"/>
  <c r="AE758" i="5"/>
  <c r="AG758" i="5"/>
  <c r="AY758" i="5"/>
  <c r="BA758" i="5"/>
  <c r="BB758" i="5"/>
  <c r="BC758" i="5"/>
  <c r="AE759" i="5"/>
  <c r="AG759" i="5"/>
  <c r="AY759" i="5"/>
  <c r="BA759" i="5"/>
  <c r="BB759" i="5"/>
  <c r="BC759" i="5"/>
  <c r="AE760" i="5"/>
  <c r="AG760" i="5"/>
  <c r="AY760" i="5"/>
  <c r="BA760" i="5"/>
  <c r="BB760" i="5"/>
  <c r="BC760" i="5"/>
  <c r="AE761" i="5"/>
  <c r="AG761" i="5"/>
  <c r="AY761" i="5"/>
  <c r="BA761" i="5"/>
  <c r="BB761" i="5"/>
  <c r="BC761" i="5"/>
  <c r="AE762" i="5"/>
  <c r="AG762" i="5"/>
  <c r="AY762" i="5"/>
  <c r="BA762" i="5"/>
  <c r="BB762" i="5"/>
  <c r="BC762" i="5"/>
  <c r="AE763" i="5"/>
  <c r="AG763" i="5"/>
  <c r="AY763" i="5"/>
  <c r="BA763" i="5"/>
  <c r="BB763" i="5"/>
  <c r="BC763" i="5"/>
  <c r="AE764" i="5"/>
  <c r="AG764" i="5"/>
  <c r="AY764" i="5"/>
  <c r="BA764" i="5"/>
  <c r="BB764" i="5"/>
  <c r="BC764" i="5"/>
  <c r="AE765" i="5"/>
  <c r="AG765" i="5"/>
  <c r="AY765" i="5"/>
  <c r="BA765" i="5"/>
  <c r="BB765" i="5"/>
  <c r="BC765" i="5"/>
  <c r="AE766" i="5"/>
  <c r="AG766" i="5"/>
  <c r="AY766" i="5"/>
  <c r="BA766" i="5"/>
  <c r="BB766" i="5"/>
  <c r="BC766" i="5"/>
  <c r="AE767" i="5"/>
  <c r="AG767" i="5"/>
  <c r="AY767" i="5"/>
  <c r="BA767" i="5"/>
  <c r="BB767" i="5"/>
  <c r="BC767" i="5"/>
  <c r="AE768" i="5"/>
  <c r="AG768" i="5"/>
  <c r="AY768" i="5"/>
  <c r="BA768" i="5"/>
  <c r="BB768" i="5"/>
  <c r="BC768" i="5"/>
  <c r="AE769" i="5"/>
  <c r="AG769" i="5"/>
  <c r="AY769" i="5"/>
  <c r="BA769" i="5"/>
  <c r="BB769" i="5"/>
  <c r="BC769" i="5"/>
  <c r="AE770" i="5"/>
  <c r="AG770" i="5"/>
  <c r="AY770" i="5"/>
  <c r="BA770" i="5"/>
  <c r="BB770" i="5"/>
  <c r="BC770" i="5"/>
  <c r="AE771" i="5"/>
  <c r="AG771" i="5"/>
  <c r="AY771" i="5"/>
  <c r="BA771" i="5"/>
  <c r="BB771" i="5"/>
  <c r="BC771" i="5"/>
  <c r="AE772" i="5"/>
  <c r="AG772" i="5"/>
  <c r="AY772" i="5"/>
  <c r="BA772" i="5"/>
  <c r="BB772" i="5"/>
  <c r="BC772" i="5"/>
  <c r="AE773" i="5"/>
  <c r="AG773" i="5"/>
  <c r="AY773" i="5"/>
  <c r="BA773" i="5"/>
  <c r="BB773" i="5"/>
  <c r="BC773" i="5"/>
  <c r="AE774" i="5"/>
  <c r="AG774" i="5"/>
  <c r="AY774" i="5"/>
  <c r="BA774" i="5"/>
  <c r="BB774" i="5"/>
  <c r="BC774" i="5"/>
  <c r="AE775" i="5"/>
  <c r="AG775" i="5"/>
  <c r="AY775" i="5"/>
  <c r="BA775" i="5"/>
  <c r="BB775" i="5"/>
  <c r="BC775" i="5"/>
  <c r="AE776" i="5"/>
  <c r="AG776" i="5"/>
  <c r="AY776" i="5"/>
  <c r="BA776" i="5"/>
  <c r="BB776" i="5"/>
  <c r="BC776" i="5"/>
  <c r="AE777" i="5"/>
  <c r="AG777" i="5"/>
  <c r="AY777" i="5"/>
  <c r="BA777" i="5"/>
  <c r="BB777" i="5"/>
  <c r="BC777" i="5"/>
  <c r="AE778" i="5"/>
  <c r="AG778" i="5"/>
  <c r="AY778" i="5"/>
  <c r="BA778" i="5"/>
  <c r="BB778" i="5"/>
  <c r="BC778" i="5"/>
  <c r="AE779" i="5"/>
  <c r="AG779" i="5"/>
  <c r="AY779" i="5"/>
  <c r="BA779" i="5"/>
  <c r="BB779" i="5"/>
  <c r="BC779" i="5"/>
  <c r="AE780" i="5"/>
  <c r="AG780" i="5"/>
  <c r="AY780" i="5"/>
  <c r="BA780" i="5"/>
  <c r="BB780" i="5"/>
  <c r="BC780" i="5"/>
  <c r="AE781" i="5"/>
  <c r="AG781" i="5"/>
  <c r="AE782" i="5"/>
  <c r="AG782" i="5"/>
  <c r="AY782" i="5"/>
  <c r="BA782" i="5"/>
  <c r="BB782" i="5"/>
  <c r="BC782" i="5"/>
  <c r="AE783" i="5"/>
  <c r="AG783" i="5"/>
  <c r="AY783" i="5"/>
  <c r="BA783" i="5"/>
  <c r="BB783" i="5"/>
  <c r="BC783" i="5"/>
  <c r="AE784" i="5"/>
  <c r="AG784" i="5"/>
  <c r="AY784" i="5"/>
  <c r="BA784" i="5"/>
  <c r="BB784" i="5"/>
  <c r="BC784" i="5"/>
  <c r="X785" i="5"/>
  <c r="Z785" i="5"/>
  <c r="AE785" i="5"/>
  <c r="AG785" i="5"/>
  <c r="AY786" i="5"/>
  <c r="BA786" i="5"/>
  <c r="BB786" i="5"/>
  <c r="BC786" i="5"/>
  <c r="AY787" i="5"/>
  <c r="BA787" i="5"/>
  <c r="BB787" i="5"/>
  <c r="BC787" i="5"/>
  <c r="AY788" i="5"/>
  <c r="BA788" i="5"/>
  <c r="BB788" i="5"/>
  <c r="BC788" i="5"/>
  <c r="AY789" i="5"/>
  <c r="BA789" i="5"/>
  <c r="BB789" i="5"/>
  <c r="BC789" i="5"/>
  <c r="AY790" i="5"/>
  <c r="BA790" i="5"/>
  <c r="BB790" i="5"/>
  <c r="BC790" i="5"/>
  <c r="AY791" i="5"/>
  <c r="BA791" i="5"/>
  <c r="BB791" i="5"/>
  <c r="BC791" i="5"/>
  <c r="AY792" i="5"/>
  <c r="BA792" i="5"/>
  <c r="BB792" i="5"/>
  <c r="BC792" i="5"/>
  <c r="AY793" i="5"/>
  <c r="BA793" i="5"/>
  <c r="BB793" i="5"/>
  <c r="BC793" i="5"/>
  <c r="AY795" i="5"/>
  <c r="BA795" i="5"/>
  <c r="BB795" i="5"/>
  <c r="BC795" i="5"/>
  <c r="AE797" i="5"/>
  <c r="AG797" i="5"/>
  <c r="AE798" i="5"/>
  <c r="AG798" i="5"/>
  <c r="AY798" i="5"/>
  <c r="BA798" i="5"/>
  <c r="BB798" i="5"/>
  <c r="BC798" i="5"/>
  <c r="AE799" i="5"/>
  <c r="AG799" i="5"/>
  <c r="AY799" i="5"/>
  <c r="BA799" i="5"/>
  <c r="BB799" i="5"/>
  <c r="BC799" i="5"/>
  <c r="AE800" i="5"/>
  <c r="AG800" i="5"/>
  <c r="AY800" i="5"/>
  <c r="BA800" i="5"/>
  <c r="BB800" i="5"/>
  <c r="BC800" i="5"/>
  <c r="AE801" i="5"/>
  <c r="AG801" i="5"/>
  <c r="AY801" i="5"/>
  <c r="BA801" i="5"/>
  <c r="BB801" i="5"/>
  <c r="BC801" i="5"/>
  <c r="AE802" i="5"/>
  <c r="AG802" i="5"/>
  <c r="AY802" i="5"/>
  <c r="BA802" i="5"/>
  <c r="BB802" i="5"/>
  <c r="BC802" i="5"/>
  <c r="AE803" i="5"/>
  <c r="AG803" i="5"/>
  <c r="AY803" i="5"/>
  <c r="BA803" i="5"/>
  <c r="BB803" i="5"/>
  <c r="BC803" i="5"/>
  <c r="AE804" i="5"/>
  <c r="AG804" i="5"/>
  <c r="AY804" i="5"/>
  <c r="BA804" i="5"/>
  <c r="BB804" i="5"/>
  <c r="BC804" i="5"/>
  <c r="AE805" i="5"/>
  <c r="AG805" i="5"/>
  <c r="AY805" i="5"/>
  <c r="BA805" i="5"/>
  <c r="BB805" i="5"/>
  <c r="BC805" i="5"/>
  <c r="AE806" i="5"/>
  <c r="AG806" i="5"/>
  <c r="AY806" i="5"/>
  <c r="BA806" i="5"/>
  <c r="BB806" i="5"/>
  <c r="BC806" i="5"/>
  <c r="AE807" i="5"/>
  <c r="AG807" i="5"/>
  <c r="AY807" i="5"/>
  <c r="BA807" i="5"/>
  <c r="BB807" i="5"/>
  <c r="BC807" i="5"/>
  <c r="AE808" i="5"/>
  <c r="AG808" i="5"/>
  <c r="AY808" i="5"/>
  <c r="BA808" i="5"/>
  <c r="BB808" i="5"/>
  <c r="BC808" i="5"/>
  <c r="AE809" i="5"/>
  <c r="AG809" i="5"/>
  <c r="AY809" i="5"/>
  <c r="BA809" i="5"/>
  <c r="BB809" i="5"/>
  <c r="BC809" i="5"/>
  <c r="AE810" i="5"/>
  <c r="AG810" i="5"/>
  <c r="AY810" i="5"/>
  <c r="BA810" i="5"/>
  <c r="BB810" i="5"/>
  <c r="BC810" i="5"/>
  <c r="AE811" i="5"/>
  <c r="AG811" i="5"/>
  <c r="AY811" i="5"/>
  <c r="BA811" i="5"/>
  <c r="BB811" i="5"/>
  <c r="BC811" i="5"/>
  <c r="AE812" i="5"/>
  <c r="AG812" i="5"/>
  <c r="AY812" i="5"/>
  <c r="BA812" i="5"/>
  <c r="BB812" i="5"/>
  <c r="BC812" i="5"/>
  <c r="AE813" i="5"/>
  <c r="AG813" i="5"/>
  <c r="AY813" i="5"/>
  <c r="BA813" i="5"/>
  <c r="BB813" i="5"/>
  <c r="BC813" i="5"/>
  <c r="AE814" i="5"/>
  <c r="AG814" i="5"/>
  <c r="AY818" i="5"/>
  <c r="BA818" i="5"/>
  <c r="BB818" i="5"/>
  <c r="BC818" i="5"/>
  <c r="AE823" i="5"/>
  <c r="AG823" i="5"/>
  <c r="AY823" i="5"/>
  <c r="BA823" i="5"/>
  <c r="BB823" i="5"/>
  <c r="BC823" i="5"/>
  <c r="AE824" i="5"/>
  <c r="AG824" i="5"/>
  <c r="AY824" i="5"/>
  <c r="BA824" i="5"/>
  <c r="BB824" i="5"/>
  <c r="BC824" i="5"/>
  <c r="AE825" i="5"/>
  <c r="AG825" i="5"/>
  <c r="AY825" i="5"/>
  <c r="BA825" i="5"/>
  <c r="BB825" i="5"/>
  <c r="BC825" i="5"/>
  <c r="AE826" i="5"/>
  <c r="AG826" i="5"/>
  <c r="AY826" i="5"/>
  <c r="BA826" i="5"/>
  <c r="BB826" i="5"/>
  <c r="BC826" i="5"/>
  <c r="AE827" i="5"/>
  <c r="AG827" i="5"/>
  <c r="AY827" i="5"/>
  <c r="BA827" i="5"/>
  <c r="BB827" i="5"/>
  <c r="BC827" i="5"/>
  <c r="AE828" i="5"/>
  <c r="AG828" i="5"/>
  <c r="AE829" i="5"/>
  <c r="AG829" i="5"/>
  <c r="AY829" i="5"/>
  <c r="BA829" i="5"/>
  <c r="BB829" i="5"/>
  <c r="BC829" i="5"/>
  <c r="AE830" i="5"/>
  <c r="AG830" i="5"/>
  <c r="AY830" i="5"/>
  <c r="BA830" i="5"/>
  <c r="BB830" i="5"/>
  <c r="BC830" i="5"/>
  <c r="AE831" i="5"/>
  <c r="AG831" i="5"/>
  <c r="AY831" i="5"/>
  <c r="BA831" i="5"/>
  <c r="BB831" i="5"/>
  <c r="BC831" i="5"/>
  <c r="AE832" i="5"/>
  <c r="AG832" i="5"/>
  <c r="AY832" i="5"/>
  <c r="BA832" i="5"/>
  <c r="BB832" i="5"/>
  <c r="BC832" i="5"/>
  <c r="AE833" i="5"/>
  <c r="AG833" i="5"/>
  <c r="AY833" i="5"/>
  <c r="BA833" i="5"/>
  <c r="BB833" i="5"/>
  <c r="BC833" i="5"/>
  <c r="AE834" i="5"/>
  <c r="AG834" i="5"/>
  <c r="AY834" i="5"/>
  <c r="BA834" i="5"/>
  <c r="BB834" i="5"/>
  <c r="BC834" i="5"/>
  <c r="AE835" i="5"/>
  <c r="AG835" i="5"/>
  <c r="AY835" i="5"/>
  <c r="BA835" i="5"/>
  <c r="BB835" i="5"/>
  <c r="BC835" i="5"/>
  <c r="AE836" i="5"/>
  <c r="AG836" i="5"/>
  <c r="AY836" i="5"/>
  <c r="BA836" i="5"/>
  <c r="BB836" i="5"/>
  <c r="BC836" i="5"/>
  <c r="AE837" i="5"/>
  <c r="AG837" i="5"/>
  <c r="AY837" i="5"/>
  <c r="BA837" i="5"/>
  <c r="BB837" i="5"/>
  <c r="BC837" i="5"/>
  <c r="AE838" i="5"/>
  <c r="AG838" i="5"/>
  <c r="AY838" i="5"/>
  <c r="BA838" i="5"/>
  <c r="BB838" i="5"/>
  <c r="BC838" i="5"/>
  <c r="AE839" i="5"/>
  <c r="AG839" i="5"/>
  <c r="AY839" i="5"/>
  <c r="BA839" i="5"/>
  <c r="BB839" i="5"/>
  <c r="BC839" i="5"/>
  <c r="X840" i="5"/>
  <c r="Z840" i="5"/>
  <c r="AE840" i="5"/>
  <c r="AG840" i="5"/>
  <c r="X841" i="5"/>
  <c r="Z841" i="5"/>
  <c r="AE841" i="5"/>
  <c r="AG841" i="5"/>
  <c r="X842" i="5"/>
  <c r="Z842" i="5"/>
  <c r="AE842" i="5"/>
  <c r="AG842" i="5"/>
  <c r="X843" i="5"/>
  <c r="Z843" i="5"/>
  <c r="AE843" i="5"/>
  <c r="AG843" i="5"/>
  <c r="X844" i="5"/>
  <c r="Z844" i="5"/>
  <c r="AE844" i="5"/>
  <c r="AG844" i="5"/>
  <c r="X845" i="5"/>
  <c r="Z845" i="5"/>
  <c r="AE845" i="5"/>
  <c r="AG845" i="5"/>
  <c r="X846" i="5"/>
  <c r="Z846" i="5"/>
  <c r="AE846" i="5"/>
  <c r="AG846" i="5"/>
  <c r="X847" i="5"/>
  <c r="Z847" i="5"/>
  <c r="AE847" i="5"/>
  <c r="AG847" i="5"/>
  <c r="X848" i="5"/>
  <c r="Z848" i="5"/>
  <c r="AE848" i="5"/>
  <c r="AG848" i="5"/>
  <c r="X849" i="5"/>
  <c r="Z849" i="5"/>
  <c r="AE849" i="5"/>
  <c r="AG849" i="5"/>
  <c r="X850" i="5"/>
  <c r="Z850" i="5"/>
  <c r="AE850" i="5"/>
  <c r="AG850" i="5"/>
  <c r="X851" i="5"/>
  <c r="Z851" i="5"/>
  <c r="AE851" i="5"/>
  <c r="AG851" i="5"/>
  <c r="X852" i="5"/>
  <c r="Z852" i="5"/>
  <c r="AE852" i="5"/>
  <c r="AG852" i="5"/>
  <c r="X853" i="5"/>
  <c r="Z853" i="5"/>
  <c r="AE853" i="5"/>
  <c r="AG853" i="5"/>
  <c r="X854" i="5"/>
  <c r="Z854" i="5"/>
  <c r="AE854" i="5"/>
  <c r="AG854" i="5"/>
  <c r="X855" i="5"/>
  <c r="Z855" i="5"/>
  <c r="AE855" i="5"/>
  <c r="AG855" i="5"/>
  <c r="X856" i="5"/>
  <c r="Z856" i="5"/>
  <c r="AE856" i="5"/>
  <c r="AG856" i="5"/>
  <c r="X857" i="5"/>
  <c r="Z857" i="5"/>
  <c r="AE857" i="5"/>
  <c r="AG857" i="5"/>
  <c r="X858" i="5"/>
  <c r="Z858" i="5"/>
  <c r="AE858" i="5"/>
  <c r="AG858" i="5"/>
  <c r="X859" i="5"/>
  <c r="Z859" i="5"/>
  <c r="AE859" i="5"/>
  <c r="AG859" i="5"/>
  <c r="X860" i="5"/>
  <c r="Z860" i="5"/>
  <c r="AE860" i="5"/>
  <c r="AG860" i="5"/>
  <c r="X861" i="5"/>
  <c r="Z861" i="5"/>
  <c r="AE861" i="5"/>
  <c r="AG861" i="5"/>
  <c r="X862" i="5"/>
  <c r="Z862" i="5"/>
  <c r="AE862" i="5"/>
  <c r="AG862" i="5"/>
  <c r="X863" i="5"/>
  <c r="Z863" i="5"/>
  <c r="AE863" i="5"/>
  <c r="AG863" i="5"/>
  <c r="X864" i="5"/>
  <c r="Z864" i="5"/>
  <c r="AE864" i="5"/>
  <c r="AG864" i="5"/>
  <c r="X865" i="5"/>
  <c r="Z865" i="5"/>
  <c r="AE865" i="5"/>
  <c r="AG865" i="5"/>
  <c r="X866" i="5"/>
  <c r="Z866" i="5"/>
  <c r="AE866" i="5"/>
  <c r="AG866" i="5"/>
  <c r="X867" i="5"/>
  <c r="Z867" i="5"/>
  <c r="AE867" i="5"/>
  <c r="AG867" i="5"/>
  <c r="X868" i="5"/>
  <c r="Z868" i="5"/>
  <c r="AE868" i="5"/>
  <c r="AG868" i="5"/>
  <c r="X869" i="5"/>
  <c r="Z869" i="5"/>
  <c r="AE869" i="5"/>
  <c r="AG869" i="5"/>
  <c r="X870" i="5"/>
  <c r="Z870" i="5"/>
  <c r="AE870" i="5"/>
  <c r="AG870" i="5"/>
  <c r="X871" i="5"/>
  <c r="Z871" i="5"/>
  <c r="AE871" i="5"/>
  <c r="AG871" i="5"/>
  <c r="X872" i="5"/>
  <c r="Z872" i="5"/>
  <c r="AE872" i="5"/>
  <c r="AG872" i="5"/>
  <c r="X873" i="5"/>
  <c r="Z873" i="5"/>
  <c r="AE873" i="5"/>
  <c r="AG873" i="5"/>
  <c r="X874" i="5"/>
  <c r="Z874" i="5"/>
  <c r="AE874" i="5"/>
  <c r="AG874" i="5"/>
  <c r="X875" i="5"/>
  <c r="Z875" i="5"/>
  <c r="AE875" i="5"/>
  <c r="AG875" i="5"/>
  <c r="X876" i="5"/>
  <c r="Z876" i="5"/>
  <c r="AE876" i="5"/>
  <c r="AG876" i="5"/>
  <c r="X877" i="5"/>
  <c r="Z877" i="5"/>
  <c r="AE877" i="5"/>
  <c r="AG877" i="5"/>
  <c r="X878" i="5"/>
  <c r="Z878" i="5"/>
  <c r="AE878" i="5"/>
  <c r="AG878" i="5"/>
  <c r="X879" i="5"/>
  <c r="Z879" i="5"/>
  <c r="AE879" i="5"/>
  <c r="AG879" i="5"/>
  <c r="X880" i="5"/>
  <c r="Z880" i="5"/>
  <c r="AE880" i="5"/>
  <c r="AG880" i="5"/>
  <c r="X881" i="5"/>
  <c r="Z881" i="5"/>
  <c r="AE881" i="5"/>
  <c r="AG881" i="5"/>
  <c r="X882" i="5"/>
  <c r="Z882" i="5"/>
  <c r="AE882" i="5"/>
  <c r="AG882" i="5"/>
  <c r="X883" i="5"/>
  <c r="Z883" i="5"/>
  <c r="AE883" i="5"/>
  <c r="AG883" i="5"/>
  <c r="X884" i="5"/>
  <c r="Z884" i="5"/>
  <c r="AE884" i="5"/>
  <c r="AG884" i="5"/>
  <c r="X885" i="5"/>
  <c r="Z885" i="5"/>
  <c r="AE885" i="5"/>
  <c r="AG885" i="5"/>
  <c r="X886" i="5"/>
  <c r="Z886" i="5"/>
  <c r="AE886" i="5"/>
  <c r="AG886" i="5"/>
  <c r="X887" i="5"/>
  <c r="Z887" i="5"/>
  <c r="AE887" i="5"/>
  <c r="AG887" i="5"/>
  <c r="X888" i="5"/>
  <c r="Z888" i="5"/>
  <c r="AE888" i="5"/>
  <c r="AG888" i="5"/>
  <c r="X889" i="5"/>
  <c r="Z889" i="5"/>
  <c r="AE889" i="5"/>
  <c r="AG889" i="5"/>
  <c r="X890" i="5"/>
  <c r="Z890" i="5"/>
  <c r="AE890" i="5"/>
  <c r="AG890" i="5"/>
  <c r="X891" i="5"/>
  <c r="Z891" i="5"/>
  <c r="AE891" i="5"/>
  <c r="AG891" i="5"/>
  <c r="X892" i="5"/>
  <c r="Z892" i="5"/>
  <c r="AE892" i="5"/>
  <c r="AG892" i="5"/>
  <c r="X893" i="5"/>
  <c r="Z893" i="5"/>
  <c r="AE893" i="5"/>
  <c r="AG893" i="5"/>
  <c r="X894" i="5"/>
  <c r="Z894" i="5"/>
  <c r="AE894" i="5"/>
  <c r="AG894" i="5"/>
  <c r="X895" i="5"/>
  <c r="Z895" i="5"/>
  <c r="AE895" i="5"/>
  <c r="AG895" i="5"/>
  <c r="X896" i="5"/>
  <c r="Z896" i="5"/>
  <c r="AE896" i="5"/>
  <c r="AG896" i="5"/>
  <c r="X897" i="5"/>
  <c r="Z897" i="5"/>
  <c r="AE897" i="5"/>
  <c r="AG897" i="5"/>
  <c r="X898" i="5"/>
  <c r="Z898" i="5"/>
  <c r="AE898" i="5"/>
  <c r="AG898" i="5"/>
  <c r="X899" i="5"/>
  <c r="Z899" i="5"/>
  <c r="AE899" i="5"/>
  <c r="AG899" i="5"/>
  <c r="X900" i="5"/>
  <c r="Z900" i="5"/>
  <c r="AE900" i="5"/>
  <c r="AG900" i="5"/>
  <c r="X901" i="5"/>
  <c r="Z901" i="5"/>
  <c r="AE901" i="5"/>
  <c r="AG901" i="5"/>
  <c r="X902" i="5"/>
  <c r="Z902" i="5"/>
  <c r="AE902" i="5"/>
  <c r="AG902" i="5"/>
  <c r="X903" i="5"/>
  <c r="Z903" i="5"/>
  <c r="AE903" i="5"/>
  <c r="AG903" i="5"/>
  <c r="X904" i="5"/>
  <c r="Z904" i="5"/>
  <c r="AE904" i="5"/>
  <c r="AG904" i="5"/>
  <c r="X905" i="5"/>
  <c r="Z905" i="5"/>
  <c r="AE905" i="5"/>
  <c r="AG905" i="5"/>
  <c r="X906" i="5"/>
  <c r="Z906" i="5"/>
  <c r="AE906" i="5"/>
  <c r="AG906" i="5"/>
  <c r="X907" i="5"/>
  <c r="Z907" i="5"/>
  <c r="AE907" i="5"/>
  <c r="AG907" i="5"/>
  <c r="X908" i="5"/>
  <c r="Z908" i="5"/>
  <c r="AE908" i="5"/>
  <c r="AG908" i="5"/>
  <c r="X909" i="5"/>
  <c r="Z909" i="5"/>
  <c r="AE909" i="5"/>
  <c r="AG909" i="5"/>
  <c r="X910" i="5"/>
  <c r="Z910" i="5"/>
  <c r="AE910" i="5"/>
  <c r="AG910" i="5"/>
  <c r="X911" i="5"/>
  <c r="Z911" i="5"/>
  <c r="AE911" i="5"/>
  <c r="AG911" i="5"/>
  <c r="X912" i="5"/>
  <c r="Z912" i="5"/>
  <c r="AE912" i="5"/>
  <c r="AG912" i="5"/>
  <c r="X913" i="5"/>
  <c r="Z913" i="5"/>
  <c r="AE913" i="5"/>
  <c r="AG913" i="5"/>
  <c r="X914" i="5"/>
  <c r="Z914" i="5"/>
  <c r="AE914" i="5"/>
  <c r="AG914" i="5"/>
  <c r="X915" i="5"/>
  <c r="Z915" i="5"/>
  <c r="AE915" i="5"/>
  <c r="AG915" i="5"/>
  <c r="X916" i="5"/>
  <c r="Z916" i="5"/>
  <c r="AE916" i="5"/>
  <c r="AG916" i="5"/>
  <c r="X917" i="5"/>
  <c r="Z917" i="5"/>
  <c r="AE917" i="5"/>
  <c r="AG917" i="5"/>
  <c r="X918" i="5"/>
  <c r="Z918" i="5"/>
  <c r="AE918" i="5"/>
  <c r="AG918" i="5"/>
  <c r="X919" i="5"/>
  <c r="Z919" i="5"/>
  <c r="AE919" i="5"/>
  <c r="AG919" i="5"/>
  <c r="X920" i="5"/>
  <c r="Z920" i="5"/>
  <c r="AE920" i="5"/>
  <c r="AG920" i="5"/>
  <c r="X921" i="5"/>
  <c r="Z921" i="5"/>
  <c r="AE921" i="5"/>
  <c r="AG921" i="5"/>
  <c r="X922" i="5"/>
  <c r="Z922" i="5"/>
  <c r="AE922" i="5"/>
  <c r="AG922" i="5"/>
  <c r="X923" i="5"/>
  <c r="Z923" i="5"/>
  <c r="AE923" i="5"/>
  <c r="AG923" i="5"/>
  <c r="X924" i="5"/>
  <c r="Z924" i="5"/>
  <c r="AE924" i="5"/>
  <c r="AG924" i="5"/>
  <c r="X925" i="5"/>
  <c r="Z925" i="5"/>
  <c r="AE925" i="5"/>
  <c r="AG925" i="5"/>
  <c r="X926" i="5"/>
  <c r="Z926" i="5"/>
  <c r="AE926" i="5"/>
  <c r="AG926" i="5"/>
  <c r="X927" i="5"/>
  <c r="Z927" i="5"/>
  <c r="AE927" i="5"/>
  <c r="AG927" i="5"/>
  <c r="X928" i="5"/>
  <c r="Z928" i="5"/>
  <c r="AE928" i="5"/>
  <c r="AG928" i="5"/>
  <c r="X929" i="5"/>
  <c r="Z929" i="5"/>
  <c r="AE929" i="5"/>
  <c r="AG929" i="5"/>
  <c r="X930" i="5"/>
  <c r="Z930" i="5"/>
  <c r="AE930" i="5"/>
  <c r="AG930" i="5"/>
  <c r="X931" i="5"/>
  <c r="Z931" i="5"/>
  <c r="AE931" i="5"/>
  <c r="AG931" i="5"/>
  <c r="X932" i="5"/>
  <c r="Z932" i="5"/>
  <c r="AE932" i="5"/>
  <c r="AG932" i="5"/>
  <c r="X933" i="5"/>
  <c r="Z933" i="5"/>
  <c r="AE933" i="5"/>
  <c r="AG933" i="5"/>
  <c r="X934" i="5"/>
  <c r="Z934" i="5"/>
  <c r="AE934" i="5"/>
  <c r="AG934" i="5"/>
  <c r="X935" i="5"/>
  <c r="Z935" i="5"/>
  <c r="AE935" i="5"/>
  <c r="AG935" i="5"/>
  <c r="X936" i="5"/>
  <c r="Z936" i="5"/>
  <c r="AE936" i="5"/>
  <c r="AG936" i="5"/>
  <c r="X937" i="5"/>
  <c r="Z937" i="5"/>
  <c r="AE937" i="5"/>
  <c r="AG937" i="5"/>
  <c r="X938" i="5"/>
  <c r="Z938" i="5"/>
  <c r="AE938" i="5"/>
  <c r="AG938" i="5"/>
  <c r="X939" i="5"/>
  <c r="Z939" i="5"/>
  <c r="AE939" i="5"/>
  <c r="AG939" i="5"/>
  <c r="X940" i="5"/>
  <c r="Z940" i="5"/>
  <c r="AE940" i="5"/>
  <c r="AG940" i="5"/>
  <c r="X941" i="5"/>
  <c r="Z941" i="5"/>
  <c r="AE941" i="5"/>
  <c r="AG941" i="5"/>
  <c r="X942" i="5"/>
  <c r="Z942" i="5"/>
  <c r="AE942" i="5"/>
  <c r="AG942" i="5"/>
  <c r="X943" i="5"/>
  <c r="Z943" i="5"/>
  <c r="AE943" i="5"/>
  <c r="AG943" i="5"/>
  <c r="X944" i="5"/>
  <c r="Z944" i="5"/>
  <c r="AE944" i="5"/>
  <c r="AG944" i="5"/>
  <c r="X945" i="5"/>
  <c r="Z945" i="5"/>
  <c r="AE945" i="5"/>
  <c r="AG945" i="5"/>
  <c r="X946" i="5"/>
  <c r="Z946" i="5"/>
  <c r="AE946" i="5"/>
  <c r="AG946" i="5"/>
  <c r="X947" i="5"/>
  <c r="Z947" i="5"/>
  <c r="AE947" i="5"/>
  <c r="AG947" i="5"/>
  <c r="X948" i="5"/>
  <c r="Z948" i="5"/>
  <c r="AE948" i="5"/>
  <c r="AG948" i="5"/>
  <c r="X949" i="5"/>
  <c r="Z949" i="5"/>
  <c r="AE949" i="5"/>
  <c r="AG949" i="5"/>
  <c r="X950" i="5"/>
  <c r="Z950" i="5"/>
  <c r="AE950" i="5"/>
  <c r="AG950" i="5"/>
  <c r="X951" i="5"/>
  <c r="Z951" i="5"/>
  <c r="AE951" i="5"/>
  <c r="AG951" i="5"/>
  <c r="X952" i="5"/>
  <c r="Z952" i="5"/>
  <c r="AE952" i="5"/>
  <c r="AG952" i="5"/>
  <c r="X953" i="5"/>
  <c r="Z953" i="5"/>
  <c r="AE953" i="5"/>
  <c r="AG953" i="5"/>
  <c r="X954" i="5"/>
  <c r="Z954" i="5"/>
  <c r="AE954" i="5"/>
  <c r="AG954" i="5"/>
  <c r="X955" i="5"/>
  <c r="Z955" i="5"/>
  <c r="AE955" i="5"/>
  <c r="AG955" i="5"/>
  <c r="X956" i="5"/>
  <c r="Z956" i="5"/>
  <c r="AE956" i="5"/>
  <c r="AG956" i="5"/>
  <c r="X957" i="5"/>
  <c r="Z957" i="5"/>
  <c r="AE957" i="5"/>
  <c r="AG957" i="5"/>
  <c r="X958" i="5"/>
  <c r="Z958" i="5"/>
  <c r="AE958" i="5"/>
  <c r="AG958" i="5"/>
  <c r="X959" i="5"/>
  <c r="Z959" i="5"/>
  <c r="AE959" i="5"/>
  <c r="AG959" i="5"/>
  <c r="X960" i="5"/>
  <c r="Z960" i="5"/>
  <c r="AE960" i="5"/>
  <c r="AG960" i="5"/>
  <c r="X961" i="5"/>
  <c r="Z961" i="5"/>
  <c r="AE961" i="5"/>
  <c r="AG961" i="5"/>
  <c r="X962" i="5"/>
  <c r="Z962" i="5"/>
  <c r="AE962" i="5"/>
  <c r="AG962" i="5"/>
  <c r="X963" i="5"/>
  <c r="Z963" i="5"/>
  <c r="AE963" i="5"/>
  <c r="AG963" i="5"/>
  <c r="X964" i="5"/>
  <c r="Z964" i="5"/>
  <c r="AE964" i="5"/>
  <c r="AG964" i="5"/>
  <c r="G3" i="5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K3" i="5"/>
  <c r="L3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J3" i="5"/>
  <c r="P1" i="7"/>
  <c r="Q1" i="7"/>
  <c r="R1" i="7"/>
  <c r="M1" i="7"/>
  <c r="N1" i="7"/>
  <c r="O1" i="7"/>
  <c r="L1" i="7"/>
  <c r="K1" i="7"/>
  <c r="J1" i="7"/>
  <c r="I1" i="7"/>
  <c r="H1" i="7"/>
  <c r="G1" i="7"/>
  <c r="F1" i="7"/>
  <c r="E1" i="7"/>
  <c r="D1" i="7"/>
  <c r="C1" i="7"/>
  <c r="B1" i="7"/>
  <c r="A1" i="7"/>
</calcChain>
</file>

<file path=xl/sharedStrings.xml><?xml version="1.0" encoding="utf-8"?>
<sst xmlns="http://schemas.openxmlformats.org/spreadsheetml/2006/main" count="9663" uniqueCount="1499">
  <si>
    <t>&lt;2%</t>
  </si>
  <si>
    <t>pervasive</t>
  </si>
  <si>
    <t>Basalt</t>
  </si>
  <si>
    <t>Diabase</t>
  </si>
  <si>
    <t>Gabbro</t>
  </si>
  <si>
    <t>olivine gabbro</t>
  </si>
  <si>
    <t>Gabbronorite</t>
  </si>
  <si>
    <t>Troctolite</t>
  </si>
  <si>
    <t>Diorite</t>
  </si>
  <si>
    <t>Tonalite</t>
  </si>
  <si>
    <t>Trondjhemite</t>
  </si>
  <si>
    <t>Wehrlite</t>
  </si>
  <si>
    <t>Dunite</t>
  </si>
  <si>
    <t>Harzburgite</t>
  </si>
  <si>
    <t>Lherzolite</t>
  </si>
  <si>
    <t>ophicalcite</t>
  </si>
  <si>
    <t>listvenite</t>
  </si>
  <si>
    <t>serpentinite</t>
  </si>
  <si>
    <t>Not recovered</t>
  </si>
  <si>
    <t>foliated</t>
  </si>
  <si>
    <t>Grain size</t>
  </si>
  <si>
    <t>Modal</t>
  </si>
  <si>
    <t>Colour</t>
  </si>
  <si>
    <t>Sheared</t>
  </si>
  <si>
    <t>Tectonic</t>
  </si>
  <si>
    <t xml:space="preserve">Disseminated oxide </t>
  </si>
  <si>
    <t xml:space="preserve">Oxide </t>
  </si>
  <si>
    <t xml:space="preserve">Olivine-bearing </t>
  </si>
  <si>
    <t xml:space="preserve">Orthopyroxene-bearing </t>
  </si>
  <si>
    <t xml:space="preserve">Troctolitic </t>
  </si>
  <si>
    <t xml:space="preserve">Olivine-rich </t>
  </si>
  <si>
    <t xml:space="preserve">Anorthositic </t>
  </si>
  <si>
    <t>Glassy</t>
  </si>
  <si>
    <t>ICDP Exp/Hole number</t>
  </si>
  <si>
    <t>Chikyu Exp/Hole number</t>
  </si>
  <si>
    <t>Core</t>
  </si>
  <si>
    <t>Section</t>
  </si>
  <si>
    <t>Interval top (cm)</t>
  </si>
  <si>
    <t>Interval bottom (cm)</t>
  </si>
  <si>
    <t>Top depth (m downhole)</t>
  </si>
  <si>
    <t>Bottom depth (m downhole)</t>
  </si>
  <si>
    <t>Texture</t>
  </si>
  <si>
    <t>recrystallized</t>
  </si>
  <si>
    <t>patchy</t>
  </si>
  <si>
    <t>Patch shape</t>
  </si>
  <si>
    <t>apparent dip direction 1 [deg]</t>
  </si>
  <si>
    <t>apparent dip direction 2 [deg]</t>
  </si>
  <si>
    <t>dip azimuth measured [deg]</t>
  </si>
  <si>
    <t>dip angle measured [deg]</t>
  </si>
  <si>
    <t>dip angle calculated in CRF [deg]</t>
  </si>
  <si>
    <t>Layering intensity name</t>
  </si>
  <si>
    <t>Layering intensity rank</t>
  </si>
  <si>
    <t>Layering quality name</t>
  </si>
  <si>
    <t>Layering quality rank</t>
  </si>
  <si>
    <t>MF fabric geometry</t>
  </si>
  <si>
    <t>MF intensity</t>
  </si>
  <si>
    <t>MF intensity rank</t>
  </si>
  <si>
    <t>MF quality</t>
  </si>
  <si>
    <t>MF quality rank</t>
  </si>
  <si>
    <t>MF sense of shear</t>
  </si>
  <si>
    <t>MF comments</t>
  </si>
  <si>
    <t>EXPEDITION</t>
  </si>
  <si>
    <t>SITE</t>
  </si>
  <si>
    <t>HOLE</t>
  </si>
  <si>
    <t>CORE</t>
  </si>
  <si>
    <t>SECTION</t>
  </si>
  <si>
    <t>A</t>
  </si>
  <si>
    <t>Core-Section</t>
  </si>
  <si>
    <t>Cryptocrystalline &lt;0.1mm</t>
  </si>
  <si>
    <t>Microcrystalline 0.1-0.2mm</t>
  </si>
  <si>
    <t>Fine grained 0.2-1mm</t>
  </si>
  <si>
    <t>Medium grained 1-5mm</t>
  </si>
  <si>
    <t>Coarse grained 5-30mm</t>
  </si>
  <si>
    <t>Pegmatitic &gt;30mm</t>
  </si>
  <si>
    <t>Equigranular</t>
  </si>
  <si>
    <t>Seriate</t>
  </si>
  <si>
    <t>Varitextured</t>
  </si>
  <si>
    <t>Poikilitic</t>
  </si>
  <si>
    <t>Granular</t>
  </si>
  <si>
    <t>Intergranular</t>
  </si>
  <si>
    <t>Intersertal</t>
  </si>
  <si>
    <t>Subophitic</t>
  </si>
  <si>
    <t>Ophitic</t>
  </si>
  <si>
    <t>Porphyritic</t>
  </si>
  <si>
    <t>Comb structure</t>
  </si>
  <si>
    <t>Skeletal</t>
  </si>
  <si>
    <t>Dendritic</t>
  </si>
  <si>
    <t>GS_distribution</t>
  </si>
  <si>
    <t>Grain_size</t>
  </si>
  <si>
    <t>Habit</t>
  </si>
  <si>
    <t>Euhedral</t>
  </si>
  <si>
    <t>Subhedral</t>
  </si>
  <si>
    <t>Anhedral</t>
  </si>
  <si>
    <t>Shape</t>
  </si>
  <si>
    <t>Equant</t>
  </si>
  <si>
    <t>Subequant</t>
  </si>
  <si>
    <t>Tabular</t>
  </si>
  <si>
    <t>Elongate</t>
  </si>
  <si>
    <t>Interstitial</t>
  </si>
  <si>
    <t>3-10%</t>
  </si>
  <si>
    <t>11-30%</t>
  </si>
  <si>
    <t>31-60%</t>
  </si>
  <si>
    <t>61-90%</t>
  </si>
  <si>
    <t>&gt;91%</t>
  </si>
  <si>
    <t>BGD_type</t>
  </si>
  <si>
    <t>fresh</t>
  </si>
  <si>
    <t>slight</t>
  </si>
  <si>
    <t>moderate</t>
  </si>
  <si>
    <t>substantial</t>
  </si>
  <si>
    <t>extensive</t>
  </si>
  <si>
    <t>complete</t>
  </si>
  <si>
    <t>Contacts</t>
  </si>
  <si>
    <t>Lithology</t>
  </si>
  <si>
    <t>Modifier</t>
  </si>
  <si>
    <t>CORE_TYPE</t>
  </si>
  <si>
    <t>SECTION_ID</t>
  </si>
  <si>
    <t>REV_LENGTH</t>
  </si>
  <si>
    <t>BOTTOM_DEPTH</t>
  </si>
  <si>
    <t>MCD_TOP</t>
  </si>
  <si>
    <t>MCD_BOTTOM</t>
  </si>
  <si>
    <t>SEC_MCD_OFFSET</t>
  </si>
  <si>
    <t>ANALYST</t>
  </si>
  <si>
    <t>REMARKS</t>
  </si>
  <si>
    <t>CC</t>
  </si>
  <si>
    <t>PIECES</t>
  </si>
  <si>
    <t>BOX</t>
  </si>
  <si>
    <t>SLOT</t>
  </si>
  <si>
    <t>POSITION</t>
  </si>
  <si>
    <t>WHOLE_ROUND</t>
  </si>
  <si>
    <t>WR_TOP</t>
  </si>
  <si>
    <t>WR_BOT</t>
  </si>
  <si>
    <t>IGSN</t>
  </si>
  <si>
    <t>Z</t>
  </si>
  <si>
    <t>JC</t>
  </si>
  <si>
    <t>no</t>
  </si>
  <si>
    <t>T</t>
  </si>
  <si>
    <t>M</t>
  </si>
  <si>
    <t>B</t>
  </si>
  <si>
    <t>SM</t>
  </si>
  <si>
    <t>NB</t>
  </si>
  <si>
    <t>MH</t>
  </si>
  <si>
    <t>cont. to 155-1. pc1a-b</t>
  </si>
  <si>
    <t>ICDP5057ESC5JU2</t>
  </si>
  <si>
    <t>sawn to 155-2. pc1a-b</t>
  </si>
  <si>
    <t>ICDP5057ESE5JU2</t>
  </si>
  <si>
    <t>cont. to 153-3. pc1a-b</t>
  </si>
  <si>
    <t>ICDP5057ESG5JU2</t>
  </si>
  <si>
    <t>cont. 155-4. pc1</t>
  </si>
  <si>
    <t>ICDP5057ESI5JU2</t>
  </si>
  <si>
    <t>cont. to 156-1. pc1a-d</t>
  </si>
  <si>
    <t>ICDP5057ESK5JU2</t>
  </si>
  <si>
    <t>cont. to 156-2. pc1a-e</t>
  </si>
  <si>
    <t>ICDP5057ESM5JU2</t>
  </si>
  <si>
    <t>last core GT1. pc1. Youhou !</t>
  </si>
  <si>
    <t>ICDP5057ESO5JU2</t>
  </si>
  <si>
    <t>sharp</t>
  </si>
  <si>
    <t>diffuse</t>
  </si>
  <si>
    <t>branched</t>
  </si>
  <si>
    <t>combined grain size and modal boundary/contact</t>
  </si>
  <si>
    <t xml:space="preserve"> irregular</t>
  </si>
  <si>
    <t xml:space="preserve"> planar</t>
  </si>
  <si>
    <t xml:space="preserve"> curved</t>
  </si>
  <si>
    <t xml:space="preserve"> anastomosing</t>
  </si>
  <si>
    <t>Boundary_layer</t>
  </si>
  <si>
    <t>Nature_layer</t>
  </si>
  <si>
    <t>Intensity_layer</t>
  </si>
  <si>
    <t>weak</t>
  </si>
  <si>
    <t>strong</t>
  </si>
  <si>
    <t>n/a</t>
  </si>
  <si>
    <t>Alteration intensity rank table</t>
  </si>
  <si>
    <t>modal</t>
  </si>
  <si>
    <t>grain size</t>
  </si>
  <si>
    <t>linear</t>
  </si>
  <si>
    <t>MF_geometry</t>
  </si>
  <si>
    <t>anastomosing/irregular</t>
  </si>
  <si>
    <t>planar-linear</t>
  </si>
  <si>
    <t>planar</t>
  </si>
  <si>
    <t>isotropic</t>
  </si>
  <si>
    <t>MF intensity rank table</t>
  </si>
  <si>
    <t>Layer intensity rank table</t>
  </si>
  <si>
    <t>CP_geometry</t>
  </si>
  <si>
    <t>CP intensity rank table</t>
  </si>
  <si>
    <t>gradational</t>
  </si>
  <si>
    <t>undeformed</t>
  </si>
  <si>
    <t>weakly foliated</t>
  </si>
  <si>
    <t>mylonite</t>
  </si>
  <si>
    <t>ultramylonite</t>
  </si>
  <si>
    <t>CP_boundary</t>
  </si>
  <si>
    <t>fault gouge</t>
  </si>
  <si>
    <t>Fault_type</t>
  </si>
  <si>
    <t>Fault rock cohesion table</t>
  </si>
  <si>
    <t>incohesive</t>
  </si>
  <si>
    <t>semicohesive</t>
  </si>
  <si>
    <t>cohesive</t>
  </si>
  <si>
    <t>fault breccia</t>
  </si>
  <si>
    <t>cataclasite</t>
  </si>
  <si>
    <t>hydrothermal breccia</t>
  </si>
  <si>
    <t>BD intensity rank table</t>
  </si>
  <si>
    <t>minor fracturing</t>
  </si>
  <si>
    <t>moderate fracturing</t>
  </si>
  <si>
    <t>Fracture_type</t>
  </si>
  <si>
    <t>curved</t>
  </si>
  <si>
    <t>irregular</t>
  </si>
  <si>
    <t>none</t>
  </si>
  <si>
    <t>Fracture_network</t>
  </si>
  <si>
    <t>stepped</t>
  </si>
  <si>
    <t>splayed</t>
  </si>
  <si>
    <t>anastomosing</t>
  </si>
  <si>
    <t>Fracture intensity rank table</t>
  </si>
  <si>
    <t>no open fractures</t>
  </si>
  <si>
    <t>&lt;1/10cm</t>
  </si>
  <si>
    <t>1-5/10cm</t>
  </si>
  <si>
    <t>&gt;5/10cm</t>
  </si>
  <si>
    <t>pseudotachylite</t>
  </si>
  <si>
    <t>Vein_texture</t>
  </si>
  <si>
    <t>massive</t>
  </si>
  <si>
    <t>cross fiber</t>
  </si>
  <si>
    <t>vuggy</t>
  </si>
  <si>
    <t>polycrystalline</t>
  </si>
  <si>
    <t>crack seal</t>
  </si>
  <si>
    <t>sheared</t>
  </si>
  <si>
    <t>overgrowth</t>
  </si>
  <si>
    <t>brecciated</t>
  </si>
  <si>
    <t>Vein_connectivity</t>
  </si>
  <si>
    <t>isolated</t>
  </si>
  <si>
    <t>single</t>
  </si>
  <si>
    <t>network</t>
  </si>
  <si>
    <t>en enchelon</t>
  </si>
  <si>
    <t>cross cutting</t>
  </si>
  <si>
    <t>ribbon</t>
  </si>
  <si>
    <t>parallel</t>
  </si>
  <si>
    <t>overlapping</t>
  </si>
  <si>
    <t>slip fiber</t>
  </si>
  <si>
    <t>continuous</t>
  </si>
  <si>
    <t>Patch size</t>
  </si>
  <si>
    <t>round</t>
  </si>
  <si>
    <t>elongate</t>
  </si>
  <si>
    <t>Date Stamp</t>
  </si>
  <si>
    <t>Scientist Initials</t>
  </si>
  <si>
    <t>Vein_morph</t>
  </si>
  <si>
    <t>Quality_name</t>
  </si>
  <si>
    <t>uncertain</t>
  </si>
  <si>
    <t>likely</t>
  </si>
  <si>
    <t>certain</t>
  </si>
  <si>
    <t>Alluvium</t>
  </si>
  <si>
    <t>banded</t>
  </si>
  <si>
    <t>pull-apart</t>
  </si>
  <si>
    <t>fault vein</t>
  </si>
  <si>
    <t>&lt;3cm</t>
  </si>
  <si>
    <t>3-6cm</t>
  </si>
  <si>
    <t>&gt;6cm</t>
  </si>
  <si>
    <t>contact_geom</t>
  </si>
  <si>
    <t>contact_nature</t>
  </si>
  <si>
    <t>Magmatic Unit Top Contact Type</t>
  </si>
  <si>
    <t>Nature of margins of the top contact</t>
  </si>
  <si>
    <t>sutured</t>
  </si>
  <si>
    <t>Magmatic Unit top contact geometry</t>
  </si>
  <si>
    <t>Magmatic top contact comments</t>
  </si>
  <si>
    <t>Magmatic layering/banding type</t>
  </si>
  <si>
    <t>Nature of margins of the layering</t>
  </si>
  <si>
    <t>Geometry of layering</t>
  </si>
  <si>
    <t>Layering perpendicular thickness  [cm]</t>
  </si>
  <si>
    <t>Comments (layering/banding)</t>
  </si>
  <si>
    <t>n</t>
  </si>
  <si>
    <t>r</t>
  </si>
  <si>
    <t>d</t>
  </si>
  <si>
    <t>s</t>
  </si>
  <si>
    <t>nd</t>
  </si>
  <si>
    <t>ns</t>
  </si>
  <si>
    <t>rd</t>
  </si>
  <si>
    <t>rs</t>
  </si>
  <si>
    <t>unknown</t>
  </si>
  <si>
    <t>sense_shear</t>
  </si>
  <si>
    <t>Dominant SPO defining phase</t>
  </si>
  <si>
    <t>olivine</t>
  </si>
  <si>
    <t>plagioclase</t>
  </si>
  <si>
    <t>pyroxene</t>
  </si>
  <si>
    <t>oxide</t>
  </si>
  <si>
    <t>other</t>
  </si>
  <si>
    <t>SPO_phase</t>
  </si>
  <si>
    <t>Magmatic vein type</t>
  </si>
  <si>
    <t>Contact (magmatic veins)</t>
  </si>
  <si>
    <t>Geometry (magmatic veins)</t>
  </si>
  <si>
    <t>Mean Perpendicular thickness [cm]</t>
  </si>
  <si>
    <t>Comments (magmatic veins)</t>
  </si>
  <si>
    <t>Sharp</t>
  </si>
  <si>
    <t>Planar</t>
  </si>
  <si>
    <t>Gradational</t>
  </si>
  <si>
    <t>Curved</t>
  </si>
  <si>
    <t>Sutured</t>
  </si>
  <si>
    <t>Irregular</t>
  </si>
  <si>
    <t>Other</t>
  </si>
  <si>
    <t>mag_vein</t>
  </si>
  <si>
    <t>mag_vein_con</t>
  </si>
  <si>
    <t>mag_vein_geom</t>
  </si>
  <si>
    <t xml:space="preserve"> lineation trend [deg]</t>
  </si>
  <si>
    <t xml:space="preserve"> lineation plunge [deg]</t>
  </si>
  <si>
    <t>apparent dip plunge 1 [deg]</t>
  </si>
  <si>
    <t xml:space="preserve"> apparent dip plunge 2 [deg]</t>
  </si>
  <si>
    <t xml:space="preserve"> dip azimuth calculated in CRF [deg]</t>
  </si>
  <si>
    <t>fracture_type</t>
  </si>
  <si>
    <t xml:space="preserve">slickenside </t>
  </si>
  <si>
    <t>fault zone</t>
  </si>
  <si>
    <t xml:space="preserve"> cataclastic zone</t>
  </si>
  <si>
    <t xml:space="preserve"> shear vein</t>
  </si>
  <si>
    <t xml:space="preserve"> Hydrothermal breccia vein</t>
  </si>
  <si>
    <t xml:space="preserve"> joint</t>
  </si>
  <si>
    <t>fracturing with incipient grain size reduction and rotation</t>
  </si>
  <si>
    <t>well-developed cataclasis</t>
  </si>
  <si>
    <t>Ultracataclasite (or fault gouge)</t>
  </si>
  <si>
    <t>moderately foliated</t>
  </si>
  <si>
    <t>Protomylonite</t>
  </si>
  <si>
    <t>Texture comments</t>
  </si>
  <si>
    <t>low-T protomylonite</t>
  </si>
  <si>
    <t>DM</t>
  </si>
  <si>
    <t>Section top (CCD (m))</t>
  </si>
  <si>
    <t>CCSL (m)</t>
  </si>
  <si>
    <t>1 oriented piece (piece 2)</t>
  </si>
  <si>
    <t>ICDP5057ESW9HU2</t>
  </si>
  <si>
    <t>ICDP5057ES4AHU2</t>
  </si>
  <si>
    <t>ICDP5057ES6AHU2</t>
  </si>
  <si>
    <t>ICDP5057ES8AHU2</t>
  </si>
  <si>
    <t>ICDP5057ESAAHU2</t>
  </si>
  <si>
    <t>ICDP5057ESCAHU2</t>
  </si>
  <si>
    <t>ICDP5057ESEAHU2</t>
  </si>
  <si>
    <t>piece 4 is continuous into section 5-2. Piece 4 original reconstructed length grater than one meter, 1.10m</t>
  </si>
  <si>
    <t>ICDP5057ESGAHU2</t>
  </si>
  <si>
    <t>piece 1 continues from piece 4 in 5Z-1.</t>
  </si>
  <si>
    <t>ICDP5057ESIAHU2</t>
  </si>
  <si>
    <t>ICDP5057ESKAHU2</t>
  </si>
  <si>
    <t>piece 1, 3, 6 and 8 are rubble intervals (reason for curated length &gt; drilled interval)</t>
  </si>
  <si>
    <t>ICDP5057ESMAHU2</t>
  </si>
  <si>
    <t>1 piece, 3 subpieces</t>
  </si>
  <si>
    <t>ICDP5057ESOAHU2</t>
  </si>
  <si>
    <t>mh</t>
  </si>
  <si>
    <t>fractured!</t>
  </si>
  <si>
    <t>ICDP5057ESUAHU2</t>
  </si>
  <si>
    <t>intensely fractured horizon, all now rubble. Fine grained green matrix around rubble</t>
  </si>
  <si>
    <t>ICDP5057ESWAHU2</t>
  </si>
  <si>
    <t>piece 2 is continuous into section 9-2</t>
  </si>
  <si>
    <t>ICDP5057ESYAHU2</t>
  </si>
  <si>
    <t>piece 1 is continuous from piece 2 section 9-2</t>
  </si>
  <si>
    <t>ICDP5057ES0BHU2</t>
  </si>
  <si>
    <t>piece 1 is rubble</t>
  </si>
  <si>
    <t>ICDP5057ES2BHU2</t>
  </si>
  <si>
    <t>ICDP5057ES4BHU2</t>
  </si>
  <si>
    <t>piece 2 is continuous with piece 1 in section 10-3. Piece 1 is fault zone and highly fragile</t>
  </si>
  <si>
    <t>ICDP5057ES6BHU2</t>
  </si>
  <si>
    <t>piece 1 is continuous from piece 2 in section 10-2</t>
  </si>
  <si>
    <t>ICDP5057ES8BHU2</t>
  </si>
  <si>
    <t>piece 1 is continuous from piece 1 in section 10-3, core box 5</t>
  </si>
  <si>
    <t>ICDP5057ESABHU2</t>
  </si>
  <si>
    <t>piece 1 is continued in section 11-2</t>
  </si>
  <si>
    <t>ICDP5057ESCBHU2</t>
  </si>
  <si>
    <t>piece 1 is continued in section 11-3</t>
  </si>
  <si>
    <t>ICDP5057ESEBHU2</t>
  </si>
  <si>
    <t>piece 1 is continued in section 11-4, core box 7</t>
  </si>
  <si>
    <t>ICDP5057ESGBHU2</t>
  </si>
  <si>
    <t>ICDP5057ESIBHU2</t>
  </si>
  <si>
    <t>piece 1 is continued in section 12-2</t>
  </si>
  <si>
    <t>ICDP5057ESKBHU2</t>
  </si>
  <si>
    <t>piece 1 continues in section 12-3</t>
  </si>
  <si>
    <t>ICDP5057ESMBHU2</t>
  </si>
  <si>
    <t>piece 1 continues in section 12-4, core box 8</t>
  </si>
  <si>
    <t>ICDP5057ESOBHU2</t>
  </si>
  <si>
    <t>piece 1 is continued in section 12-5</t>
  </si>
  <si>
    <t>ICDP5057ESQBHU2</t>
  </si>
  <si>
    <t>ICDP5057ESSBHU2</t>
  </si>
  <si>
    <t>piece 1 is continued in section 13-2</t>
  </si>
  <si>
    <t>ICDP5057ESUBHU2</t>
  </si>
  <si>
    <t>piece 1 continues in section 13-3, core box 9</t>
  </si>
  <si>
    <t>ICDP5057ESWBHU2</t>
  </si>
  <si>
    <t>piece 1 continues in section 13-4, section 13-4 starts with 4cm of vein rubbles, belong to piece 1 of section 13-3</t>
  </si>
  <si>
    <t>ICDP5057ESYBHU2</t>
  </si>
  <si>
    <t>first 4cm are vein rubbles (piece 1) which belong to piece 2, piece 2 is continued in section 14-1</t>
  </si>
  <si>
    <t>ICDP5057ES0CHU2</t>
  </si>
  <si>
    <t>piece 1 continues in section 14-2</t>
  </si>
  <si>
    <t>ICDP5057ES2CHU2</t>
  </si>
  <si>
    <t>piece 1 continues in section 14-3, core box 10</t>
  </si>
  <si>
    <t>ICDP5057ES4CHU2</t>
  </si>
  <si>
    <t>piece 1 continues in section 14-4</t>
  </si>
  <si>
    <t>ICDP5057ES6CHU2</t>
  </si>
  <si>
    <t>piece 1 continues in section 15-1</t>
  </si>
  <si>
    <t>ICDP5057ES8CHU2</t>
  </si>
  <si>
    <t>piece 1 continues in section 15-2</t>
  </si>
  <si>
    <t>ICDP5057ESACHU2</t>
  </si>
  <si>
    <t>piece 1 continues in section 15-3, core box 11</t>
  </si>
  <si>
    <t>ICDP5057ESCCHU2</t>
  </si>
  <si>
    <t>piece 1 continues in section 15-4</t>
  </si>
  <si>
    <t>ICDP5057ESECHU2</t>
  </si>
  <si>
    <t>piece 1 continues in section 16-1</t>
  </si>
  <si>
    <t>ICDP5057ESGCHU2</t>
  </si>
  <si>
    <t>piece 1 continues in section 16-2</t>
  </si>
  <si>
    <t>ICDP5057ESICHU2</t>
  </si>
  <si>
    <t>saw cut bottom, piece 1 continues in 16-3, core box 12</t>
  </si>
  <si>
    <t>ICDP5057ESKCHU2</t>
  </si>
  <si>
    <t>saw cut top, piece 1 continues in section 16-4</t>
  </si>
  <si>
    <t>ICDP5057ESMCHU2</t>
  </si>
  <si>
    <t>piece 1 continues in section 17-1</t>
  </si>
  <si>
    <t>ICDP5057ESOCHU2</t>
  </si>
  <si>
    <t>piece 1 continues to section 17-2</t>
  </si>
  <si>
    <t>ICDP5057ESQCHU2</t>
  </si>
  <si>
    <t>piece 1 continues to section 17-3, core box 13</t>
  </si>
  <si>
    <t>ICDP5057ESSCHU2</t>
  </si>
  <si>
    <t>piece 1 continues in section 17-4</t>
  </si>
  <si>
    <t>ICDP5057ESUCHU2</t>
  </si>
  <si>
    <t>ICDP5057ESWCHU2</t>
  </si>
  <si>
    <t>upper part of section is rubbled vein material, piece 5 continues in section 18-2</t>
  </si>
  <si>
    <t>ICDP5057ESYCHU2</t>
  </si>
  <si>
    <t>piece 1 continues in section 18-3, core box 14</t>
  </si>
  <si>
    <t>ICDP5057ES0DHU2</t>
  </si>
  <si>
    <t>piece 1 continues in section 18-4</t>
  </si>
  <si>
    <t>ICDP5057ES2DHU2</t>
  </si>
  <si>
    <t>piece 1 continues in section 19-1</t>
  </si>
  <si>
    <t>ICDP5057ES4DHU2</t>
  </si>
  <si>
    <t>piece was saw cut for drill site sample a few cm above bottom of the piece, piece one continues in section 19-2</t>
  </si>
  <si>
    <t>ICDP5057ES6DHU2</t>
  </si>
  <si>
    <t>saw cut bottom, piece 1 is continued in section 19-3, core box 15</t>
  </si>
  <si>
    <t>ICDP5057ES8DHU2</t>
  </si>
  <si>
    <t>piece 1 continues in section 20-1</t>
  </si>
  <si>
    <t>ICDP5057ESADHU2</t>
  </si>
  <si>
    <t>bottom saw cut, piece 1 continues in section 20-2</t>
  </si>
  <si>
    <t>ICDP5057ESCDHU2</t>
  </si>
  <si>
    <t>bottom saw cut, piece 1 continuesin section 20-3</t>
  </si>
  <si>
    <t>ICDP5057ESEDHU2</t>
  </si>
  <si>
    <t>bottom saw cut, piece 1 continues in section 20-4, core box 16</t>
  </si>
  <si>
    <t>ICDP5057ESGDHU2</t>
  </si>
  <si>
    <t>piece 1 continues in section 21-1</t>
  </si>
  <si>
    <t>ICDP5057ESIDHU2</t>
  </si>
  <si>
    <t>piece 1 continues in section 21-2</t>
  </si>
  <si>
    <t>ICDP5057ESKDHU2</t>
  </si>
  <si>
    <t>bottom saw cut, piece 1 continues in section 21-3</t>
  </si>
  <si>
    <t>ICDP5057ESMDHU2</t>
  </si>
  <si>
    <t>bottom saw cut, piece 1 continues in section 21-4, core box 17</t>
  </si>
  <si>
    <t>ICDP5057ESODHU2</t>
  </si>
  <si>
    <t>ICDP5057ESQDHU2</t>
  </si>
  <si>
    <t>piece 2 continues in section 22-2</t>
  </si>
  <si>
    <t>ICDP5057ESSDHU2</t>
  </si>
  <si>
    <t>piece 1 continues to section 22-3</t>
  </si>
  <si>
    <t>ICDP5057ESUDHU2</t>
  </si>
  <si>
    <t>piece 1 continues in section 22-4, core box 18</t>
  </si>
  <si>
    <t>ICDP5057ESWDHU2</t>
  </si>
  <si>
    <t>piece 1 continues in section 23-1</t>
  </si>
  <si>
    <t>ICDP5057ESYDHU2</t>
  </si>
  <si>
    <t>continuous to 23-2</t>
  </si>
  <si>
    <t>ICDP5057ES0EHU2</t>
  </si>
  <si>
    <t>continuous to 23-3</t>
  </si>
  <si>
    <t>ICDP5057ES2EHU2</t>
  </si>
  <si>
    <t>continuous to 23-4</t>
  </si>
  <si>
    <t>ICDP5057ES4EHU2</t>
  </si>
  <si>
    <t>continues to 24-1</t>
  </si>
  <si>
    <t>ICDP5057ESAEHU2</t>
  </si>
  <si>
    <t>continues to 24-2</t>
  </si>
  <si>
    <t>ICDP5057ESCEHU2</t>
  </si>
  <si>
    <t>continues to 24-3</t>
  </si>
  <si>
    <t>ICDP5057ESEEHU2</t>
  </si>
  <si>
    <t>Numerous sub-pieces. Continues to 24-4</t>
  </si>
  <si>
    <t>ICDP5057ESGEHU2</t>
  </si>
  <si>
    <t>pieces 2 and 3 are rubbles at bottom of the section</t>
  </si>
  <si>
    <t>ICDP5057ESIEHU2</t>
  </si>
  <si>
    <t>piece 1f are rubbles which belong to whole piece, piece 1 continues in section 25-2</t>
  </si>
  <si>
    <t>ICDP5057ESKEHU2</t>
  </si>
  <si>
    <t>piece 1a and 1f are rubbles which belong to whole piece</t>
  </si>
  <si>
    <t>ICDP5057ESMEHU2</t>
  </si>
  <si>
    <t>saw cut bottom, piece 1 continues in section 25-4, core box 21</t>
  </si>
  <si>
    <t>ICDP5057ESOEHU2</t>
  </si>
  <si>
    <t>Piece 1 continues in section 26-1</t>
  </si>
  <si>
    <t>ICDP5057ES4FHU2</t>
  </si>
  <si>
    <t>piece 1 continues in section 26-2, drill site sample taken between 45 and 50cm</t>
  </si>
  <si>
    <t>ICDP5057ESQEHU2</t>
  </si>
  <si>
    <t>piece 1 continues in section 26-3</t>
  </si>
  <si>
    <t>ICDP5057ESSEHU2</t>
  </si>
  <si>
    <t>piece 1 continues in section 26-4, core box 22</t>
  </si>
  <si>
    <t>ICDP5057ESUEHU2</t>
  </si>
  <si>
    <t>piece 1 continues in 27-1</t>
  </si>
  <si>
    <t>ICDP5057ESWEHU2</t>
  </si>
  <si>
    <t>piece 1 continues in section 27-2</t>
  </si>
  <si>
    <t>ICDP5057ESYEHU2</t>
  </si>
  <si>
    <t>piece 1 continues in section 27-3</t>
  </si>
  <si>
    <t>ICDP5057ES0FHU2</t>
  </si>
  <si>
    <t>piece 1 continues in section 27-4, core box 23</t>
  </si>
  <si>
    <t>ICDP5057ES2FHU2</t>
  </si>
  <si>
    <t>piece 1 continues in section 27-5</t>
  </si>
  <si>
    <t>ICDP5057ES6FHU2</t>
  </si>
  <si>
    <t>piece 1 continues in section 28-1</t>
  </si>
  <si>
    <t>ICDP5057ES8FHU2</t>
  </si>
  <si>
    <t>piece 1 continues in section 28-2</t>
  </si>
  <si>
    <t>ICDP5057ESAFHU2</t>
  </si>
  <si>
    <t>piece one continues in section 28-3, core box 24</t>
  </si>
  <si>
    <t>ICDP5057ESCFHU2</t>
  </si>
  <si>
    <t>piece 1 continues in section 28-4</t>
  </si>
  <si>
    <t>ICDP5057ESEFHU2</t>
  </si>
  <si>
    <t>piece 1 continues in section 29-1</t>
  </si>
  <si>
    <t>ICDP5057ESGFHU2</t>
  </si>
  <si>
    <t>saw cut bottom, piece 1 continues in section 29-2</t>
  </si>
  <si>
    <t>ICDP5057ESIFHU2</t>
  </si>
  <si>
    <t>saw cut top and bottom, piece 1 continues in section 29-3, core box 25</t>
  </si>
  <si>
    <t>ICDP5057ESKFHU2</t>
  </si>
  <si>
    <t>saw cut at top, piece 1a,1b. Continues to 30-1</t>
  </si>
  <si>
    <t>ICDP5057ESQFHU2</t>
  </si>
  <si>
    <t>saw cut at bottom, piece 1a-1d, continues to 30-2</t>
  </si>
  <si>
    <t>ICDP5057ESSFHU2</t>
  </si>
  <si>
    <t>saw cut at top, pc 1a-c, continues to 30-3</t>
  </si>
  <si>
    <t>ICDP5057ESUFHU2</t>
  </si>
  <si>
    <t>pc1a-b, continues to 30-4</t>
  </si>
  <si>
    <t>ICDP5057ESWFHU2</t>
  </si>
  <si>
    <t>not continuous</t>
  </si>
  <si>
    <t>ICDP5057ESYFHU2</t>
  </si>
  <si>
    <t>continues to 31-2</t>
  </si>
  <si>
    <t>ICDP5057ES0GHU2</t>
  </si>
  <si>
    <t>pc1a,b; contiunues to 31-3</t>
  </si>
  <si>
    <t>ICDP5057ES2GHU2</t>
  </si>
  <si>
    <t>continues to 31-4</t>
  </si>
  <si>
    <t>ICDP5057ES4GHU2</t>
  </si>
  <si>
    <t>piece 1 continues in section 32-1</t>
  </si>
  <si>
    <t>ICDP5057ES6GHU2</t>
  </si>
  <si>
    <t>ICDP5057ES8GHU2</t>
  </si>
  <si>
    <t>piece 1 continues in section 32-3</t>
  </si>
  <si>
    <t>ICDP5057ESAGHU2</t>
  </si>
  <si>
    <t>piece 1 continues in section 32-4, core bix 28</t>
  </si>
  <si>
    <t>ICDP5057ESCGHU2</t>
  </si>
  <si>
    <t>piece 2 probably collapsed edge of shear zone, piece 3 continues in section 33-1</t>
  </si>
  <si>
    <t>ICDP5057ESEGHU2</t>
  </si>
  <si>
    <t>saw cut bottom, piece 1 continues in section 33-2</t>
  </si>
  <si>
    <t>ICDP5057ESGGHU2</t>
  </si>
  <si>
    <t>saw cut top, piece 1 continues in section 33-3</t>
  </si>
  <si>
    <t>ICDP5057ESIGHU2</t>
  </si>
  <si>
    <t>piece 1 continues in section 33-4, core box 29</t>
  </si>
  <si>
    <t>ICDP5057ESKGHU2</t>
  </si>
  <si>
    <t>DT</t>
  </si>
  <si>
    <t>Pieces 1a to d. Coninuous 33-4 to 34-1</t>
  </si>
  <si>
    <t>ICDP5057ESMGHU2</t>
  </si>
  <si>
    <t>pieces 1a to 1c; continuous with 34-2</t>
  </si>
  <si>
    <t>ICDP5057ES0HHU2</t>
  </si>
  <si>
    <t>1 piece only. Continuous with 34-3</t>
  </si>
  <si>
    <t>ICDP5057ES2HHU2</t>
  </si>
  <si>
    <t>Pieces 1a to 1d. Continuous with 34-4.</t>
  </si>
  <si>
    <t>ICDP5057ES4HHU2</t>
  </si>
  <si>
    <t>Pieces 1a and 1b only. Continuous with 34-5.</t>
  </si>
  <si>
    <t>ICDP5057ES6HHU2</t>
  </si>
  <si>
    <t>Pieces 1a to 1c. Fine orthoganal cracks develing in drying core. Continuous from 34-5 to 35-1.</t>
  </si>
  <si>
    <t>ICDP5057ES8HHU2</t>
  </si>
  <si>
    <t>Pieces 1a to 1e. Continuous with 35-2</t>
  </si>
  <si>
    <t>ICDP5057ESAHHU2</t>
  </si>
  <si>
    <t>Pieces 1a to 1d. Continuous with 35-3</t>
  </si>
  <si>
    <t>ICDP5057ESCHHU2</t>
  </si>
  <si>
    <t>Piece 1 continues to section 35-4</t>
  </si>
  <si>
    <t>ICDP5057ESIHHU2</t>
  </si>
  <si>
    <t>subpieces a-c, piece 1 continues to section 36-1</t>
  </si>
  <si>
    <t>ICDP5057ESKHHU2</t>
  </si>
  <si>
    <t>subpieces a-b, piece 1 continues to section 36-2</t>
  </si>
  <si>
    <t>ICDP5057ESMHHU2</t>
  </si>
  <si>
    <t>subpieces a-d, piece 1 continues to section 36-3, core box 32</t>
  </si>
  <si>
    <t>ICDP5057ESOHHU2</t>
  </si>
  <si>
    <t>subpieces a-I, continues to section 36-4</t>
  </si>
  <si>
    <t>ICDP5057ESSHHU2</t>
  </si>
  <si>
    <t>subpiece a-b, continues to 36-5</t>
  </si>
  <si>
    <t>ICDP5057ESUHHU2</t>
  </si>
  <si>
    <t>continues to section 37-1</t>
  </si>
  <si>
    <t>ICDP5057ESWHHU2</t>
  </si>
  <si>
    <t>subpieces a-g, saw cut bottom, continues to section 37-2, core box 33</t>
  </si>
  <si>
    <t>ICDP5057ESYHHU2</t>
  </si>
  <si>
    <t>subpieces a-b, saw cut top + bottom, continues to section 37-3</t>
  </si>
  <si>
    <t>ICDP5057ES0IHU2</t>
  </si>
  <si>
    <t>saw cut top, continues to section 37-4</t>
  </si>
  <si>
    <t>ICDP5057ES2IHU2</t>
  </si>
  <si>
    <t>subpieces 3 a-f</t>
  </si>
  <si>
    <t>ICDP5057ES4IHU2</t>
  </si>
  <si>
    <t>subpieces a-b, continues to section 38-2, core box 34</t>
  </si>
  <si>
    <t>ICDP5057ES6IHU2</t>
  </si>
  <si>
    <t>1a-c; continuous to 38-3</t>
  </si>
  <si>
    <t>ICDP5057ES8IHU2</t>
  </si>
  <si>
    <t>1a-b; 2 = rubble; not continuous</t>
  </si>
  <si>
    <t>ICDP5057ESAIHU2</t>
  </si>
  <si>
    <t>piece 1a-c; continuous to 38-5</t>
  </si>
  <si>
    <t>ICDP5057ESCIHU2</t>
  </si>
  <si>
    <t>pc1a-e; continuous to 39-1</t>
  </si>
  <si>
    <t>ICDP5057ESEIHU2</t>
  </si>
  <si>
    <t>pc1a-c; 2/3 = rubble; not continuous</t>
  </si>
  <si>
    <t>ICDP5057ESKIHU2</t>
  </si>
  <si>
    <t>pc1a-c; continuous to 39-3</t>
  </si>
  <si>
    <t>ICDP5057ESMIHU2</t>
  </si>
  <si>
    <t>pc 1a-b; continuous to 39-4</t>
  </si>
  <si>
    <t>ICDP5057ESOIHU2</t>
  </si>
  <si>
    <t>pc 1a-b.</t>
  </si>
  <si>
    <t>ICDP5057ESQIHU2</t>
  </si>
  <si>
    <t>pc 1, 3 rubble (bagged), pc2a-o</t>
  </si>
  <si>
    <t>ICDP5057ESWIHU2</t>
  </si>
  <si>
    <t>continuous to 40-3</t>
  </si>
  <si>
    <t>ICDP5057ESYIHU2</t>
  </si>
  <si>
    <t>pc 1a-c; continous to 40-4</t>
  </si>
  <si>
    <t>ICDP5057ES0JHU2</t>
  </si>
  <si>
    <t>pc 1a-c; pc2,4 rubble; pc3a-c.</t>
  </si>
  <si>
    <t>ICDP5057ES2JHU2</t>
  </si>
  <si>
    <t>pc1a-d; not continuous to 41-1</t>
  </si>
  <si>
    <t>ICDP5057ES6JHU2</t>
  </si>
  <si>
    <t>pc1a-c; continuous to 41-2</t>
  </si>
  <si>
    <t>ICDP5057ES8JHU2</t>
  </si>
  <si>
    <t>pc1a-h; continuous with 41-3</t>
  </si>
  <si>
    <t>ICDP5057ESAJHU2</t>
  </si>
  <si>
    <t>pc1a-b, sawn at base of piece 1b</t>
  </si>
  <si>
    <t>ICDP5057ESCJHU2</t>
  </si>
  <si>
    <t>pc 1a-c; contiuous to 42-1</t>
  </si>
  <si>
    <t>ICDP5057ESIJHU2</t>
  </si>
  <si>
    <t>pc1a-c; contiuous to 42-2</t>
  </si>
  <si>
    <t>ICDP5057ESKJHU2</t>
  </si>
  <si>
    <t>continuous to 42-3</t>
  </si>
  <si>
    <t>ICDP5057ESUJHU2</t>
  </si>
  <si>
    <t>pc1a-g, pc2 rubble</t>
  </si>
  <si>
    <t>ICDP5057ESWJHU2</t>
  </si>
  <si>
    <t>pc 1 = rubble; pc2a-g; continuous to 43-1</t>
  </si>
  <si>
    <t>ICDP5057ESYJHU2</t>
  </si>
  <si>
    <t>sawn at bottom</t>
  </si>
  <si>
    <t>ICDP5057ES0KHU2</t>
  </si>
  <si>
    <t>saw cut at top</t>
  </si>
  <si>
    <t>ICDP5057ES2KHU2</t>
  </si>
  <si>
    <t>pc 2a-c, pc4a-d, pc1&amp;3 rubble. Continuous to 44-1</t>
  </si>
  <si>
    <t>ICDP5057ES4KHU2</t>
  </si>
  <si>
    <t>saw cut at bottom, continues to 44-2</t>
  </si>
  <si>
    <t>ICDP5057ES8KHU2</t>
  </si>
  <si>
    <t>saw cut top, continues to 44-3</t>
  </si>
  <si>
    <t>ICDP5057ESAKHU2</t>
  </si>
  <si>
    <t>pc1a-f, continues to 45-1</t>
  </si>
  <si>
    <t>ICDP5057ESCKHU2</t>
  </si>
  <si>
    <t>continuous to 45-2</t>
  </si>
  <si>
    <t>ICDP5057ESEKHU2</t>
  </si>
  <si>
    <t>pc1a-b. continues to 46-1</t>
  </si>
  <si>
    <t>ICDP5057ESGKHU2</t>
  </si>
  <si>
    <t>continues to 46-2</t>
  </si>
  <si>
    <t>ICDP5057ESKKHU2</t>
  </si>
  <si>
    <t>pc1a-b, continues to 46-3</t>
  </si>
  <si>
    <t>ICDP5057ESMKHU2</t>
  </si>
  <si>
    <t>pc1a-c, continues to 46-4</t>
  </si>
  <si>
    <t>ICDP5057ESOKHU2</t>
  </si>
  <si>
    <t>pc1a-c; continues to 47-1</t>
  </si>
  <si>
    <t>ICDP5057ES4LHU2</t>
  </si>
  <si>
    <t>saw cut bottom; sample at base of section</t>
  </si>
  <si>
    <t>ICDP5057ES6LHU2</t>
  </si>
  <si>
    <t>pc1a-d; saw cut top and bottom</t>
  </si>
  <si>
    <t>ICDP5057ES8LHU2</t>
  </si>
  <si>
    <t>pc1a-c; saw cut top and bottom; continues to 47-4</t>
  </si>
  <si>
    <t>ICDP5057ESALHU2</t>
  </si>
  <si>
    <t>pc1a-c; saw cut top, continues to 48-1</t>
  </si>
  <si>
    <t>ICDP5057ESCLHU2</t>
  </si>
  <si>
    <t>saw cut bottom, continues to 48-2</t>
  </si>
  <si>
    <t>ICDP5057ESELHU2</t>
  </si>
  <si>
    <t>saw cut top and bottom</t>
  </si>
  <si>
    <t>ICDP5057ESGLHU2</t>
  </si>
  <si>
    <t>pc1a-c; saw cut top, continues to 49-1</t>
  </si>
  <si>
    <t>ICDP5057ESILHU2</t>
  </si>
  <si>
    <t>pc1a-b; saw cut bottom</t>
  </si>
  <si>
    <t>ICDP5057ESSLHU2</t>
  </si>
  <si>
    <t>apc1a-j, piece 1i = rubble; saw at top, continues to 49-3</t>
  </si>
  <si>
    <t>ICDP5057ESULHU2</t>
  </si>
  <si>
    <t>pc1a-c, continues to 49-4</t>
  </si>
  <si>
    <t>ICDP5057ESWLHU2</t>
  </si>
  <si>
    <t>continues to 50-1</t>
  </si>
  <si>
    <t>ICDP5057ESYLHU2</t>
  </si>
  <si>
    <t>saw cut bottom</t>
  </si>
  <si>
    <t>ICDP5057ES0MHU2</t>
  </si>
  <si>
    <t>pc1a-e (e = rubble), saw cut top, bottom fractured but continues to 50-3</t>
  </si>
  <si>
    <t>ICDP5057ES2MHU2</t>
  </si>
  <si>
    <t>pc1a-n; continues to 50-4</t>
  </si>
  <si>
    <t>ICDP5057ES4MHU2</t>
  </si>
  <si>
    <t>pc1a-d; continues to 51-1 box 46</t>
  </si>
  <si>
    <t>ICDP5057ES6MHU2</t>
  </si>
  <si>
    <t>pc1a-g, continues to 51-2</t>
  </si>
  <si>
    <t>ICDP5057ES8MHU2</t>
  </si>
  <si>
    <t>pc1a-c; continues to 51-3</t>
  </si>
  <si>
    <t>ICDP5057ESAMHU2</t>
  </si>
  <si>
    <t>pc1a-c; continues to 51-4</t>
  </si>
  <si>
    <t>ICDP5057ESCMHU2</t>
  </si>
  <si>
    <t>pc1a-b; ocntinues to 52-1</t>
  </si>
  <si>
    <t>ICDP5057ESEMHU2</t>
  </si>
  <si>
    <t>pc1a-c; continues to 52-2</t>
  </si>
  <si>
    <t>ICDP5057ESGMHU2</t>
  </si>
  <si>
    <t>pc1a-c (piece b = vein material in bag); sawn bottom</t>
  </si>
  <si>
    <t>ICDP5057ESIMHU2</t>
  </si>
  <si>
    <t>pc1a-b; sawn at top and bottom</t>
  </si>
  <si>
    <t>ICDP5057ESKMHU2</t>
  </si>
  <si>
    <t>pc1a-c; saw top, continues to 53-1 but note way up linws change orientation</t>
  </si>
  <si>
    <t>ICDP5057ESMMHU2</t>
  </si>
  <si>
    <t>sawn bottom</t>
  </si>
  <si>
    <t>ICDP5057ESQMHU2</t>
  </si>
  <si>
    <t>continues to 53-3</t>
  </si>
  <si>
    <t>ICDP5057ESSMHU2</t>
  </si>
  <si>
    <t>pc1a-c, pc1b=vein material, saw cut bottom</t>
  </si>
  <si>
    <t>ICDP5057ESUMHU2</t>
  </si>
  <si>
    <t>pc1a-c, pc1b=vein; continues to 54-1</t>
  </si>
  <si>
    <t>ICDP5057ESWMHU2</t>
  </si>
  <si>
    <t>pc1a-d; continues to 54-2</t>
  </si>
  <si>
    <t>ICDP5057ESYMHU2</t>
  </si>
  <si>
    <t>continues to 54-3</t>
  </si>
  <si>
    <t>ICDP5057ES0NHU2</t>
  </si>
  <si>
    <t>continues to 54-4</t>
  </si>
  <si>
    <t>ICDP5057ES2NHU2</t>
  </si>
  <si>
    <t>continues to 55-1</t>
  </si>
  <si>
    <t>ICDP5057ES4NHU2</t>
  </si>
  <si>
    <t>pc1a-d, continues 55-2</t>
  </si>
  <si>
    <t>ICDP5057ES6NHU2</t>
  </si>
  <si>
    <t>pc1a-h, pc1c &amp; 1h = rubble, continues to 55-3</t>
  </si>
  <si>
    <t>ICDP5057ES8NHU2</t>
  </si>
  <si>
    <t>pc1a-b, continues to 55-4</t>
  </si>
  <si>
    <t>ICDP5057ESANHU2</t>
  </si>
  <si>
    <t>pc1a-d; continues to 55-4</t>
  </si>
  <si>
    <t>ICDP5057ESCNHU2</t>
  </si>
  <si>
    <t>fractured base to 56-2. Piece 1 a &amp; b</t>
  </si>
  <si>
    <t>ICDP5057ESGNHU2</t>
  </si>
  <si>
    <t>whole section is orthogonally fractured serpentinised umafic rock. Major archaeological triage on Piece 2! Pieces 1, 2a-I,3Rubble, 4 Rubble, 5, 6.</t>
  </si>
  <si>
    <t>ICDP5057ESINHU2</t>
  </si>
  <si>
    <t>continuous to 57-1. Pieces 1a,b, 2rubble, 3a,b</t>
  </si>
  <si>
    <t>ICDP5057ESKNHU2</t>
  </si>
  <si>
    <t>continuous with 57-2; Pieces 1a, b, c(rubble), d</t>
  </si>
  <si>
    <t>ICDP5057ESMNHU2</t>
  </si>
  <si>
    <t>continuous with 58-1</t>
  </si>
  <si>
    <t>ICDP5057ESONHU2</t>
  </si>
  <si>
    <t>last HQ core in GT-2. Change to NQ. Removed HQ rods replaced with HQ liner and casing shoe. Re-enter with NQ bit and rods.</t>
  </si>
  <si>
    <t>ICDP5057ESQNHU2</t>
  </si>
  <si>
    <t>Not continuous with HQ58Z-1. New tricolour lines. Sawn contact with 61-2</t>
  </si>
  <si>
    <t>ICDP5057ESUNHU2</t>
  </si>
  <si>
    <t>sawn contact with 61-3</t>
  </si>
  <si>
    <t>ICDP5057ESWNHU2</t>
  </si>
  <si>
    <t>Pieces 1a-d. Piece 1b is minor vein material. Continuous with 62-1</t>
  </si>
  <si>
    <t>ICDP5057ESYNHU2</t>
  </si>
  <si>
    <t>continuous from 61-3. Pieces 1a-c; discontinuous to 62-2.</t>
  </si>
  <si>
    <t>ICDP5057ES0OHU2</t>
  </si>
  <si>
    <t>pieces 1a-c, 2, 3a-c. Pieces 1 and 2 are nearly continuous. Continuous to 62-3</t>
  </si>
  <si>
    <t>ICDP5057ES2OHU2</t>
  </si>
  <si>
    <t>Subpieces 1a,1b,1c; discontinous to 62-4</t>
  </si>
  <si>
    <t>ICDP5057ES4OHU2</t>
  </si>
  <si>
    <t>ICDP5057ES6OHU2</t>
  </si>
  <si>
    <t>saw cut between 63-1 and 63-2; pieces 1a to d</t>
  </si>
  <si>
    <t>ICDP5057ES8OHU2</t>
  </si>
  <si>
    <t>cont. with 63-3; Pieces 1a to 1d. Piece 1d - mineral vein 55 cm between subpieces b and c</t>
  </si>
  <si>
    <t>ICDP5057ESAOHU2</t>
  </si>
  <si>
    <t>cont. with 63-4. pieces 1 a and b, small rubbles in piece 1c lost to the wind!</t>
  </si>
  <si>
    <t>ICDP5057ESCOHU2</t>
  </si>
  <si>
    <t>cont. with 64-1. 1a in plastic bag</t>
  </si>
  <si>
    <t>ICDP5057ESEOHU2</t>
  </si>
  <si>
    <t>not cont. with 64-2. pc1a-d, pc2a-b in bags.</t>
  </si>
  <si>
    <t>ICDP5057ESIOHU2</t>
  </si>
  <si>
    <t>cont with 64-3. pc1a-d</t>
  </si>
  <si>
    <t>ICDP5057ESKOHU2</t>
  </si>
  <si>
    <t>not cont. with 64-4. pc1a-b, pc2 in bag</t>
  </si>
  <si>
    <t>ICDP5057ESMOHU2</t>
  </si>
  <si>
    <t>pc1, pc2a-d, a in bag</t>
  </si>
  <si>
    <t>ICDP5057ESOOHU2</t>
  </si>
  <si>
    <t>continous with 65-2. pc1a-d,pc2,pc3,pc4,pc5</t>
  </si>
  <si>
    <t>ICDP5057ESQOHU2</t>
  </si>
  <si>
    <t>continous with 65-3, pc1a-i</t>
  </si>
  <si>
    <t>ICDP5057ESSOHU2</t>
  </si>
  <si>
    <t>cont. with 65-4.  pc1a-d</t>
  </si>
  <si>
    <t>ICDP5057ESUOHU2</t>
  </si>
  <si>
    <t>cont. with 66-1. pc1</t>
  </si>
  <si>
    <t>ICDP5057ESWOHU2</t>
  </si>
  <si>
    <t>cont. with 66-2. pc1a-c</t>
  </si>
  <si>
    <t>ICDP5057ESYOHU2</t>
  </si>
  <si>
    <t>cont. with 66-3. pc1a-d</t>
  </si>
  <si>
    <t>ICDP5057ES0PHU2</t>
  </si>
  <si>
    <t>cont. with 66-4. pc1a-f, e in bag</t>
  </si>
  <si>
    <t>ICDP5057ES2PHU2</t>
  </si>
  <si>
    <t>cont. with 67-1. pc1a-c</t>
  </si>
  <si>
    <t>ICDP5057ES4PHU2</t>
  </si>
  <si>
    <t>saw cut to 67-2. pc1a-c</t>
  </si>
  <si>
    <t>ICDP5057ES6PHU2</t>
  </si>
  <si>
    <t>cont. with 67-3. pc1a-e</t>
  </si>
  <si>
    <t>ICDP5057ES8PHU2</t>
  </si>
  <si>
    <t>cont. 67-4. pc1a-f, b and e in bag</t>
  </si>
  <si>
    <t>ICDP5057ESEPHU2</t>
  </si>
  <si>
    <t>cont. 68-1. pc1a-c</t>
  </si>
  <si>
    <t>ICDP5057ESGPHU2</t>
  </si>
  <si>
    <t>cont. 68-2. pc1a-c</t>
  </si>
  <si>
    <t>ICDP5057ESKPHU2</t>
  </si>
  <si>
    <t>discont. 68-3. pc1a-b</t>
  </si>
  <si>
    <t>ICDP5057ESMPHU2</t>
  </si>
  <si>
    <t>cont. 68-4. pc1a-b, a in bag. pc2a-b.</t>
  </si>
  <si>
    <t>ICDP5057ESOPHU2</t>
  </si>
  <si>
    <t>cont. 69-1. pc1a-f</t>
  </si>
  <si>
    <t>ICDP5057ESQPHU2</t>
  </si>
  <si>
    <t>saw cut to 69-2. pc1a-c, pc2a-, a in bag</t>
  </si>
  <si>
    <t>ICDP5057ESSPHU2</t>
  </si>
  <si>
    <t>discont. 69-3. pc1a-i, e in bag</t>
  </si>
  <si>
    <t>ICDP5057ESUPHU2</t>
  </si>
  <si>
    <t>cont. 69-4. pc1a-c</t>
  </si>
  <si>
    <t>ICDP5057ESWPHU2</t>
  </si>
  <si>
    <t>cont. 70-1. pc1a-b</t>
  </si>
  <si>
    <t>ICDP5057ESYPHU2</t>
  </si>
  <si>
    <t>cont. 70-2. pc1a-k, k in bag</t>
  </si>
  <si>
    <t>ICDP5057ES0QHU2</t>
  </si>
  <si>
    <t>cont. 70-3. pc1a-b</t>
  </si>
  <si>
    <t>ICDP5057ES2QHU2</t>
  </si>
  <si>
    <t>cont. 70-4. pc1a-h, h in bag</t>
  </si>
  <si>
    <t>ICDP5057ES4QHU2</t>
  </si>
  <si>
    <t>cont. 71-1. pc1a-e</t>
  </si>
  <si>
    <t>ICDP5057ES6QHU2</t>
  </si>
  <si>
    <t>cont. 71-2. pc1a-i</t>
  </si>
  <si>
    <t>ICDP5057ES8QHU2</t>
  </si>
  <si>
    <t>cont. 71-3. pc1</t>
  </si>
  <si>
    <t>ICDP5057ESAQHU2</t>
  </si>
  <si>
    <t>cont. 71-4. pc1a-c</t>
  </si>
  <si>
    <t>ICDP5057ESCQHU2</t>
  </si>
  <si>
    <t>cont. 72-1. pc1a-f</t>
  </si>
  <si>
    <t>ICDP5057ESEQHU2</t>
  </si>
  <si>
    <t>cont. 72-2. pc1a-d</t>
  </si>
  <si>
    <t>ICDP5057ESGQHU2</t>
  </si>
  <si>
    <t>discont. 72-3. pc1a-f</t>
  </si>
  <si>
    <t>ICDP5057ESIQHU2</t>
  </si>
  <si>
    <t>discont. 72-4. pc1 a-i, i in bag</t>
  </si>
  <si>
    <t>ICDP5057ESKQHU2</t>
  </si>
  <si>
    <t>cont. 73-1. pc1 a-b</t>
  </si>
  <si>
    <t>ICDP5057ESMQHU2</t>
  </si>
  <si>
    <t>cont. 73-2. pc1 a-g, a in bag</t>
  </si>
  <si>
    <t>ICDP5057ESQQHU2</t>
  </si>
  <si>
    <t>cont. 73-3. pc1 a-d, d in bag</t>
  </si>
  <si>
    <t>ICDP5057ESSQHU2</t>
  </si>
  <si>
    <t>cont. 73-4. pc1 a-b</t>
  </si>
  <si>
    <t>ICDP5057ESUQHU2</t>
  </si>
  <si>
    <t>cont. 74-1. pc1a-g, c and g in bags. pc2a-c</t>
  </si>
  <si>
    <t>ICDP5057ESWQHU2</t>
  </si>
  <si>
    <t>cont. 74-2. pc1a-g</t>
  </si>
  <si>
    <t>ICDP5057ESYQHU2</t>
  </si>
  <si>
    <t>cont. 74-3. pc1. pc2a-c, a in bag</t>
  </si>
  <si>
    <t>ICDP5057ES0RHU2</t>
  </si>
  <si>
    <t>cont. 74-4. pc1</t>
  </si>
  <si>
    <t>ICDP5057ES2RHU2</t>
  </si>
  <si>
    <t>cont. 75-1 but position of way up lines rotated on next section.</t>
  </si>
  <si>
    <t>ICDP5057ES4RHU2</t>
  </si>
  <si>
    <t>discont. 75-2. pc1a-e, c in bag</t>
  </si>
  <si>
    <t>ICDP5057ES6RHU2</t>
  </si>
  <si>
    <t>cont. 75-3. pc1a-b</t>
  </si>
  <si>
    <t>ICDP5057ES8RHU2</t>
  </si>
  <si>
    <t>cont. 75-4. pc1</t>
  </si>
  <si>
    <t>ICDP5057ESARHU2</t>
  </si>
  <si>
    <t>cont. 76-1. pc1a-b</t>
  </si>
  <si>
    <t>ICDP5057ESCRHU2</t>
  </si>
  <si>
    <t>cont. 76-2. pc1a-d</t>
  </si>
  <si>
    <t>ICDP5057ESERHU2</t>
  </si>
  <si>
    <t>cont. 76-3. pc1a-b</t>
  </si>
  <si>
    <t>ICDP5057ESGRHU2</t>
  </si>
  <si>
    <t>cont. 76-4. pc1a-b</t>
  </si>
  <si>
    <t>ICDP5057ESIRHU2</t>
  </si>
  <si>
    <t>cont. 77-1. pc1a-c, b in bag</t>
  </si>
  <si>
    <t>ICDP5057ESKRHU2</t>
  </si>
  <si>
    <t>cont. 77-2 but position of way up lines rotated on next section. pc1a-i, b in bag</t>
  </si>
  <si>
    <t>ICDP5057ESMRHU2</t>
  </si>
  <si>
    <t>cont. (sawn) 77-3. pc1a-g, c in bag</t>
  </si>
  <si>
    <t>ICDP5057ESORHU2</t>
  </si>
  <si>
    <t>cont. 77-4. pc1a-b</t>
  </si>
  <si>
    <t>ICDP5057ESQRHU2</t>
  </si>
  <si>
    <t>cont. 78-1. pc1a-f, f in bag</t>
  </si>
  <si>
    <t>ICDP5057ESSRHU2</t>
  </si>
  <si>
    <t>cont. (sawn) 78-2. pc1a-c</t>
  </si>
  <si>
    <t>ICDP5057ESURHU2</t>
  </si>
  <si>
    <t>cont. 78-3. pc1a-c</t>
  </si>
  <si>
    <t>ICDP5057ESWRHU2</t>
  </si>
  <si>
    <t>cont. (sawn) 78-4. pc1</t>
  </si>
  <si>
    <t>ICDP5057ESYRHU2</t>
  </si>
  <si>
    <t>cont. 79-1. pc1a-c</t>
  </si>
  <si>
    <t>ICDP5057ES0SHU2</t>
  </si>
  <si>
    <t>cont. 79-2. pc1</t>
  </si>
  <si>
    <t>ICDP5057ES2SHU2</t>
  </si>
  <si>
    <t>cont. 79-3. pc1</t>
  </si>
  <si>
    <t>ICDP5057ES4SHU2</t>
  </si>
  <si>
    <t>cont. (sawn) 79-4. pc1a-d</t>
  </si>
  <si>
    <t>ICDP5057ES6SHU2</t>
  </si>
  <si>
    <t>cont. 80-1. pc1a-e, cont. 80-1. pc1a-e</t>
  </si>
  <si>
    <t>ICDP5057ES8SHU2</t>
  </si>
  <si>
    <t>cont. 80-2. pc1 a-b. pc2 a-b, b in bag</t>
  </si>
  <si>
    <t>ICDP5057ESESHU2</t>
  </si>
  <si>
    <t>cont. 80-3. pc1</t>
  </si>
  <si>
    <t>ICDP5057ESGSHU2</t>
  </si>
  <si>
    <t>cont. 80-4. pc1a-b</t>
  </si>
  <si>
    <t>ICDP5057ESISHU2</t>
  </si>
  <si>
    <t>cont. 81-1. pc1a-d</t>
  </si>
  <si>
    <t>ICDP5057ESKSHU2</t>
  </si>
  <si>
    <t>cont. 81-2. pc1a-d, pc2a-b, a in bag</t>
  </si>
  <si>
    <t>ICDP5057ESOSHU2</t>
  </si>
  <si>
    <t>cont. 81-3. pc1a-d, d in bag</t>
  </si>
  <si>
    <t>ICDP5057ESQSHU2</t>
  </si>
  <si>
    <t>saw to 81-4</t>
  </si>
  <si>
    <t>ICDP5057ESSSHU2</t>
  </si>
  <si>
    <t>cont. 82-1. pc1a-e, e in bag</t>
  </si>
  <si>
    <t>ICDP5057ESUSHU2</t>
  </si>
  <si>
    <t>sawn 82-2. pc1</t>
  </si>
  <si>
    <t>ICDP5057ESWSHU2</t>
  </si>
  <si>
    <t>cont. 82-3. pc1</t>
  </si>
  <si>
    <t>ICDP5057ESYSHU2</t>
  </si>
  <si>
    <t>cont. 82-4. pc1</t>
  </si>
  <si>
    <t>ICDP5057ES0THU2</t>
  </si>
  <si>
    <t>cont. 83-1. pc1a-c</t>
  </si>
  <si>
    <t>ICDP5057ES2THU2</t>
  </si>
  <si>
    <t>cont. 83-2. pc1a-b</t>
  </si>
  <si>
    <t>ICDP5057ES4THU2</t>
  </si>
  <si>
    <t>sawn 83-3. pc1a-b</t>
  </si>
  <si>
    <t>ICDP5057ES6THU2</t>
  </si>
  <si>
    <t>cont. 83-4. pc1a-j, d and j in bag</t>
  </si>
  <si>
    <t>ICDP5057ES8THU2</t>
  </si>
  <si>
    <t>cont. 84-1. pc1</t>
  </si>
  <si>
    <t>ICDP5057ESATHU2</t>
  </si>
  <si>
    <t>cont. 84-2. pc1a-c</t>
  </si>
  <si>
    <t>ICDP5057ESCTHU2</t>
  </si>
  <si>
    <t>cont. 84-3, pc1a-b</t>
  </si>
  <si>
    <t>ICDP5057ESETHU2</t>
  </si>
  <si>
    <t>sawn 84-4. pc1a-e</t>
  </si>
  <si>
    <t>ICDP5057ESGTHU2</t>
  </si>
  <si>
    <t>cont. 85-1. pc1a-f</t>
  </si>
  <si>
    <t>ICDP5057ESITHU2</t>
  </si>
  <si>
    <t>cont. 85-2. pc1a-b</t>
  </si>
  <si>
    <t>ICDP5057ESKTHU2</t>
  </si>
  <si>
    <t>cont. 85-3. pc1a-b</t>
  </si>
  <si>
    <t>ICDP5057ESMTHU2</t>
  </si>
  <si>
    <t>cont. 85-4. pc1a-e</t>
  </si>
  <si>
    <t>ICDP5057ESOTHU2</t>
  </si>
  <si>
    <t>cont. 86-1. pc1a-d, a and c in bag</t>
  </si>
  <si>
    <t>ICDP5057ESQTHU2</t>
  </si>
  <si>
    <t>sawn 86-2. pc1</t>
  </si>
  <si>
    <t>ICDP5057ESSTHU2</t>
  </si>
  <si>
    <t>cont. 86-3. pc1a-b, b in bag</t>
  </si>
  <si>
    <t>ICDP5057ESUTHU2</t>
  </si>
  <si>
    <t>cont. 86-4. pc1a-c</t>
  </si>
  <si>
    <t>ICDP5057ESWTHU2</t>
  </si>
  <si>
    <t>cont. 87-1. pc1a-c</t>
  </si>
  <si>
    <t>ICDP5057ESYTHU2</t>
  </si>
  <si>
    <t>discont. 87-2. pc1a-b</t>
  </si>
  <si>
    <t>ICDP5057ES0UHU2</t>
  </si>
  <si>
    <t>discont. 87-3.pc1a-c</t>
  </si>
  <si>
    <t>ICDP5057ES2UHU2</t>
  </si>
  <si>
    <t>discont. 87-4. pc1a-b</t>
  </si>
  <si>
    <t>ICDP5057ES4UHU2</t>
  </si>
  <si>
    <t>cont. 88-1. pc1a-h, d and f in bag</t>
  </si>
  <si>
    <t>ICDP5057ES6UHU2</t>
  </si>
  <si>
    <t>cont. 88-2. pc1a-c, b in bag. pc2a-c, a in bag. pc3a-c, b in bag</t>
  </si>
  <si>
    <t>ICDP5057ES8UHU2</t>
  </si>
  <si>
    <t>sawn 88-3. pc1a-c</t>
  </si>
  <si>
    <t>ICDP5057ESAUHU2</t>
  </si>
  <si>
    <t>cont. 88-4. pc1a-d, c in bag</t>
  </si>
  <si>
    <t>ICDP5057ESCUHU2</t>
  </si>
  <si>
    <t>cont. 89-1. pc1a-d, b in bag</t>
  </si>
  <si>
    <t>ICDP5057ESEUHU2</t>
  </si>
  <si>
    <t>cont. 89-2. pc1</t>
  </si>
  <si>
    <t>ICDP5057ESGUHU2</t>
  </si>
  <si>
    <t>cont. 89-3. pc1a-d</t>
  </si>
  <si>
    <t>ICDP5057ESIUHU2</t>
  </si>
  <si>
    <t>sawn 89-4. pc1a-d. pc2. pc3a-e, a in bag</t>
  </si>
  <si>
    <t>ICDP5057ESKUHU2</t>
  </si>
  <si>
    <t>discont. 90-1. pc1a-e, c in bag</t>
  </si>
  <si>
    <t>ICDP5057ESMUHU2</t>
  </si>
  <si>
    <t>cont. 90-2. pc1 a-e, b in bag</t>
  </si>
  <si>
    <t>ICDP5057ESOUHU2</t>
  </si>
  <si>
    <t>cont. 90-3. pc1 a-b</t>
  </si>
  <si>
    <t>ICDP5057ESQUHU2</t>
  </si>
  <si>
    <t>cont. 90-4. pc1 a-c</t>
  </si>
  <si>
    <t>ICDP5057ESSUHU2</t>
  </si>
  <si>
    <t>cont. 91-1. pc1 a-d</t>
  </si>
  <si>
    <t>ICDP5057ESUUHU2</t>
  </si>
  <si>
    <t>cont. 91-2. pc1 a-f, d and f in bag</t>
  </si>
  <si>
    <t>ICDP5057ESWUHU2</t>
  </si>
  <si>
    <t>cont. 91-3. pc1 a-g, c and e in bag</t>
  </si>
  <si>
    <t>ICDP5057ESYUHU2</t>
  </si>
  <si>
    <t>sawn 91-4. pc1 a-b</t>
  </si>
  <si>
    <t>ICDP5057ES0VHU2</t>
  </si>
  <si>
    <t>discont. 92-1. pc1 a-d. pc2 a-c, c in bag. pc3 a-e. pc4 a-c, c in bag.</t>
  </si>
  <si>
    <t>ICDP5057ES2VHU2</t>
  </si>
  <si>
    <t>cont. 92-2. pc1 a-c, c in bag. pc2 a-e, e in bag.</t>
  </si>
  <si>
    <t>ICDP5057ES4VHU2</t>
  </si>
  <si>
    <t>cont. 92-3. pc1 a-c</t>
  </si>
  <si>
    <t>ICDP5057ES6VHU2</t>
  </si>
  <si>
    <t>cont. 92-3. pc1 a-f</t>
  </si>
  <si>
    <t>ICDP5057ES8VHU2</t>
  </si>
  <si>
    <t>cont. 93-1. pc1 a-i, d in bag</t>
  </si>
  <si>
    <t>ICDP5057ESAVHU2</t>
  </si>
  <si>
    <t>cont. 93-2. pc1a-f</t>
  </si>
  <si>
    <t>ICDP5057ESCVHU2</t>
  </si>
  <si>
    <t>cont. 93-3. pc1a-e, d in bag</t>
  </si>
  <si>
    <t>ICDP5057ESEVHU2</t>
  </si>
  <si>
    <t>cont. 93-4. pc1a-e</t>
  </si>
  <si>
    <t>ICDP5057ESGVHU2</t>
  </si>
  <si>
    <t>cont. 94-1 rotated. pc1a-d</t>
  </si>
  <si>
    <t>ICDP5057ESIVHU2</t>
  </si>
  <si>
    <t>cont. 94-2. pc1a-b</t>
  </si>
  <si>
    <t>ICDP5057ESKVHU2</t>
  </si>
  <si>
    <t>cont. 94-3. pc1a-g, d in bag</t>
  </si>
  <si>
    <t>ICDP5057ESMVHU2</t>
  </si>
  <si>
    <t>cont. 94-4. pc1a-e, c in bag</t>
  </si>
  <si>
    <t>ICDP5057ESOVHU2</t>
  </si>
  <si>
    <t>discont. 95-1. pc1a-b</t>
  </si>
  <si>
    <t>ICDP5057ESQVHU2</t>
  </si>
  <si>
    <t>cont. 95-2. pc1. pc2 a-c</t>
  </si>
  <si>
    <t>ICDP5057ESSVHU2</t>
  </si>
  <si>
    <t>cont. 95-3. pc1 a-f</t>
  </si>
  <si>
    <t>ICDP5057ESUVHU2</t>
  </si>
  <si>
    <t>cont. 95-4. pc1 a-e</t>
  </si>
  <si>
    <t>ICDP5057ESWVHU2</t>
  </si>
  <si>
    <t>cont. 96-2. pc1 a-h, b and g in bag</t>
  </si>
  <si>
    <t>ICDP5057ESYVHU2</t>
  </si>
  <si>
    <t>sawn. pc1 a-c, sawn. pc1 a-c</t>
  </si>
  <si>
    <t>ICDP5057ES0WHU2</t>
  </si>
  <si>
    <t>discont. 96-3. pc1a-p, p in bag</t>
  </si>
  <si>
    <t>ICDP5057ES2WHU2</t>
  </si>
  <si>
    <t>cont. 97-1. pc1a-d, d in bag. pc2a-f, d in bag</t>
  </si>
  <si>
    <t>ICDP5057ES4WHU2</t>
  </si>
  <si>
    <t>cont. 98-1. pc1a-c</t>
  </si>
  <si>
    <t>ICDP5057ES6WHU2</t>
  </si>
  <si>
    <t>cont. 98-2. pc1a-f, d in bag</t>
  </si>
  <si>
    <t>ICDP5057ES8WHU2</t>
  </si>
  <si>
    <t>cont. 98-3. pc1a-e, d in bag</t>
  </si>
  <si>
    <t>ICDP5057ESAWHU2</t>
  </si>
  <si>
    <t>cont. 98-4. pc1a-e, a in bag</t>
  </si>
  <si>
    <t>ICDP5057ESCWHU2</t>
  </si>
  <si>
    <t>discont. 99-1. pc1a-c</t>
  </si>
  <si>
    <t>ICDP5057ESEWHU2</t>
  </si>
  <si>
    <t>cont. 99-3. pc1a-g</t>
  </si>
  <si>
    <t>ICDP5057ESGWHU2</t>
  </si>
  <si>
    <t>cont. 99-3. pc1a-c</t>
  </si>
  <si>
    <t>ICDP5057ESIWHU2</t>
  </si>
  <si>
    <t>cont. 99-4. pc1a-g, g in bag</t>
  </si>
  <si>
    <t>ICDP5057ESKWHU2</t>
  </si>
  <si>
    <t>cont. 100-1. pc1a-h</t>
  </si>
  <si>
    <t>ICDP5057ESMWHU2</t>
  </si>
  <si>
    <t>sawn 100-2. pc1a-b</t>
  </si>
  <si>
    <t>ICDP5057ESOWHU2</t>
  </si>
  <si>
    <t>cont. 100-3, rotated. pc1a-c, b in bag</t>
  </si>
  <si>
    <t>ICDP5057ESQWHU2</t>
  </si>
  <si>
    <t>cont. 100-4. pc1a-d, b in bag</t>
  </si>
  <si>
    <t>ICDP5057ESSWHU2</t>
  </si>
  <si>
    <t>discont. 101-4. pc1a-g, d,f and g in bag. f stays in corebox</t>
  </si>
  <si>
    <t>ICDP5057ESUWHU2</t>
  </si>
  <si>
    <t>cont. 101-2. pc1a-g, a in bag</t>
  </si>
  <si>
    <t>ICDP5057ESWWHU2</t>
  </si>
  <si>
    <t>cont. 101-3. pc1a-c, a in bag</t>
  </si>
  <si>
    <t>ICDP5057ESYWHU2</t>
  </si>
  <si>
    <t>cont. 101-4. pc1a-e, b and d in bag</t>
  </si>
  <si>
    <t>ICDP5057ES0XHU2</t>
  </si>
  <si>
    <t>discont. 102-1. pc1a-e, a and d in bag</t>
  </si>
  <si>
    <t>ICDP5057ES2XHU2</t>
  </si>
  <si>
    <t>cont. 102-3. pc1a-d, a in bag and stays in corebox</t>
  </si>
  <si>
    <t>ICDP5057ES4XHU2</t>
  </si>
  <si>
    <t>cont. 102-3. pc1a-c</t>
  </si>
  <si>
    <t>ICDP5057ES6XHU2</t>
  </si>
  <si>
    <t>sawn 102-4. pc1a-b</t>
  </si>
  <si>
    <t>ICDP5057ES8XHU2</t>
  </si>
  <si>
    <t>cont. 108-1. pc1a-d, c in bag</t>
  </si>
  <si>
    <t>ICDP5057ESAXHU2</t>
  </si>
  <si>
    <t>cont. 108-1. pc1a-b</t>
  </si>
  <si>
    <t>ICDP5057ESCXHU2</t>
  </si>
  <si>
    <t>sawn 103-3. pc1a-d, d in bag. pc2a-b</t>
  </si>
  <si>
    <t>ICDP5057ESEXHU2</t>
  </si>
  <si>
    <t>cont. 104-1. pc1a-e</t>
  </si>
  <si>
    <t>ICDP5057ESKXHU2</t>
  </si>
  <si>
    <t>cont. 104-1. pc1</t>
  </si>
  <si>
    <t>ICDP5057ESQXHU2</t>
  </si>
  <si>
    <t>sawn 104-3. pc1a-b</t>
  </si>
  <si>
    <t>ICDP5057ESSXHU2</t>
  </si>
  <si>
    <t>cont. 104-4. pc1</t>
  </si>
  <si>
    <t>ICDP5057ESUXHU2</t>
  </si>
  <si>
    <t>discont. 105-1. pc1a-h, a,f and h in bag</t>
  </si>
  <si>
    <t>ICDP5057ESWXHU2</t>
  </si>
  <si>
    <t>cont. 105-2. pc1a-d</t>
  </si>
  <si>
    <t>ICDP5057ESYXHU2</t>
  </si>
  <si>
    <t>cont. 105-3. pc1a-b</t>
  </si>
  <si>
    <t>ICDP5057ES0YHU2</t>
  </si>
  <si>
    <t>cont. 105-4. pc1a-c</t>
  </si>
  <si>
    <t>ICDP5057ES2YHU2</t>
  </si>
  <si>
    <t>discont. 106-1. pc1a-b</t>
  </si>
  <si>
    <t>ICDP5057ES4YHU2</t>
  </si>
  <si>
    <t>cont. 106-2. pc1a-b. pc2a-c</t>
  </si>
  <si>
    <t>ICDP5057ES6YHU2</t>
  </si>
  <si>
    <t>cont. 106-3. pc1a-e, c in bag</t>
  </si>
  <si>
    <t>ICDP5057ES8YHU2</t>
  </si>
  <si>
    <t>cont. 106-4. pc1a-d</t>
  </si>
  <si>
    <t>ICDP5057ESAYHU2</t>
  </si>
  <si>
    <t>cont. 107-1. pc1a-b</t>
  </si>
  <si>
    <t>ICDP5057ESCYHU2</t>
  </si>
  <si>
    <t>ICDP5057ESEYHU2</t>
  </si>
  <si>
    <t>sawn 108-2. pc1a-c</t>
  </si>
  <si>
    <t>ICDP5057ESGYHU2</t>
  </si>
  <si>
    <t>cont. 108-3. pc1a-d, c in bag</t>
  </si>
  <si>
    <t>ICDP5057ESMYHU2</t>
  </si>
  <si>
    <t>cont. 1084. pc1a-d, a in bag</t>
  </si>
  <si>
    <t>ICDP5057ESOYHU2</t>
  </si>
  <si>
    <t>cont. 109-1, rotated. pc1a-d, c in bag</t>
  </si>
  <si>
    <t>ICDP5057ESQYHU2</t>
  </si>
  <si>
    <t>cont. 109-2. pc1a-b</t>
  </si>
  <si>
    <t>ICDP5057ESUYHU2</t>
  </si>
  <si>
    <t>cont. 109-3. pc1</t>
  </si>
  <si>
    <t>ICDP5057ESWYHU2</t>
  </si>
  <si>
    <t>cont. 109-4. pc1a-c</t>
  </si>
  <si>
    <t>ICDP5057ESYYHU2</t>
  </si>
  <si>
    <t>cont. 110-1. pc1</t>
  </si>
  <si>
    <t>ICDP5057ES0ZHU2</t>
  </si>
  <si>
    <t>sawn 110-2. pc1a-b</t>
  </si>
  <si>
    <t>ICDP5057ES2ZHU2</t>
  </si>
  <si>
    <t>cont. 110-3. pc1a-b</t>
  </si>
  <si>
    <t>ICDP5057ES4ZHU2</t>
  </si>
  <si>
    <t>sawn 110-4. pc1a-c, b in bag</t>
  </si>
  <si>
    <t>ICDP5057ES6ZHU2</t>
  </si>
  <si>
    <t>cont. 111-1. pc1a-b</t>
  </si>
  <si>
    <t>ICDP5057ES8ZHU2</t>
  </si>
  <si>
    <t>sawn 111-2. pc1a-c</t>
  </si>
  <si>
    <t>ICDP5057ESAZHU2</t>
  </si>
  <si>
    <t>cont. 111-3. pc1a-b</t>
  </si>
  <si>
    <t>ICDP5057ESCZHU2</t>
  </si>
  <si>
    <t>sawn 111-4. pc1a-b</t>
  </si>
  <si>
    <t>ICDP5057ESEZHU2</t>
  </si>
  <si>
    <t>cont. 112-1. pc1a-d</t>
  </si>
  <si>
    <t>ICDP5057ESGZHU2</t>
  </si>
  <si>
    <t>cont. 112-2. pc1a-b</t>
  </si>
  <si>
    <t>ICDP5057ESKZHU2</t>
  </si>
  <si>
    <t>cont. 112-3. pc1a-d</t>
  </si>
  <si>
    <t>ICDP5057ESMZHU2</t>
  </si>
  <si>
    <t>cont. 113-1. pc1a-f</t>
  </si>
  <si>
    <t>ICDP5057ESOZHU2</t>
  </si>
  <si>
    <t>cont. 114-1. pc1a-c. pc2a-b</t>
  </si>
  <si>
    <t>ICDP5057ESSZHU2</t>
  </si>
  <si>
    <t>cont. 114-2. pc1a-c, b in bag</t>
  </si>
  <si>
    <t>ICDP5057ESUZHU2</t>
  </si>
  <si>
    <t>cont. 114-3. pc1a-b</t>
  </si>
  <si>
    <t>ICDP5057ESWZHU2</t>
  </si>
  <si>
    <t>cont. 114-4. pc1a-d</t>
  </si>
  <si>
    <t>ICDP5057ESYZHU2</t>
  </si>
  <si>
    <t>cont. 115-1. pc1a-c</t>
  </si>
  <si>
    <t>ICDP5057ES00IU2</t>
  </si>
  <si>
    <t>cont. 115-2. pc1a-e, d in bag</t>
  </si>
  <si>
    <t>ICDP5057ES20IU2</t>
  </si>
  <si>
    <t>cont. 115-3. pc1a-e, d in bag</t>
  </si>
  <si>
    <t>ICDP5057ES40IU2</t>
  </si>
  <si>
    <t>cont. 115-4, pc1a-d</t>
  </si>
  <si>
    <t>ICDP5057ES60IU2</t>
  </si>
  <si>
    <t>discont. 116-1. pc1a-c,c in bag</t>
  </si>
  <si>
    <t>ICDP5057ES80IU2</t>
  </si>
  <si>
    <t>cont. 116-2. pc1. pc2a-c</t>
  </si>
  <si>
    <t>ICDP5057ESA0IU2</t>
  </si>
  <si>
    <t>cont. 116-3. pc1a-b</t>
  </si>
  <si>
    <t>ICDP5057ESC0IU2</t>
  </si>
  <si>
    <t>cont. 116-4. pc1a-d, a in bag</t>
  </si>
  <si>
    <t>ICDP5057ESE0IU2</t>
  </si>
  <si>
    <t>cont. 117-1. pc1a-g, d and g in bag</t>
  </si>
  <si>
    <t>ICDP5057ESG0IU2</t>
  </si>
  <si>
    <t>cont. 117-2. pc1a-c</t>
  </si>
  <si>
    <t>ICDP5057ESI0IU2</t>
  </si>
  <si>
    <t>cont. 117-3. pc1a-c</t>
  </si>
  <si>
    <t>ICDP5057ESK0IU2</t>
  </si>
  <si>
    <t>cont. 117-4. pc1a-c</t>
  </si>
  <si>
    <t>ICDP5057ESM0IU2</t>
  </si>
  <si>
    <t>cont. 118-1. pc1a-c</t>
  </si>
  <si>
    <t>ICDP5057ESO0IU2</t>
  </si>
  <si>
    <t>sawn 118-2. pc1a-c</t>
  </si>
  <si>
    <t>ICDP5057ESQ0IU2</t>
  </si>
  <si>
    <t>sawn 118-3. pc1a-d, c in bag</t>
  </si>
  <si>
    <t>ICDP5057ESS0IU2</t>
  </si>
  <si>
    <t>discont. 118-3. pc1a-c</t>
  </si>
  <si>
    <t>ICDP5057ESU0IU2</t>
  </si>
  <si>
    <t>cont. 120-1. pc1a-c</t>
  </si>
  <si>
    <t>ICDP5057ESW0IU2</t>
  </si>
  <si>
    <t>cont. 120-2. pc1a-d</t>
  </si>
  <si>
    <t>ICDP5057ESY0IU2</t>
  </si>
  <si>
    <t>cont. 120-3. pc1a-b</t>
  </si>
  <si>
    <t>ICDP5057ES01IU2</t>
  </si>
  <si>
    <t>cont. 120-4. pc1a-e, b and d in bag</t>
  </si>
  <si>
    <t>ICDP5057ES21IU2</t>
  </si>
  <si>
    <t>cont. 121-1. pc1a-c</t>
  </si>
  <si>
    <t>ICDP5057ES41IU2</t>
  </si>
  <si>
    <t>cont. 121-2. pc1a-g, b and f in bag</t>
  </si>
  <si>
    <t>ICDP5057ES61IU2</t>
  </si>
  <si>
    <t>cont. 121-3. pc1a-d, b in bag</t>
  </si>
  <si>
    <t>ICDP5057ES81IU2</t>
  </si>
  <si>
    <t>discont. 122-1. pc1a-c</t>
  </si>
  <si>
    <t>ICDP5057ESA1IU2</t>
  </si>
  <si>
    <t>discont. 123-1. pc1a-b. pc2. pc3. pc4. pc5 in bag, staying in box. pc6. pc7a-b</t>
  </si>
  <si>
    <t>ICDP5057ESC1IU2</t>
  </si>
  <si>
    <t>sawn 123-2. pc1a-b</t>
  </si>
  <si>
    <t>ICDP5057ESE1IU2</t>
  </si>
  <si>
    <t>cont. 123-3. pc1a-b</t>
  </si>
  <si>
    <t>ICDP5057ESG1IU2</t>
  </si>
  <si>
    <t>cont. 123-4. pc1a-d</t>
  </si>
  <si>
    <t>ICDP5057ESI1IU2</t>
  </si>
  <si>
    <t>cont. 124-1. pc1a-b</t>
  </si>
  <si>
    <t>ICDP5057ESK1IU2</t>
  </si>
  <si>
    <t>cont. 124-2. pc1</t>
  </si>
  <si>
    <t>ICDP5057ESM1IU2</t>
  </si>
  <si>
    <t>cont. 124-3. pc1a-b</t>
  </si>
  <si>
    <t>ICDP5057ESO1IU2</t>
  </si>
  <si>
    <t>cont. 124-4. pc1</t>
  </si>
  <si>
    <t>ICDP5057ESQ1IU2</t>
  </si>
  <si>
    <t>cont. 125-1. pc1a-d, b in bag</t>
  </si>
  <si>
    <t>ICDP5057ESS1IU2</t>
  </si>
  <si>
    <t>sawn 125-2. pc1</t>
  </si>
  <si>
    <t>ICDP5057ESW1IU2</t>
  </si>
  <si>
    <t>sawn 125-3. pc1a-c</t>
  </si>
  <si>
    <t>ICDP5057ESY1IU2</t>
  </si>
  <si>
    <t>cont. 125-4. pc1a-d</t>
  </si>
  <si>
    <t>ICDP5057ES02IU2</t>
  </si>
  <si>
    <t>cont. 126-1. pc1a-b</t>
  </si>
  <si>
    <t>ICDP5057ES22IU2</t>
  </si>
  <si>
    <t>cont. 126-2. pc1a-b</t>
  </si>
  <si>
    <t>ICDP5057ES42IU2</t>
  </si>
  <si>
    <t>discont. 126-3. pc1a-d, b and d in bag</t>
  </si>
  <si>
    <t>ICDP5057ES62IU2</t>
  </si>
  <si>
    <t>cont. 126-4. pc1a-b</t>
  </si>
  <si>
    <t>ICDP5057ES82IU2</t>
  </si>
  <si>
    <t>cont. 127-1. pc1a-c</t>
  </si>
  <si>
    <t>ICDP5057ESA2IU2</t>
  </si>
  <si>
    <t>cont. 127-2. pc1a-d</t>
  </si>
  <si>
    <t>ICDP5057ESC2IU2</t>
  </si>
  <si>
    <t>cont. 127-3. pc1a-g, a,c and f in bag</t>
  </si>
  <si>
    <t>ICDP5057ESE2IU2</t>
  </si>
  <si>
    <t>sawn 127-4. pc1a-c, b in bag</t>
  </si>
  <si>
    <t>ICDP5057ESG2IU2</t>
  </si>
  <si>
    <t>cont. 128-1. pc1a-c. pc2. pc3. pc4 in bag staying in box. pc5. pc6. pc7</t>
  </si>
  <si>
    <t>ICDP5057ESI2IU2</t>
  </si>
  <si>
    <t>cont. 128-2. pc1a-c</t>
  </si>
  <si>
    <t>ICDP5057ESK2IU2</t>
  </si>
  <si>
    <t>cont. 128-3. pc1a-e, d in bag</t>
  </si>
  <si>
    <t>ICDP5057ESM2IU2</t>
  </si>
  <si>
    <t>cont. 128-4. pc1a-b</t>
  </si>
  <si>
    <t>ICDP5057ESO2IU2</t>
  </si>
  <si>
    <t>cont. 129-1. pc1a-d, b in bag</t>
  </si>
  <si>
    <t>ICDP5057ESS2IU2</t>
  </si>
  <si>
    <t>cont. 129-2. pc1a-e</t>
  </si>
  <si>
    <t>ICDP5057ESU2IU2</t>
  </si>
  <si>
    <t>cont. 129-3. pc1a-f, d in bag</t>
  </si>
  <si>
    <t>ICDP5057ESW2IU2</t>
  </si>
  <si>
    <t>cont. 130-1. pc1a-b</t>
  </si>
  <si>
    <t>ICDP5057ESY2IU2</t>
  </si>
  <si>
    <t>cont. 131-1. pc1a-c</t>
  </si>
  <si>
    <t>ICDP5057ES03IU2</t>
  </si>
  <si>
    <t>cont. 131-2. pc1a-b, a in bag</t>
  </si>
  <si>
    <t>ICDP5057ES23IU2</t>
  </si>
  <si>
    <t>cont. 131-3. pc1a-b</t>
  </si>
  <si>
    <t>ICDP5057ES43IU2</t>
  </si>
  <si>
    <t>sawn 131-4. pc1a-b</t>
  </si>
  <si>
    <t>ICDP5057ES63IU2</t>
  </si>
  <si>
    <t>cont. 132-1. pc1a-c</t>
  </si>
  <si>
    <t>ICDP5057ES83IU2</t>
  </si>
  <si>
    <t>cont. 133-1. pc1</t>
  </si>
  <si>
    <t>ICDP5057ESA3IU2</t>
  </si>
  <si>
    <t>cont. 133-2. pc1</t>
  </si>
  <si>
    <t>ICDP5057ESC3IU2</t>
  </si>
  <si>
    <t>cont. 133-3. pc1</t>
  </si>
  <si>
    <t>ICDP5057ESE3IU2</t>
  </si>
  <si>
    <t>cont. 133-4. pc1a-b</t>
  </si>
  <si>
    <t>ICDP5057ESG3IU2</t>
  </si>
  <si>
    <t>discont. to 134-1. pc1a-d</t>
  </si>
  <si>
    <t>ICDP5057ESI3IU2</t>
  </si>
  <si>
    <t>cont. 134-2. pc1. pc2a-b</t>
  </si>
  <si>
    <t>ICDP5057ESK3IU2</t>
  </si>
  <si>
    <t>cont. 134-3. pc1a-f, b in bag</t>
  </si>
  <si>
    <t>ICDP5057ESM3IU2</t>
  </si>
  <si>
    <t>cont. 134-4. pc1a-f, c in bag</t>
  </si>
  <si>
    <t>ICDP5057ESO3IU2</t>
  </si>
  <si>
    <t>cont. 135-1. pc1a-e</t>
  </si>
  <si>
    <t>ICDP5057ESQ3IU2</t>
  </si>
  <si>
    <t>cont. 135-2. pc1a-e</t>
  </si>
  <si>
    <t>ICDP5057ESW3IU2</t>
  </si>
  <si>
    <t>discont. 135-3. pc1a-e, e in bag</t>
  </si>
  <si>
    <t>ICDP5057ESY3IU2</t>
  </si>
  <si>
    <t>sawn 135-4. pc1a-g, b and e in bag</t>
  </si>
  <si>
    <t>ICDP5057ES04IU2</t>
  </si>
  <si>
    <t>cont. 136-1. pc1a-e, b in bag. pc2a-b</t>
  </si>
  <si>
    <t>ICDP5057ES24IU2</t>
  </si>
  <si>
    <t>sawn 136-2. pc1a-h, f in bag</t>
  </si>
  <si>
    <t>ICDP5057ES44IU2</t>
  </si>
  <si>
    <t>cont. 136-3. pc1a-e, d in bag</t>
  </si>
  <si>
    <t>ICDP5057ES64IU2</t>
  </si>
  <si>
    <t>cont. 136-4. pc1</t>
  </si>
  <si>
    <t>ICDP5057ES84IU2</t>
  </si>
  <si>
    <t>discont. 137-1. pc1a-c</t>
  </si>
  <si>
    <t>ICDP5057ESA4IU2</t>
  </si>
  <si>
    <t>sawn 137-2. pc1a-b</t>
  </si>
  <si>
    <t>ICDP5057ESC4IU2</t>
  </si>
  <si>
    <t>cont. 137-3. pc1</t>
  </si>
  <si>
    <t>ICDP5057ESE4IU2</t>
  </si>
  <si>
    <t>cont. 137-4. pc1a-d</t>
  </si>
  <si>
    <t>ICDP5057ESG4IU2</t>
  </si>
  <si>
    <t>cont. 138-1. pc1a-d</t>
  </si>
  <si>
    <t>ICDP5057ESI4IU2</t>
  </si>
  <si>
    <t>sawn 138-2. pc1a-d</t>
  </si>
  <si>
    <t>ICDP5057ESK4IU2</t>
  </si>
  <si>
    <t>cont. 138-3. pc1a-c</t>
  </si>
  <si>
    <t>ICDP5057ESM4IU2</t>
  </si>
  <si>
    <t>cont. 138-4. pc1</t>
  </si>
  <si>
    <t>ICDP5057ESO4IU2</t>
  </si>
  <si>
    <t>cont. 139-1. pc1a-b</t>
  </si>
  <si>
    <t>ICDP5057ESQ4IU2</t>
  </si>
  <si>
    <t>cont. 139-2. pc1a-b</t>
  </si>
  <si>
    <t>ICDP5057ESS4IU2</t>
  </si>
  <si>
    <t>cont. 139-3. pc1</t>
  </si>
  <si>
    <t>ICDP5057ESU4IU2</t>
  </si>
  <si>
    <t>cont. 139-4. pc1</t>
  </si>
  <si>
    <t>ICDP5057ESW4IU2</t>
  </si>
  <si>
    <t>cont. 140-1. pc1</t>
  </si>
  <si>
    <t>ICDP5057ESY4IU2</t>
  </si>
  <si>
    <t>discont. 140-2. pc1</t>
  </si>
  <si>
    <t>ICDP5057ES05IU2</t>
  </si>
  <si>
    <t>sawn 140-3. pc1a-d</t>
  </si>
  <si>
    <t>ICDP5057ES25IU2</t>
  </si>
  <si>
    <t>cont. 140-4. pc1</t>
  </si>
  <si>
    <t>ICDP5057ES45IU2</t>
  </si>
  <si>
    <t>cont. 141-1. pc1</t>
  </si>
  <si>
    <t>ICDP5057ES65IU2</t>
  </si>
  <si>
    <t>cont. 141-2. pc1a-c, c in bag</t>
  </si>
  <si>
    <t>ICDP5057ES85IU2</t>
  </si>
  <si>
    <t>cont. 141-3. pc1a-f, b and f in bag</t>
  </si>
  <si>
    <t>ICDP5057ESA5IU2</t>
  </si>
  <si>
    <t>sawn 141-4. pc1</t>
  </si>
  <si>
    <t>ICDP5057ESC5IU2</t>
  </si>
  <si>
    <t>cont. 142-1. pc1a-b</t>
  </si>
  <si>
    <t>ICDP5057ESE5IU2</t>
  </si>
  <si>
    <t>cont. 142-2. pc1a-f, d in bag</t>
  </si>
  <si>
    <t>ICDP5057ESG5IU2</t>
  </si>
  <si>
    <t>cont. 142-3. pc1a-d, b in bag</t>
  </si>
  <si>
    <t>ICDP5057ESI5IU2</t>
  </si>
  <si>
    <t>sawn 142-4. pc1</t>
  </si>
  <si>
    <t>ICDP5057ESK5IU2</t>
  </si>
  <si>
    <t>ICDP5057ESM5IU2</t>
  </si>
  <si>
    <t>cont. 143-2. pc1a-b</t>
  </si>
  <si>
    <t>ICDP5057ESO5IU2</t>
  </si>
  <si>
    <t>sawn 143-3. pc1a-b</t>
  </si>
  <si>
    <t>ICDP5057ESQ5IU2</t>
  </si>
  <si>
    <t>cont. 143-4. pc1</t>
  </si>
  <si>
    <t>ICDP5057ESS5IU2</t>
  </si>
  <si>
    <t>cont. 144-1. pc1a-c</t>
  </si>
  <si>
    <t>ICDP5057ESU5IU2</t>
  </si>
  <si>
    <t>cont. 144-2. pc1a-d</t>
  </si>
  <si>
    <t>ICDP5057ESW5IU2</t>
  </si>
  <si>
    <t>cont. 144-3. pc1</t>
  </si>
  <si>
    <t>ICDP5057ESY5IU2</t>
  </si>
  <si>
    <t>cont. 144-4. pc1a-d, b in bag</t>
  </si>
  <si>
    <t>ICDP5057ES06IU2</t>
  </si>
  <si>
    <t>cont. 145-1. pc1a-e</t>
  </si>
  <si>
    <t>ICDP5057ES26IU2</t>
  </si>
  <si>
    <t>sawn 145-2. pc1a-g, c in bag</t>
  </si>
  <si>
    <t>ICDP5057ES46IU2</t>
  </si>
  <si>
    <t>cont. 145-3. pc1a-c</t>
  </si>
  <si>
    <t>ICDP5057ES66IU2</t>
  </si>
  <si>
    <t>cont. 145-4. pc1a-d, a in bag</t>
  </si>
  <si>
    <t>ICDP5057ES86IU2</t>
  </si>
  <si>
    <t>cont. 146-1. pc1. pc2 in bag. pc3. pc4. pc5. pc6. pc7. pc8. pc9a-c, b in bag</t>
  </si>
  <si>
    <t>ICDP5057ESA6IU2</t>
  </si>
  <si>
    <t>cont. 146-2. pc1a-f, e and f in bag</t>
  </si>
  <si>
    <t>ICDP5057ESC6IU2</t>
  </si>
  <si>
    <t>cont. 146-3. pc1a-b</t>
  </si>
  <si>
    <t>ICDP5057ESE6IU2</t>
  </si>
  <si>
    <t>cont. 146-4. pc1a-g, b and f in bag</t>
  </si>
  <si>
    <t>ICDP5057ESG6IU2</t>
  </si>
  <si>
    <t>cont. 147-1. pc1a-d, b in bag</t>
  </si>
  <si>
    <t>ICDP5057ESI6IU2</t>
  </si>
  <si>
    <t>sawn 147-2. pc1a-b</t>
  </si>
  <si>
    <t>ICDP5057ESK6IU2</t>
  </si>
  <si>
    <t>cont. 147-3. pc1a-d</t>
  </si>
  <si>
    <t>ICDP5057ESM6IU2</t>
  </si>
  <si>
    <t>cont. 147-4. pc1a-c</t>
  </si>
  <si>
    <t>ICDP5057ESO6IU2</t>
  </si>
  <si>
    <t>cont. 148-1. pc1a-b</t>
  </si>
  <si>
    <t>ICDP5057ESQ6IU2</t>
  </si>
  <si>
    <t>cont. 148-2. pc1a-e, b in bag</t>
  </si>
  <si>
    <t>ICDP5057ESS6IU2</t>
  </si>
  <si>
    <t>cont. 148-3. pc1a-c, cin bag</t>
  </si>
  <si>
    <t>ICDP5057ESU6IU2</t>
  </si>
  <si>
    <t>cont. 148-4. pc1a-e, c in bag</t>
  </si>
  <si>
    <t>ICDP5057ESW6IU2</t>
  </si>
  <si>
    <t>discont. 149-1. pc1a-d, a in bag</t>
  </si>
  <si>
    <t>ICDP5057ESY6IU2</t>
  </si>
  <si>
    <t>sawn 149-2. pc1a-d, a in bag</t>
  </si>
  <si>
    <t>ICDP5057ES07IU2</t>
  </si>
  <si>
    <t>sawn 149-3. pc1</t>
  </si>
  <si>
    <t>ICDP5057ES27IU2</t>
  </si>
  <si>
    <t>cont. 149-4. pc1a-b</t>
  </si>
  <si>
    <t>ICDP5057ES47IU2</t>
  </si>
  <si>
    <t>cont. 150-1. pc1</t>
  </si>
  <si>
    <t>ICDP5057ES67IU2</t>
  </si>
  <si>
    <t>cont. 150-2. pc1a-b</t>
  </si>
  <si>
    <t>ICDP5057ES87IU2</t>
  </si>
  <si>
    <t>cont. 150-3. pc1a-d, d in bag</t>
  </si>
  <si>
    <t>ICDP5057ESA7IU2</t>
  </si>
  <si>
    <t>cont. 151-1. pc1a-g, a,d and g in bag</t>
  </si>
  <si>
    <t>ICDP5057ESC7IU2</t>
  </si>
  <si>
    <t>cont. 151-2. pc1a-d, c in bag</t>
  </si>
  <si>
    <t>ICDP5057ESE7IU2</t>
  </si>
  <si>
    <t>cont. 151-3. pc1a-f, d in bag</t>
  </si>
  <si>
    <t>ICDP5057ESG7IU2</t>
  </si>
  <si>
    <t>end of core! pc1a-i h in bag</t>
  </si>
  <si>
    <t>ICDP5057ESI7IU2</t>
  </si>
  <si>
    <t>Valid interval bottom?</t>
  </si>
  <si>
    <t>31/7/17</t>
  </si>
  <si>
    <t>MC, Salim</t>
  </si>
  <si>
    <t>5057-2A</t>
  </si>
  <si>
    <t>CH57-2A</t>
  </si>
  <si>
    <t xml:space="preserve"> Alluvium</t>
  </si>
  <si>
    <t xml:space="preserve"> olivine gabbro</t>
  </si>
  <si>
    <t>Ol are coarser than the matrix / Some Ol are elongated / weak foliation</t>
  </si>
  <si>
    <t>Ol are coarser than the matrix</t>
  </si>
  <si>
    <t>Ol are coarser grained than the matrix</t>
  </si>
  <si>
    <t>Weak foliation</t>
  </si>
  <si>
    <t>Strong foliation</t>
  </si>
  <si>
    <t>Olivine-bearing  Gabbro</t>
  </si>
  <si>
    <t>Foliation marked by Cpx and Pl</t>
  </si>
  <si>
    <t>ranges from 2 to 15 cm</t>
  </si>
  <si>
    <t>Ol are aligned</t>
  </si>
  <si>
    <t>o</t>
  </si>
  <si>
    <t>many chads in the px's</t>
  </si>
  <si>
    <t>Ol are slightly aligned</t>
  </si>
  <si>
    <t>Ol are aligned at the bottom of the section</t>
  </si>
  <si>
    <t>Ol more aligned towards the bottom of the section</t>
  </si>
  <si>
    <t>ranges from 50 to 10 cm</t>
  </si>
  <si>
    <t xml:space="preserve"> </t>
  </si>
  <si>
    <t>px rich gbn?</t>
  </si>
  <si>
    <t xml:space="preserve"> Troctolite</t>
  </si>
  <si>
    <t>ranges from 3 to 15cm</t>
  </si>
  <si>
    <t>ranges from 1 to 5 cm</t>
  </si>
  <si>
    <t xml:space="preserve"> Gabbro</t>
  </si>
  <si>
    <t>ranges from 2 to 20cm</t>
  </si>
  <si>
    <t>ranges 5 to 20 cm</t>
  </si>
  <si>
    <t>weak foliation</t>
  </si>
  <si>
    <t>ranges from 10 to 25 cm</t>
  </si>
  <si>
    <t>ranges from 7 to 15 cm</t>
  </si>
  <si>
    <t>ranges from 1 to 15cm</t>
  </si>
  <si>
    <t xml:space="preserve">elongated Ol </t>
  </si>
  <si>
    <t>ranges from 1 to 20 cm</t>
  </si>
  <si>
    <t>ranges from 5 to 25 cm</t>
  </si>
  <si>
    <t>strong foliation / very elongated and aligned Cpx</t>
  </si>
  <si>
    <t>ranges from 4 to 25 cm</t>
  </si>
  <si>
    <t>ranges from 1 to 7 cm</t>
  </si>
  <si>
    <t>anorthsitic</t>
  </si>
  <si>
    <t>Varitextured Gabbro</t>
  </si>
  <si>
    <t>ranges from 5 to 30cm</t>
  </si>
  <si>
    <t>ranges from 2 to 10 cm</t>
  </si>
  <si>
    <t>ranges from 3 to 10cm</t>
  </si>
  <si>
    <t>ranges from 10 - 20cm</t>
  </si>
  <si>
    <t>ranges from 10 to 15cm</t>
  </si>
  <si>
    <t>ranges from 7 to 50 cm</t>
  </si>
  <si>
    <t>ranges from 1 to 2 cm</t>
  </si>
  <si>
    <t xml:space="preserve">ranges from 2 to 20cm </t>
  </si>
  <si>
    <t>ranges from 8 to 20cm</t>
  </si>
  <si>
    <t>ranges from 1 to 17cm</t>
  </si>
  <si>
    <t>ranges from 2 to 7cm</t>
  </si>
  <si>
    <t>ranges from 1 to 12cm</t>
  </si>
  <si>
    <t xml:space="preserve"> Gabbronorite</t>
  </si>
  <si>
    <t>Olivine-bearing  Gabbronorite</t>
  </si>
  <si>
    <t>Olivine Gabbronorite</t>
  </si>
  <si>
    <t>ranges from 5 to 25cm</t>
  </si>
  <si>
    <t>ranegs from 2 to 13cm</t>
  </si>
  <si>
    <t>ranges from 5 to 35cm</t>
  </si>
  <si>
    <t>the contact is overprinetd by alteration</t>
  </si>
  <si>
    <t>ranges from 5 to 20 cm</t>
  </si>
  <si>
    <t>ranges from 7 to 35 cm</t>
  </si>
  <si>
    <t>ranegs from 1 to 15cm</t>
  </si>
  <si>
    <t>ranges from 1 to 10cm</t>
  </si>
  <si>
    <t>ranges from 0.5 to 9 cm</t>
  </si>
  <si>
    <t>ranges from 1 to 26 cm</t>
  </si>
  <si>
    <t>ranges from 0.5 to 5cm</t>
  </si>
  <si>
    <t>ranges from 0.5 to 4cm</t>
  </si>
  <si>
    <t>ranges from 1 to 20cm</t>
  </si>
  <si>
    <t>ranges from 1 to 5cm</t>
  </si>
  <si>
    <t>Ol are aligned to form thin bands</t>
  </si>
  <si>
    <t>ranges from 1 to 22cm</t>
  </si>
  <si>
    <t>ranges from 2 to 5cm</t>
  </si>
  <si>
    <t>ranges from 5 to 45cm</t>
  </si>
  <si>
    <t>ranged from 2 to 50cm</t>
  </si>
  <si>
    <t>ranges from 2 to 30cm</t>
  </si>
  <si>
    <t xml:space="preserve"> wehrlite</t>
  </si>
  <si>
    <t xml:space="preserve"> troctolite</t>
  </si>
  <si>
    <t>ranges from 1 to 4cm</t>
  </si>
  <si>
    <t>ranges from 0.1 to 1cm</t>
  </si>
  <si>
    <t>ranges from 2 to 22cm</t>
  </si>
  <si>
    <t>ranges from 2 to 6cm</t>
  </si>
  <si>
    <t>13-4</t>
  </si>
  <si>
    <t>Value too high</t>
  </si>
  <si>
    <t>Mag vein</t>
  </si>
  <si>
    <t>mag vein</t>
  </si>
  <si>
    <t>contact?</t>
  </si>
  <si>
    <t>fault</t>
  </si>
  <si>
    <t>25-1</t>
  </si>
  <si>
    <t>just a foliation- not a layer boundary</t>
  </si>
  <si>
    <t>just a foliation</t>
  </si>
  <si>
    <t>felsic vein</t>
  </si>
  <si>
    <t>magmatic vein</t>
  </si>
  <si>
    <t>On reverse of working half</t>
  </si>
  <si>
    <t>iregular coarse grained patches</t>
  </si>
  <si>
    <t>?</t>
  </si>
  <si>
    <t>diorite</t>
  </si>
  <si>
    <t>mostly on reverse</t>
  </si>
  <si>
    <t>masgmatic vein?</t>
  </si>
  <si>
    <t>maybe magmatic vein-  maybe alteration</t>
  </si>
  <si>
    <t>Maybe diorite- but more likely gabroic</t>
  </si>
  <si>
    <t>Anorthositic  Gabbro</t>
  </si>
  <si>
    <t>maybe alteration?</t>
  </si>
  <si>
    <t>maybe alteration halo</t>
  </si>
  <si>
    <t>anothositic</t>
  </si>
  <si>
    <t>discontinuous</t>
  </si>
  <si>
    <t>steep, sub vertical</t>
  </si>
  <si>
    <t>possible contact</t>
  </si>
  <si>
    <t>possible magmatic vein</t>
  </si>
  <si>
    <t>possible vein</t>
  </si>
  <si>
    <t>gabbro vein</t>
  </si>
  <si>
    <t>possible late vein</t>
  </si>
  <si>
    <t xml:space="preserve">coarse grained concordant </t>
  </si>
  <si>
    <t>Comments</t>
  </si>
  <si>
    <t>Note- best visible on outside of working half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</si>
</sst>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Microsoft Sans Serif"/>
      <family val="2"/>
    </font>
    <font>
      <sz val="12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4" tint="-0.24997711111789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2" fontId="8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/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1" xfId="0" applyNumberFormat="1" applyFont="1" applyBorder="1"/>
    <xf numFmtId="0" fontId="0" fillId="0" borderId="7" xfId="0" applyFont="1" applyBorder="1"/>
    <xf numFmtId="2" fontId="0" fillId="0" borderId="3" xfId="0" applyNumberFormat="1" applyFont="1" applyBorder="1"/>
    <xf numFmtId="0" fontId="0" fillId="0" borderId="0" xfId="0" applyFont="1" applyBorder="1"/>
    <xf numFmtId="2" fontId="0" fillId="0" borderId="5" xfId="0" applyNumberFormat="1" applyFont="1" applyBorder="1"/>
    <xf numFmtId="0" fontId="0" fillId="0" borderId="8" xfId="0" applyFont="1" applyBorder="1"/>
    <xf numFmtId="0" fontId="0" fillId="0" borderId="0" xfId="0" applyFont="1" applyFill="1" applyBorder="1" applyAlignment="1">
      <alignment wrapText="1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2" fontId="7" fillId="0" borderId="0" xfId="0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1" fillId="0" borderId="0" xfId="0" applyNumberFormat="1" applyFont="1"/>
    <xf numFmtId="0" fontId="0" fillId="4" borderId="3" xfId="0" applyFont="1" applyFill="1" applyBorder="1"/>
    <xf numFmtId="0" fontId="0" fillId="4" borderId="5" xfId="0" applyFont="1" applyFill="1" applyBorder="1"/>
    <xf numFmtId="0" fontId="0" fillId="6" borderId="0" xfId="0" applyFont="1" applyFill="1"/>
    <xf numFmtId="0" fontId="8" fillId="6" borderId="0" xfId="0" applyFont="1" applyFill="1"/>
    <xf numFmtId="0" fontId="8" fillId="6" borderId="0" xfId="0" applyFont="1" applyFill="1" applyAlignment="1">
      <alignment wrapText="1"/>
    </xf>
    <xf numFmtId="0" fontId="1" fillId="6" borderId="0" xfId="0" applyFont="1" applyFill="1"/>
    <xf numFmtId="0" fontId="10" fillId="0" borderId="0" xfId="0" applyFont="1" applyFill="1"/>
    <xf numFmtId="0" fontId="8" fillId="6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Fill="1"/>
    <xf numFmtId="2" fontId="13" fillId="0" borderId="0" xfId="142" applyNumberFormat="1" applyFont="1" applyAlignment="1">
      <alignment horizontal="center"/>
    </xf>
    <xf numFmtId="2" fontId="14" fillId="0" borderId="0" xfId="142" applyNumberFormat="1" applyFont="1" applyFill="1" applyAlignment="1">
      <alignment horizontal="center"/>
    </xf>
    <xf numFmtId="0" fontId="10" fillId="0" borderId="0" xfId="3" applyFont="1" applyFill="1"/>
    <xf numFmtId="0" fontId="13" fillId="5" borderId="0" xfId="142" applyFont="1" applyFill="1" applyAlignment="1">
      <alignment horizontal="center"/>
    </xf>
    <xf numFmtId="0" fontId="8" fillId="6" borderId="0" xfId="0" applyFont="1" applyFill="1" applyAlignment="1"/>
    <xf numFmtId="0" fontId="9" fillId="0" borderId="0" xfId="0" applyFont="1" applyAlignment="1"/>
    <xf numFmtId="2" fontId="8" fillId="0" borderId="0" xfId="0" applyNumberFormat="1" applyFont="1" applyAlignment="1"/>
    <xf numFmtId="0" fontId="8" fillId="0" borderId="0" xfId="0" applyFont="1" applyAlignment="1"/>
    <xf numFmtId="1" fontId="8" fillId="0" borderId="0" xfId="0" applyNumberFormat="1" applyFont="1" applyAlignment="1"/>
    <xf numFmtId="0" fontId="0" fillId="6" borderId="0" xfId="0" applyFont="1" applyFill="1" applyAlignment="1"/>
    <xf numFmtId="0" fontId="1" fillId="6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0" fontId="1" fillId="4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3" borderId="0" xfId="0" applyFont="1" applyFill="1" applyAlignment="1"/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9" fillId="0" borderId="0" xfId="0" applyFont="1" applyAlignment="1">
      <alignment horizontal="center" wrapText="1"/>
    </xf>
    <xf numFmtId="0" fontId="9" fillId="4" borderId="0" xfId="0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/>
    <xf numFmtId="2" fontId="9" fillId="0" borderId="0" xfId="0" applyNumberFormat="1" applyFont="1" applyAlignment="1">
      <alignment wrapText="1"/>
    </xf>
    <xf numFmtId="0" fontId="10" fillId="0" borderId="0" xfId="0" applyFont="1" applyAlignment="1"/>
    <xf numFmtId="0" fontId="10" fillId="4" borderId="0" xfId="0" applyFont="1" applyFill="1" applyAlignment="1"/>
    <xf numFmtId="0" fontId="10" fillId="0" borderId="0" xfId="0" applyFont="1" applyFill="1" applyAlignment="1"/>
    <xf numFmtId="2" fontId="9" fillId="0" borderId="0" xfId="0" applyNumberFormat="1" applyFont="1" applyAlignment="1"/>
    <xf numFmtId="1" fontId="9" fillId="0" borderId="0" xfId="0" applyNumberFormat="1" applyFont="1" applyAlignment="1">
      <alignment wrapText="1"/>
    </xf>
    <xf numFmtId="1" fontId="9" fillId="0" borderId="0" xfId="0" applyNumberFormat="1" applyFont="1" applyAlignment="1"/>
    <xf numFmtId="1" fontId="10" fillId="0" borderId="0" xfId="0" applyNumberFormat="1" applyFont="1"/>
    <xf numFmtId="2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2" fontId="9" fillId="0" borderId="0" xfId="0" applyNumberFormat="1" applyFont="1" applyFill="1" applyAlignment="1"/>
    <xf numFmtId="1" fontId="9" fillId="0" borderId="0" xfId="0" applyNumberFormat="1" applyFont="1" applyFill="1" applyAlignment="1">
      <alignment wrapText="1"/>
    </xf>
    <xf numFmtId="1" fontId="9" fillId="0" borderId="0" xfId="0" applyNumberFormat="1" applyFont="1" applyFill="1" applyAlignment="1"/>
    <xf numFmtId="1" fontId="10" fillId="0" borderId="0" xfId="0" applyNumberFormat="1" applyFont="1" applyFill="1"/>
  </cellXfs>
  <cellStyles count="219">
    <cellStyle name="Bad" xfId="3" builtinId="27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  <cellStyle name="Normal_5057_OMAN_HOLES" xfId="14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8.xml"/><Relationship Id="rId12" Type="http://schemas.openxmlformats.org/officeDocument/2006/relationships/externalLink" Target="externalLinks/externalLink9.xml"/><Relationship Id="rId13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1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Magmatic Fabric- Dip with Depth</a:t>
            </a:r>
          </a:p>
        </c:rich>
      </c:tx>
      <c:layout>
        <c:manualLayout>
          <c:xMode val="edge"/>
          <c:yMode val="edge"/>
          <c:x val="0.156007698455181"/>
          <c:y val="0.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775344537326"/>
          <c:y val="0.0735559255515951"/>
          <c:w val="0.839557996597114"/>
          <c:h val="0.910028095178837"/>
        </c:manualLayout>
      </c:layout>
      <c:scatterChart>
        <c:scatterStyle val="lineMarker"/>
        <c:varyColors val="0"/>
        <c:ser>
          <c:idx val="1"/>
          <c:order val="0"/>
          <c:spPr>
            <a:ln w="25400" cap="flat" cmpd="sng" algn="ctr">
              <a:solidFill>
                <a:schemeClr val="dk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'magmatic fabric'!$BD$4:$BD$1167</c:f>
              <c:numCache>
                <c:formatCode>0</c:formatCode>
                <c:ptCount val="1164"/>
                <c:pt idx="20">
                  <c:v>31.52246205902092</c:v>
                </c:pt>
                <c:pt idx="21">
                  <c:v>31.32343831938405</c:v>
                </c:pt>
                <c:pt idx="22">
                  <c:v>26.26011179759043</c:v>
                </c:pt>
                <c:pt idx="23">
                  <c:v>21.70221368071682</c:v>
                </c:pt>
                <c:pt idx="25">
                  <c:v>33.40319873424197</c:v>
                </c:pt>
                <c:pt idx="27">
                  <c:v>29.90181889204558</c:v>
                </c:pt>
                <c:pt idx="28">
                  <c:v>54.37002223010124</c:v>
                </c:pt>
                <c:pt idx="29">
                  <c:v>30.69614608960779</c:v>
                </c:pt>
                <c:pt idx="30">
                  <c:v>20.7535709836848</c:v>
                </c:pt>
                <c:pt idx="31">
                  <c:v>40.15259573654594</c:v>
                </c:pt>
                <c:pt idx="32">
                  <c:v>21.3138187560053</c:v>
                </c:pt>
                <c:pt idx="33">
                  <c:v>10.0</c:v>
                </c:pt>
                <c:pt idx="34">
                  <c:v>21.01980521922363</c:v>
                </c:pt>
                <c:pt idx="37">
                  <c:v>14.00194216551692</c:v>
                </c:pt>
                <c:pt idx="40">
                  <c:v>0.0999999999999943</c:v>
                </c:pt>
                <c:pt idx="42">
                  <c:v>0.0999999999999943</c:v>
                </c:pt>
                <c:pt idx="47">
                  <c:v>26.05776032061586</c:v>
                </c:pt>
                <c:pt idx="51">
                  <c:v>36.07072690840542</c:v>
                </c:pt>
                <c:pt idx="52">
                  <c:v>30.18097717697901</c:v>
                </c:pt>
                <c:pt idx="53">
                  <c:v>34.88324367565993</c:v>
                </c:pt>
                <c:pt idx="55">
                  <c:v>34.88324367565993</c:v>
                </c:pt>
                <c:pt idx="57">
                  <c:v>33.23579773948554</c:v>
                </c:pt>
                <c:pt idx="61">
                  <c:v>35.97144352893915</c:v>
                </c:pt>
                <c:pt idx="62">
                  <c:v>30.71918842025614</c:v>
                </c:pt>
                <c:pt idx="63">
                  <c:v>12.61292673748693</c:v>
                </c:pt>
                <c:pt idx="65">
                  <c:v>23.69112416281186</c:v>
                </c:pt>
                <c:pt idx="67">
                  <c:v>12.03317679104445</c:v>
                </c:pt>
                <c:pt idx="69">
                  <c:v>52.86457258468682</c:v>
                </c:pt>
                <c:pt idx="70">
                  <c:v>12.34849491957152</c:v>
                </c:pt>
                <c:pt idx="72">
                  <c:v>15.47865144598464</c:v>
                </c:pt>
                <c:pt idx="73">
                  <c:v>12.03921717015909</c:v>
                </c:pt>
                <c:pt idx="78">
                  <c:v>15.12106435019334</c:v>
                </c:pt>
                <c:pt idx="80">
                  <c:v>17.78424357657349</c:v>
                </c:pt>
                <c:pt idx="82">
                  <c:v>18.59769062570729</c:v>
                </c:pt>
                <c:pt idx="85">
                  <c:v>20.02116086617914</c:v>
                </c:pt>
                <c:pt idx="88">
                  <c:v>39.76871818372931</c:v>
                </c:pt>
                <c:pt idx="89">
                  <c:v>37.96455132333687</c:v>
                </c:pt>
                <c:pt idx="92">
                  <c:v>30.09949908168988</c:v>
                </c:pt>
                <c:pt idx="94">
                  <c:v>28.12706435923454</c:v>
                </c:pt>
                <c:pt idx="95">
                  <c:v>31.11836642245472</c:v>
                </c:pt>
                <c:pt idx="96">
                  <c:v>19.47819761477768</c:v>
                </c:pt>
                <c:pt idx="97">
                  <c:v>32.19650592930865</c:v>
                </c:pt>
                <c:pt idx="98">
                  <c:v>31.32343831938407</c:v>
                </c:pt>
                <c:pt idx="99">
                  <c:v>17.42268615249841</c:v>
                </c:pt>
                <c:pt idx="100">
                  <c:v>26.05776032061598</c:v>
                </c:pt>
                <c:pt idx="101">
                  <c:v>33.42608098452712</c:v>
                </c:pt>
                <c:pt idx="103">
                  <c:v>23.78917780560661</c:v>
                </c:pt>
                <c:pt idx="104">
                  <c:v>28.45760366044682</c:v>
                </c:pt>
                <c:pt idx="106">
                  <c:v>28.53706636255907</c:v>
                </c:pt>
                <c:pt idx="107">
                  <c:v>19.64330494252033</c:v>
                </c:pt>
                <c:pt idx="110">
                  <c:v>50.0</c:v>
                </c:pt>
                <c:pt idx="111">
                  <c:v>40.0</c:v>
                </c:pt>
                <c:pt idx="113">
                  <c:v>36.85980713681268</c:v>
                </c:pt>
                <c:pt idx="115">
                  <c:v>66.03174862319825</c:v>
                </c:pt>
                <c:pt idx="116">
                  <c:v>31.674283929765</c:v>
                </c:pt>
                <c:pt idx="120">
                  <c:v>31.87328957072945</c:v>
                </c:pt>
                <c:pt idx="121">
                  <c:v>38.9965242128499</c:v>
                </c:pt>
                <c:pt idx="122">
                  <c:v>30.4060809456381</c:v>
                </c:pt>
                <c:pt idx="124">
                  <c:v>45</c:v>
                </c:pt>
                <c:pt idx="125">
                  <c:v>41.99739082801732</c:v>
                </c:pt>
                <c:pt idx="126">
                  <c:v>62.58588524820096</c:v>
                </c:pt>
                <c:pt idx="127">
                  <c:v>46.37377500151375</c:v>
                </c:pt>
                <c:pt idx="129">
                  <c:v>45.52620823776177</c:v>
                </c:pt>
                <c:pt idx="130">
                  <c:v>61.4941253996668</c:v>
                </c:pt>
                <c:pt idx="131">
                  <c:v>52.94170458517944</c:v>
                </c:pt>
                <c:pt idx="132">
                  <c:v>29.61150298464229</c:v>
                </c:pt>
                <c:pt idx="133">
                  <c:v>42.447219542979</c:v>
                </c:pt>
                <c:pt idx="134">
                  <c:v>42.42264172302421</c:v>
                </c:pt>
                <c:pt idx="138">
                  <c:v>37.99270606196154</c:v>
                </c:pt>
                <c:pt idx="139">
                  <c:v>34.50932580421275</c:v>
                </c:pt>
                <c:pt idx="142">
                  <c:v>33.60169599905804</c:v>
                </c:pt>
                <c:pt idx="143">
                  <c:v>31.99999999999999</c:v>
                </c:pt>
                <c:pt idx="151">
                  <c:v>36.23876315108928</c:v>
                </c:pt>
                <c:pt idx="153">
                  <c:v>37.11283365759436</c:v>
                </c:pt>
                <c:pt idx="155">
                  <c:v>31.87328957072945</c:v>
                </c:pt>
                <c:pt idx="157">
                  <c:v>38.05946961880917</c:v>
                </c:pt>
                <c:pt idx="158">
                  <c:v>42.5365917344957</c:v>
                </c:pt>
                <c:pt idx="159">
                  <c:v>36.65328447679305</c:v>
                </c:pt>
                <c:pt idx="160">
                  <c:v>40.61064631288425</c:v>
                </c:pt>
                <c:pt idx="161">
                  <c:v>35.1714956256945</c:v>
                </c:pt>
                <c:pt idx="162">
                  <c:v>42.04818337274974</c:v>
                </c:pt>
                <c:pt idx="163">
                  <c:v>38.24954719963997</c:v>
                </c:pt>
                <c:pt idx="165">
                  <c:v>39.05857418530231</c:v>
                </c:pt>
                <c:pt idx="170">
                  <c:v>37.007386147253</c:v>
                </c:pt>
                <c:pt idx="171">
                  <c:v>37.02954209449528</c:v>
                </c:pt>
                <c:pt idx="173">
                  <c:v>48.00000000000001</c:v>
                </c:pt>
                <c:pt idx="175">
                  <c:v>30.43010194103859</c:v>
                </c:pt>
                <c:pt idx="176">
                  <c:v>38.06241384602372</c:v>
                </c:pt>
                <c:pt idx="180">
                  <c:v>45.00436354465514</c:v>
                </c:pt>
                <c:pt idx="182">
                  <c:v>46.00406679737821</c:v>
                </c:pt>
                <c:pt idx="183">
                  <c:v>39.0065085038012</c:v>
                </c:pt>
                <c:pt idx="184">
                  <c:v>44.00467624084744</c:v>
                </c:pt>
                <c:pt idx="185">
                  <c:v>47.01514413806283</c:v>
                </c:pt>
                <c:pt idx="186">
                  <c:v>55.24667651462907</c:v>
                </c:pt>
                <c:pt idx="188">
                  <c:v>55.24667651462907</c:v>
                </c:pt>
                <c:pt idx="191">
                  <c:v>16.98272766012811</c:v>
                </c:pt>
                <c:pt idx="193">
                  <c:v>45.21433483966147</c:v>
                </c:pt>
                <c:pt idx="196">
                  <c:v>38.0</c:v>
                </c:pt>
                <c:pt idx="198">
                  <c:v>41.03241845414146</c:v>
                </c:pt>
                <c:pt idx="201">
                  <c:v>32.09031208065275</c:v>
                </c:pt>
                <c:pt idx="202">
                  <c:v>27.0</c:v>
                </c:pt>
                <c:pt idx="203">
                  <c:v>42.08567433973209</c:v>
                </c:pt>
                <c:pt idx="205">
                  <c:v>26.0</c:v>
                </c:pt>
                <c:pt idx="208">
                  <c:v>16.68848013087259</c:v>
                </c:pt>
                <c:pt idx="211">
                  <c:v>32.47668423844524</c:v>
                </c:pt>
                <c:pt idx="214">
                  <c:v>18.0</c:v>
                </c:pt>
                <c:pt idx="225">
                  <c:v>90.0</c:v>
                </c:pt>
                <c:pt idx="234">
                  <c:v>44.58497767678711</c:v>
                </c:pt>
                <c:pt idx="236">
                  <c:v>55.70607629187868</c:v>
                </c:pt>
                <c:pt idx="238" formatCode="General">
                  <c:v>43.1163335005228</c:v>
                </c:pt>
                <c:pt idx="239">
                  <c:v>44.5849776767871</c:v>
                </c:pt>
                <c:pt idx="240">
                  <c:v>46.27914493691153</c:v>
                </c:pt>
                <c:pt idx="244">
                  <c:v>55.02739525698514</c:v>
                </c:pt>
                <c:pt idx="245">
                  <c:v>48.99645211664264</c:v>
                </c:pt>
                <c:pt idx="246">
                  <c:v>53.70611830662061</c:v>
                </c:pt>
                <c:pt idx="247">
                  <c:v>49</c:v>
                </c:pt>
                <c:pt idx="254">
                  <c:v>29.76299843330497</c:v>
                </c:pt>
                <c:pt idx="257">
                  <c:v>49.05230845420741</c:v>
                </c:pt>
                <c:pt idx="258">
                  <c:v>35.48601510240922</c:v>
                </c:pt>
                <c:pt idx="259">
                  <c:v>33.34085226335929</c:v>
                </c:pt>
                <c:pt idx="260">
                  <c:v>43.08013142552515</c:v>
                </c:pt>
                <c:pt idx="261">
                  <c:v>37.08157252117781</c:v>
                </c:pt>
                <c:pt idx="264">
                  <c:v>46.19493852812251</c:v>
                </c:pt>
                <c:pt idx="266">
                  <c:v>47.00028568004876</c:v>
                </c:pt>
                <c:pt idx="268">
                  <c:v>34.70368442274174</c:v>
                </c:pt>
                <c:pt idx="269">
                  <c:v>54.46717483924251</c:v>
                </c:pt>
                <c:pt idx="271">
                  <c:v>33.9897326024678</c:v>
                </c:pt>
                <c:pt idx="272">
                  <c:v>36.0</c:v>
                </c:pt>
                <c:pt idx="274">
                  <c:v>50.8710617759681</c:v>
                </c:pt>
                <c:pt idx="277">
                  <c:v>37.02999354780941</c:v>
                </c:pt>
                <c:pt idx="278">
                  <c:v>35.1714956256945</c:v>
                </c:pt>
                <c:pt idx="284" formatCode="General">
                  <c:v>42.22491408462869</c:v>
                </c:pt>
                <c:pt idx="286" formatCode="General">
                  <c:v>37.13712662977557</c:v>
                </c:pt>
                <c:pt idx="290">
                  <c:v>38.74144298996722</c:v>
                </c:pt>
                <c:pt idx="293">
                  <c:v>37.25575859575756</c:v>
                </c:pt>
                <c:pt idx="295">
                  <c:v>39.37297317537341</c:v>
                </c:pt>
                <c:pt idx="297">
                  <c:v>52.0</c:v>
                </c:pt>
                <c:pt idx="298">
                  <c:v>64.0</c:v>
                </c:pt>
                <c:pt idx="299">
                  <c:v>21.3147936406076</c:v>
                </c:pt>
                <c:pt idx="301">
                  <c:v>22.45972173618134</c:v>
                </c:pt>
                <c:pt idx="303">
                  <c:v>63.21343145281833</c:v>
                </c:pt>
                <c:pt idx="304" formatCode="General">
                  <c:v>89.00000000045696</c:v>
                </c:pt>
                <c:pt idx="305">
                  <c:v>32.36027127800583</c:v>
                </c:pt>
                <c:pt idx="306">
                  <c:v>58.95181958685092</c:v>
                </c:pt>
                <c:pt idx="311">
                  <c:v>26.12980567178558</c:v>
                </c:pt>
                <c:pt idx="319">
                  <c:v>35.40869538585827</c:v>
                </c:pt>
                <c:pt idx="320">
                  <c:v>42.2911671518839</c:v>
                </c:pt>
                <c:pt idx="321">
                  <c:v>90.0</c:v>
                </c:pt>
                <c:pt idx="322">
                  <c:v>48.05098502081437</c:v>
                </c:pt>
                <c:pt idx="323">
                  <c:v>90.0</c:v>
                </c:pt>
                <c:pt idx="330">
                  <c:v>35.53338133204397</c:v>
                </c:pt>
                <c:pt idx="331">
                  <c:v>28.69706118426904</c:v>
                </c:pt>
                <c:pt idx="332">
                  <c:v>45.5262082377618</c:v>
                </c:pt>
                <c:pt idx="333">
                  <c:v>44.0</c:v>
                </c:pt>
                <c:pt idx="334">
                  <c:v>31.92816348879053</c:v>
                </c:pt>
                <c:pt idx="335">
                  <c:v>35.66985352063074</c:v>
                </c:pt>
                <c:pt idx="336">
                  <c:v>45.86372851064326</c:v>
                </c:pt>
                <c:pt idx="337">
                  <c:v>32.76887765045558</c:v>
                </c:pt>
                <c:pt idx="338">
                  <c:v>32.76887765045558</c:v>
                </c:pt>
                <c:pt idx="339">
                  <c:v>42.43443263696004</c:v>
                </c:pt>
                <c:pt idx="340">
                  <c:v>41.0915107554562</c:v>
                </c:pt>
                <c:pt idx="341">
                  <c:v>25.0</c:v>
                </c:pt>
                <c:pt idx="342">
                  <c:v>22.0</c:v>
                </c:pt>
                <c:pt idx="343">
                  <c:v>34.00000000000001</c:v>
                </c:pt>
                <c:pt idx="344">
                  <c:v>30.99999999999999</c:v>
                </c:pt>
                <c:pt idx="345">
                  <c:v>40.0</c:v>
                </c:pt>
                <c:pt idx="346">
                  <c:v>31.99999999999999</c:v>
                </c:pt>
                <c:pt idx="348">
                  <c:v>34.22192369756313</c:v>
                </c:pt>
                <c:pt idx="349">
                  <c:v>34.00000000000001</c:v>
                </c:pt>
                <c:pt idx="351">
                  <c:v>47.0000378503801</c:v>
                </c:pt>
                <c:pt idx="352">
                  <c:v>55</c:v>
                </c:pt>
                <c:pt idx="353">
                  <c:v>81.0</c:v>
                </c:pt>
                <c:pt idx="354">
                  <c:v>70.0</c:v>
                </c:pt>
                <c:pt idx="355">
                  <c:v>42</c:v>
                </c:pt>
                <c:pt idx="356">
                  <c:v>40.0</c:v>
                </c:pt>
                <c:pt idx="357">
                  <c:v>24.09113717603188</c:v>
                </c:pt>
                <c:pt idx="358">
                  <c:v>40.0</c:v>
                </c:pt>
                <c:pt idx="359">
                  <c:v>42</c:v>
                </c:pt>
                <c:pt idx="360">
                  <c:v>33.0</c:v>
                </c:pt>
                <c:pt idx="361">
                  <c:v>44.0</c:v>
                </c:pt>
                <c:pt idx="362">
                  <c:v>31.99999999999999</c:v>
                </c:pt>
                <c:pt idx="363">
                  <c:v>36.0</c:v>
                </c:pt>
                <c:pt idx="364">
                  <c:v>38.0</c:v>
                </c:pt>
                <c:pt idx="365">
                  <c:v>28.0</c:v>
                </c:pt>
                <c:pt idx="366">
                  <c:v>72.0</c:v>
                </c:pt>
                <c:pt idx="368">
                  <c:v>44.1707024668636</c:v>
                </c:pt>
                <c:pt idx="369">
                  <c:v>50.0</c:v>
                </c:pt>
                <c:pt idx="370">
                  <c:v>30.99999999999999</c:v>
                </c:pt>
                <c:pt idx="371">
                  <c:v>53.47649962294294</c:v>
                </c:pt>
                <c:pt idx="372">
                  <c:v>44.193620207036</c:v>
                </c:pt>
                <c:pt idx="373">
                  <c:v>42.5365917344957</c:v>
                </c:pt>
                <c:pt idx="374">
                  <c:v>43.30170430519165</c:v>
                </c:pt>
                <c:pt idx="375">
                  <c:v>54</c:v>
                </c:pt>
                <c:pt idx="377">
                  <c:v>46.19983349110554</c:v>
                </c:pt>
                <c:pt idx="378">
                  <c:v>42.19286379524755</c:v>
                </c:pt>
                <c:pt idx="379">
                  <c:v>65.0</c:v>
                </c:pt>
                <c:pt idx="380">
                  <c:v>50.07580105324053</c:v>
                </c:pt>
                <c:pt idx="381">
                  <c:v>12.00039280279785</c:v>
                </c:pt>
                <c:pt idx="382">
                  <c:v>33.66974728263047</c:v>
                </c:pt>
                <c:pt idx="384">
                  <c:v>41.10594195714636</c:v>
                </c:pt>
                <c:pt idx="385">
                  <c:v>43.07599260754586</c:v>
                </c:pt>
                <c:pt idx="386">
                  <c:v>48.6521379944125</c:v>
                </c:pt>
                <c:pt idx="387">
                  <c:v>42.2249140846287</c:v>
                </c:pt>
                <c:pt idx="388">
                  <c:v>37.02999354780941</c:v>
                </c:pt>
                <c:pt idx="389">
                  <c:v>38.09330122015013</c:v>
                </c:pt>
                <c:pt idx="390">
                  <c:v>33.1264120448428</c:v>
                </c:pt>
                <c:pt idx="391">
                  <c:v>30.09910311759264</c:v>
                </c:pt>
                <c:pt idx="393">
                  <c:v>38.0</c:v>
                </c:pt>
                <c:pt idx="394">
                  <c:v>44.46081988181619</c:v>
                </c:pt>
                <c:pt idx="395">
                  <c:v>45.2405559161405</c:v>
                </c:pt>
                <c:pt idx="396">
                  <c:v>34.31357702147343</c:v>
                </c:pt>
                <c:pt idx="397">
                  <c:v>44.0</c:v>
                </c:pt>
                <c:pt idx="398">
                  <c:v>42.20804076626374</c:v>
                </c:pt>
                <c:pt idx="399">
                  <c:v>34.21162457766532</c:v>
                </c:pt>
                <c:pt idx="400">
                  <c:v>38.79948832405086</c:v>
                </c:pt>
                <c:pt idx="401">
                  <c:v>48.39914119817502</c:v>
                </c:pt>
                <c:pt idx="402">
                  <c:v>42</c:v>
                </c:pt>
                <c:pt idx="403">
                  <c:v>44.0</c:v>
                </c:pt>
                <c:pt idx="404">
                  <c:v>44.0</c:v>
                </c:pt>
                <c:pt idx="405">
                  <c:v>40.0</c:v>
                </c:pt>
                <c:pt idx="406">
                  <c:v>47.0</c:v>
                </c:pt>
                <c:pt idx="407">
                  <c:v>44.11702555762256</c:v>
                </c:pt>
                <c:pt idx="408">
                  <c:v>36.0</c:v>
                </c:pt>
                <c:pt idx="409">
                  <c:v>44.0</c:v>
                </c:pt>
                <c:pt idx="411">
                  <c:v>40.09765634007147</c:v>
                </c:pt>
                <c:pt idx="412">
                  <c:v>42.5365917344957</c:v>
                </c:pt>
                <c:pt idx="413">
                  <c:v>42.34310937466957</c:v>
                </c:pt>
                <c:pt idx="414">
                  <c:v>42.34310937466957</c:v>
                </c:pt>
                <c:pt idx="415">
                  <c:v>39.4164169961168</c:v>
                </c:pt>
                <c:pt idx="416">
                  <c:v>44.30008274281396</c:v>
                </c:pt>
                <c:pt idx="417">
                  <c:v>38.44344318751704</c:v>
                </c:pt>
                <c:pt idx="419">
                  <c:v>30.4060809456381</c:v>
                </c:pt>
                <c:pt idx="420">
                  <c:v>34.00000000000001</c:v>
                </c:pt>
                <c:pt idx="421">
                  <c:v>29.99999999999999</c:v>
                </c:pt>
                <c:pt idx="422">
                  <c:v>28.62139754645058</c:v>
                </c:pt>
                <c:pt idx="423">
                  <c:v>27.0</c:v>
                </c:pt>
                <c:pt idx="425">
                  <c:v>42.96283334056963</c:v>
                </c:pt>
                <c:pt idx="428">
                  <c:v>38.40322979558786</c:v>
                </c:pt>
                <c:pt idx="429">
                  <c:v>38.40322979558786</c:v>
                </c:pt>
                <c:pt idx="431">
                  <c:v>34.22192369756313</c:v>
                </c:pt>
                <c:pt idx="432">
                  <c:v>30.99999999999999</c:v>
                </c:pt>
                <c:pt idx="433">
                  <c:v>35.0</c:v>
                </c:pt>
                <c:pt idx="436">
                  <c:v>31.99999999999999</c:v>
                </c:pt>
                <c:pt idx="437">
                  <c:v>29.0</c:v>
                </c:pt>
                <c:pt idx="442">
                  <c:v>83.0</c:v>
                </c:pt>
                <c:pt idx="443">
                  <c:v>74.0</c:v>
                </c:pt>
                <c:pt idx="444">
                  <c:v>74.0</c:v>
                </c:pt>
                <c:pt idx="445">
                  <c:v>74.0</c:v>
                </c:pt>
                <c:pt idx="449">
                  <c:v>78.0</c:v>
                </c:pt>
                <c:pt idx="450">
                  <c:v>54</c:v>
                </c:pt>
                <c:pt idx="451">
                  <c:v>31.99999999999999</c:v>
                </c:pt>
                <c:pt idx="452">
                  <c:v>26.0</c:v>
                </c:pt>
                <c:pt idx="453">
                  <c:v>57.00000000000001</c:v>
                </c:pt>
                <c:pt idx="454">
                  <c:v>49.46412793330203</c:v>
                </c:pt>
                <c:pt idx="455">
                  <c:v>48.05635529538122</c:v>
                </c:pt>
                <c:pt idx="456">
                  <c:v>39.0</c:v>
                </c:pt>
                <c:pt idx="459">
                  <c:v>23.61945526923442</c:v>
                </c:pt>
                <c:pt idx="460">
                  <c:v>29.99999999999999</c:v>
                </c:pt>
                <c:pt idx="461">
                  <c:v>27.0</c:v>
                </c:pt>
                <c:pt idx="462">
                  <c:v>15.0</c:v>
                </c:pt>
                <c:pt idx="463">
                  <c:v>27.65952336850548</c:v>
                </c:pt>
                <c:pt idx="464">
                  <c:v>50.01210615413659</c:v>
                </c:pt>
                <c:pt idx="465">
                  <c:v>40.0</c:v>
                </c:pt>
                <c:pt idx="466">
                  <c:v>34.57556119705402</c:v>
                </c:pt>
                <c:pt idx="467">
                  <c:v>25.54807925681186</c:v>
                </c:pt>
                <c:pt idx="468">
                  <c:v>42</c:v>
                </c:pt>
                <c:pt idx="469">
                  <c:v>30.28242613508814</c:v>
                </c:pt>
                <c:pt idx="470">
                  <c:v>27.13367305305236</c:v>
                </c:pt>
                <c:pt idx="471">
                  <c:v>20.4232890717265</c:v>
                </c:pt>
                <c:pt idx="472">
                  <c:v>23.15988482229656</c:v>
                </c:pt>
                <c:pt idx="473">
                  <c:v>31.09593573550789</c:v>
                </c:pt>
                <c:pt idx="474">
                  <c:v>33.00009451754784</c:v>
                </c:pt>
                <c:pt idx="475">
                  <c:v>13.00035886010991</c:v>
                </c:pt>
                <c:pt idx="478">
                  <c:v>10.00047997776808</c:v>
                </c:pt>
                <c:pt idx="480">
                  <c:v>8.921263722919605</c:v>
                </c:pt>
                <c:pt idx="481">
                  <c:v>22.42218737042791</c:v>
                </c:pt>
                <c:pt idx="482">
                  <c:v>13.4884434007262</c:v>
                </c:pt>
                <c:pt idx="483">
                  <c:v>7.787021987282372</c:v>
                </c:pt>
                <c:pt idx="484">
                  <c:v>33.9897326024678</c:v>
                </c:pt>
                <c:pt idx="485">
                  <c:v>12.94502023263108</c:v>
                </c:pt>
                <c:pt idx="486">
                  <c:v>21.52957694122588</c:v>
                </c:pt>
                <c:pt idx="487">
                  <c:v>26.49771803990824</c:v>
                </c:pt>
                <c:pt idx="488">
                  <c:v>9.181088678615111</c:v>
                </c:pt>
                <c:pt idx="489">
                  <c:v>10.99999999999999</c:v>
                </c:pt>
                <c:pt idx="490">
                  <c:v>25.0</c:v>
                </c:pt>
                <c:pt idx="491">
                  <c:v>14.0</c:v>
                </c:pt>
                <c:pt idx="492">
                  <c:v>15.0</c:v>
                </c:pt>
                <c:pt idx="493">
                  <c:v>7.0</c:v>
                </c:pt>
                <c:pt idx="494">
                  <c:v>19.09042315421593</c:v>
                </c:pt>
                <c:pt idx="495">
                  <c:v>20.4232890717265</c:v>
                </c:pt>
                <c:pt idx="496">
                  <c:v>7.0</c:v>
                </c:pt>
                <c:pt idx="497">
                  <c:v>21.95057499981611</c:v>
                </c:pt>
                <c:pt idx="498">
                  <c:v>10.42306418287623</c:v>
                </c:pt>
                <c:pt idx="499">
                  <c:v>19.20287436405184</c:v>
                </c:pt>
                <c:pt idx="500">
                  <c:v>18.88166747830579</c:v>
                </c:pt>
                <c:pt idx="501">
                  <c:v>10.99999999999999</c:v>
                </c:pt>
                <c:pt idx="502">
                  <c:v>0.0999999999999943</c:v>
                </c:pt>
                <c:pt idx="503">
                  <c:v>0.0999999999999943</c:v>
                </c:pt>
                <c:pt idx="504">
                  <c:v>0.0999999999999943</c:v>
                </c:pt>
                <c:pt idx="505">
                  <c:v>14.00032951826317</c:v>
                </c:pt>
                <c:pt idx="506">
                  <c:v>20.10298628765821</c:v>
                </c:pt>
                <c:pt idx="507">
                  <c:v>17.10410280937764</c:v>
                </c:pt>
                <c:pt idx="508">
                  <c:v>10.00047997776808</c:v>
                </c:pt>
                <c:pt idx="509">
                  <c:v>8.530448361257668</c:v>
                </c:pt>
                <c:pt idx="510">
                  <c:v>12.00039280279785</c:v>
                </c:pt>
                <c:pt idx="512">
                  <c:v>19.79946849213782</c:v>
                </c:pt>
                <c:pt idx="513">
                  <c:v>25.86424727345766</c:v>
                </c:pt>
                <c:pt idx="514">
                  <c:v>0.0999999999999943</c:v>
                </c:pt>
                <c:pt idx="515">
                  <c:v>15.0</c:v>
                </c:pt>
                <c:pt idx="516">
                  <c:v>23.0</c:v>
                </c:pt>
                <c:pt idx="517">
                  <c:v>18.0</c:v>
                </c:pt>
                <c:pt idx="518">
                  <c:v>19.0</c:v>
                </c:pt>
                <c:pt idx="519">
                  <c:v>38.24954719963997</c:v>
                </c:pt>
                <c:pt idx="520">
                  <c:v>14.0</c:v>
                </c:pt>
                <c:pt idx="521">
                  <c:v>21.57409606081442</c:v>
                </c:pt>
                <c:pt idx="522">
                  <c:v>15.00030386321953</c:v>
                </c:pt>
                <c:pt idx="523">
                  <c:v>8.000608883049437</c:v>
                </c:pt>
                <c:pt idx="524">
                  <c:v>31.85619110641718</c:v>
                </c:pt>
                <c:pt idx="525">
                  <c:v>34.00000000000001</c:v>
                </c:pt>
                <c:pt idx="526">
                  <c:v>18.0</c:v>
                </c:pt>
                <c:pt idx="527">
                  <c:v>14.0</c:v>
                </c:pt>
                <c:pt idx="528">
                  <c:v>18.0</c:v>
                </c:pt>
                <c:pt idx="529">
                  <c:v>36.0</c:v>
                </c:pt>
                <c:pt idx="530">
                  <c:v>19.09042315421593</c:v>
                </c:pt>
                <c:pt idx="531">
                  <c:v>22.0</c:v>
                </c:pt>
                <c:pt idx="532">
                  <c:v>17.0</c:v>
                </c:pt>
                <c:pt idx="533">
                  <c:v>20.99999999999999</c:v>
                </c:pt>
                <c:pt idx="534">
                  <c:v>20.0806284071268</c:v>
                </c:pt>
                <c:pt idx="535">
                  <c:v>26.51593136416835</c:v>
                </c:pt>
                <c:pt idx="536">
                  <c:v>20.08451551706409</c:v>
                </c:pt>
                <c:pt idx="537">
                  <c:v>22.42218737042791</c:v>
                </c:pt>
                <c:pt idx="538">
                  <c:v>10.99999999999999</c:v>
                </c:pt>
                <c:pt idx="539">
                  <c:v>6.0</c:v>
                </c:pt>
                <c:pt idx="540">
                  <c:v>24.12959501436789</c:v>
                </c:pt>
                <c:pt idx="542">
                  <c:v>29.56438323936039</c:v>
                </c:pt>
                <c:pt idx="543">
                  <c:v>22.00018568115414</c:v>
                </c:pt>
                <c:pt idx="544">
                  <c:v>11.60028362250793</c:v>
                </c:pt>
                <c:pt idx="545">
                  <c:v>17.0</c:v>
                </c:pt>
                <c:pt idx="546">
                  <c:v>11.99999999999999</c:v>
                </c:pt>
                <c:pt idx="547">
                  <c:v>19.0</c:v>
                </c:pt>
                <c:pt idx="548">
                  <c:v>8.0</c:v>
                </c:pt>
                <c:pt idx="549">
                  <c:v>13.0</c:v>
                </c:pt>
                <c:pt idx="550">
                  <c:v>10.0</c:v>
                </c:pt>
                <c:pt idx="551">
                  <c:v>36.28259868590312</c:v>
                </c:pt>
                <c:pt idx="552">
                  <c:v>28.35191759698605</c:v>
                </c:pt>
                <c:pt idx="553">
                  <c:v>33.93740172606158</c:v>
                </c:pt>
                <c:pt idx="554">
                  <c:v>19.0</c:v>
                </c:pt>
                <c:pt idx="555">
                  <c:v>17.91563982003116</c:v>
                </c:pt>
                <c:pt idx="556">
                  <c:v>15.7415838384248</c:v>
                </c:pt>
                <c:pt idx="557">
                  <c:v>15.0</c:v>
                </c:pt>
                <c:pt idx="558">
                  <c:v>21.70221368071682</c:v>
                </c:pt>
                <c:pt idx="559">
                  <c:v>21.01292446820444</c:v>
                </c:pt>
                <c:pt idx="560">
                  <c:v>18.23525138128851</c:v>
                </c:pt>
                <c:pt idx="561">
                  <c:v>12.12652301751409</c:v>
                </c:pt>
                <c:pt idx="562">
                  <c:v>9.212493739726738</c:v>
                </c:pt>
                <c:pt idx="563">
                  <c:v>7.0</c:v>
                </c:pt>
                <c:pt idx="564">
                  <c:v>11.99999999999999</c:v>
                </c:pt>
                <c:pt idx="565">
                  <c:v>2.0</c:v>
                </c:pt>
                <c:pt idx="566">
                  <c:v>43.18041838859155</c:v>
                </c:pt>
                <c:pt idx="567">
                  <c:v>35.06725421051706</c:v>
                </c:pt>
                <c:pt idx="568">
                  <c:v>47.0</c:v>
                </c:pt>
                <c:pt idx="569">
                  <c:v>33.0</c:v>
                </c:pt>
                <c:pt idx="570">
                  <c:v>30.99999999999999</c:v>
                </c:pt>
                <c:pt idx="571">
                  <c:v>30.99999999999999</c:v>
                </c:pt>
                <c:pt idx="572">
                  <c:v>30.99999999999999</c:v>
                </c:pt>
                <c:pt idx="573">
                  <c:v>11.17170551647541</c:v>
                </c:pt>
                <c:pt idx="574">
                  <c:v>17.0</c:v>
                </c:pt>
                <c:pt idx="575">
                  <c:v>18.0</c:v>
                </c:pt>
                <c:pt idx="576">
                  <c:v>19.99999999999999</c:v>
                </c:pt>
                <c:pt idx="577">
                  <c:v>29.4310667039166</c:v>
                </c:pt>
                <c:pt idx="578">
                  <c:v>31.99999999999999</c:v>
                </c:pt>
                <c:pt idx="579">
                  <c:v>23.0</c:v>
                </c:pt>
                <c:pt idx="580">
                  <c:v>19.99999999999999</c:v>
                </c:pt>
                <c:pt idx="581">
                  <c:v>26.0</c:v>
                </c:pt>
                <c:pt idx="582">
                  <c:v>15.0</c:v>
                </c:pt>
                <c:pt idx="583">
                  <c:v>23.0</c:v>
                </c:pt>
                <c:pt idx="584">
                  <c:v>22.29524117139891</c:v>
                </c:pt>
                <c:pt idx="585">
                  <c:v>15.12106435019334</c:v>
                </c:pt>
                <c:pt idx="586">
                  <c:v>27.00013596976575</c:v>
                </c:pt>
                <c:pt idx="587">
                  <c:v>13.33399382535052</c:v>
                </c:pt>
                <c:pt idx="588">
                  <c:v>2.999999999999986</c:v>
                </c:pt>
                <c:pt idx="589">
                  <c:v>0.0999999999999943</c:v>
                </c:pt>
                <c:pt idx="590">
                  <c:v>9.95378266302744</c:v>
                </c:pt>
                <c:pt idx="591">
                  <c:v>15.14032880320939</c:v>
                </c:pt>
                <c:pt idx="593">
                  <c:v>15.0</c:v>
                </c:pt>
                <c:pt idx="594">
                  <c:v>32.01004280538705</c:v>
                </c:pt>
                <c:pt idx="595">
                  <c:v>25.01536767136777</c:v>
                </c:pt>
                <c:pt idx="596">
                  <c:v>32.09031208065266</c:v>
                </c:pt>
                <c:pt idx="597">
                  <c:v>35.67445612319517</c:v>
                </c:pt>
                <c:pt idx="598">
                  <c:v>39.09772646806092</c:v>
                </c:pt>
                <c:pt idx="599">
                  <c:v>39.55522202550536</c:v>
                </c:pt>
                <c:pt idx="600">
                  <c:v>41.4637437635798</c:v>
                </c:pt>
                <c:pt idx="601">
                  <c:v>29.0</c:v>
                </c:pt>
                <c:pt idx="602">
                  <c:v>35.30047458130433</c:v>
                </c:pt>
                <c:pt idx="603">
                  <c:v>27.33815266744048</c:v>
                </c:pt>
                <c:pt idx="604">
                  <c:v>28.31841379352149</c:v>
                </c:pt>
                <c:pt idx="605">
                  <c:v>31.1312265482896</c:v>
                </c:pt>
                <c:pt idx="607">
                  <c:v>39.0</c:v>
                </c:pt>
                <c:pt idx="609">
                  <c:v>89.99999999999798</c:v>
                </c:pt>
                <c:pt idx="612">
                  <c:v>29.0</c:v>
                </c:pt>
                <c:pt idx="613">
                  <c:v>31.60126791926856</c:v>
                </c:pt>
                <c:pt idx="614">
                  <c:v>28.45760366044682</c:v>
                </c:pt>
                <c:pt idx="615">
                  <c:v>28.11496469701875</c:v>
                </c:pt>
                <c:pt idx="616">
                  <c:v>23.61945526923442</c:v>
                </c:pt>
                <c:pt idx="617">
                  <c:v>31.29130776330024</c:v>
                </c:pt>
                <c:pt idx="618">
                  <c:v>28.05114249228539</c:v>
                </c:pt>
                <c:pt idx="619">
                  <c:v>29.99999999999999</c:v>
                </c:pt>
                <c:pt idx="620">
                  <c:v>25.0</c:v>
                </c:pt>
                <c:pt idx="621">
                  <c:v>28.31841379352149</c:v>
                </c:pt>
                <c:pt idx="623">
                  <c:v>16.68848013087259</c:v>
                </c:pt>
                <c:pt idx="624">
                  <c:v>20.18968411417244</c:v>
                </c:pt>
                <c:pt idx="625">
                  <c:v>25.54807925681186</c:v>
                </c:pt>
                <c:pt idx="626">
                  <c:v>19.99999999999999</c:v>
                </c:pt>
                <c:pt idx="627">
                  <c:v>33.52447001297397</c:v>
                </c:pt>
                <c:pt idx="628">
                  <c:v>30.99999999999999</c:v>
                </c:pt>
                <c:pt idx="629">
                  <c:v>24.0</c:v>
                </c:pt>
                <c:pt idx="630">
                  <c:v>35.0</c:v>
                </c:pt>
                <c:pt idx="631">
                  <c:v>34.22192369756313</c:v>
                </c:pt>
                <c:pt idx="632">
                  <c:v>30.99999999999999</c:v>
                </c:pt>
                <c:pt idx="633">
                  <c:v>36.28259868590313</c:v>
                </c:pt>
                <c:pt idx="634">
                  <c:v>33.0</c:v>
                </c:pt>
                <c:pt idx="635">
                  <c:v>33.0</c:v>
                </c:pt>
                <c:pt idx="636">
                  <c:v>37</c:v>
                </c:pt>
                <c:pt idx="637">
                  <c:v>22.0</c:v>
                </c:pt>
                <c:pt idx="638">
                  <c:v>25.0</c:v>
                </c:pt>
                <c:pt idx="639">
                  <c:v>23.0</c:v>
                </c:pt>
                <c:pt idx="640">
                  <c:v>39.0</c:v>
                </c:pt>
                <c:pt idx="642">
                  <c:v>15.0</c:v>
                </c:pt>
                <c:pt idx="643">
                  <c:v>50.9063515390516</c:v>
                </c:pt>
                <c:pt idx="645">
                  <c:v>30.99999999999999</c:v>
                </c:pt>
                <c:pt idx="646">
                  <c:v>28.0</c:v>
                </c:pt>
                <c:pt idx="647">
                  <c:v>14.0</c:v>
                </c:pt>
                <c:pt idx="648">
                  <c:v>19.99999999999999</c:v>
                </c:pt>
                <c:pt idx="649">
                  <c:v>20.99999999999999</c:v>
                </c:pt>
                <c:pt idx="650">
                  <c:v>13.14276777149004</c:v>
                </c:pt>
                <c:pt idx="651">
                  <c:v>18.0</c:v>
                </c:pt>
                <c:pt idx="652">
                  <c:v>18.0</c:v>
                </c:pt>
                <c:pt idx="654">
                  <c:v>7.0</c:v>
                </c:pt>
                <c:pt idx="655">
                  <c:v>19.79946849213782</c:v>
                </c:pt>
                <c:pt idx="656">
                  <c:v>8.0</c:v>
                </c:pt>
                <c:pt idx="657">
                  <c:v>9.0</c:v>
                </c:pt>
                <c:pt idx="658">
                  <c:v>18.0</c:v>
                </c:pt>
                <c:pt idx="659">
                  <c:v>10.57105091230507</c:v>
                </c:pt>
                <c:pt idx="660">
                  <c:v>19.55852792794273</c:v>
                </c:pt>
                <c:pt idx="661">
                  <c:v>19.0</c:v>
                </c:pt>
                <c:pt idx="662">
                  <c:v>15.0</c:v>
                </c:pt>
                <c:pt idx="663">
                  <c:v>13.56212218537885</c:v>
                </c:pt>
                <c:pt idx="664">
                  <c:v>7.0</c:v>
                </c:pt>
                <c:pt idx="665">
                  <c:v>9.0</c:v>
                </c:pt>
                <c:pt idx="666">
                  <c:v>19.0</c:v>
                </c:pt>
                <c:pt idx="667">
                  <c:v>5.0</c:v>
                </c:pt>
                <c:pt idx="668">
                  <c:v>23.0</c:v>
                </c:pt>
                <c:pt idx="669">
                  <c:v>17.0</c:v>
                </c:pt>
                <c:pt idx="670">
                  <c:v>15.0</c:v>
                </c:pt>
                <c:pt idx="671">
                  <c:v>19.99999999999999</c:v>
                </c:pt>
                <c:pt idx="672">
                  <c:v>26.35920880112445</c:v>
                </c:pt>
                <c:pt idx="673">
                  <c:v>25.3817199677554</c:v>
                </c:pt>
                <c:pt idx="674">
                  <c:v>23.0</c:v>
                </c:pt>
                <c:pt idx="675">
                  <c:v>21.48994867683918</c:v>
                </c:pt>
                <c:pt idx="677">
                  <c:v>19.0</c:v>
                </c:pt>
                <c:pt idx="678">
                  <c:v>22.45972173618134</c:v>
                </c:pt>
                <c:pt idx="679">
                  <c:v>36.19633615493367</c:v>
                </c:pt>
                <c:pt idx="680">
                  <c:v>30.99999999999999</c:v>
                </c:pt>
                <c:pt idx="681">
                  <c:v>22.0</c:v>
                </c:pt>
                <c:pt idx="682">
                  <c:v>14.0</c:v>
                </c:pt>
                <c:pt idx="683">
                  <c:v>16.44388957882252</c:v>
                </c:pt>
                <c:pt idx="684">
                  <c:v>10.42306418287625</c:v>
                </c:pt>
                <c:pt idx="685">
                  <c:v>24.37343837086996</c:v>
                </c:pt>
                <c:pt idx="686">
                  <c:v>21.01292446820446</c:v>
                </c:pt>
                <c:pt idx="687">
                  <c:v>19.99999999999999</c:v>
                </c:pt>
                <c:pt idx="688">
                  <c:v>26.0</c:v>
                </c:pt>
                <c:pt idx="689">
                  <c:v>18.0</c:v>
                </c:pt>
                <c:pt idx="690">
                  <c:v>25.0</c:v>
                </c:pt>
                <c:pt idx="691">
                  <c:v>27.85880997144844</c:v>
                </c:pt>
                <c:pt idx="692">
                  <c:v>31.99999999999999</c:v>
                </c:pt>
                <c:pt idx="693">
                  <c:v>22.0</c:v>
                </c:pt>
                <c:pt idx="696">
                  <c:v>52.0</c:v>
                </c:pt>
                <c:pt idx="697">
                  <c:v>45</c:v>
                </c:pt>
                <c:pt idx="698">
                  <c:v>72.0</c:v>
                </c:pt>
                <c:pt idx="699">
                  <c:v>36.0</c:v>
                </c:pt>
                <c:pt idx="700">
                  <c:v>39.0</c:v>
                </c:pt>
                <c:pt idx="701">
                  <c:v>32.36027127800583</c:v>
                </c:pt>
                <c:pt idx="702">
                  <c:v>38.0</c:v>
                </c:pt>
                <c:pt idx="703">
                  <c:v>20.99999999999999</c:v>
                </c:pt>
                <c:pt idx="704">
                  <c:v>31.99999999999999</c:v>
                </c:pt>
                <c:pt idx="705">
                  <c:v>34.00000000000001</c:v>
                </c:pt>
                <c:pt idx="706">
                  <c:v>17.91563982003116</c:v>
                </c:pt>
                <c:pt idx="707">
                  <c:v>25.3946312815349</c:v>
                </c:pt>
                <c:pt idx="708">
                  <c:v>19.99999999999999</c:v>
                </c:pt>
                <c:pt idx="709">
                  <c:v>28.0</c:v>
                </c:pt>
                <c:pt idx="710">
                  <c:v>18.0</c:v>
                </c:pt>
                <c:pt idx="711">
                  <c:v>22.0</c:v>
                </c:pt>
                <c:pt idx="712">
                  <c:v>23.27718340349467</c:v>
                </c:pt>
                <c:pt idx="713">
                  <c:v>26.21894537859324</c:v>
                </c:pt>
                <c:pt idx="715">
                  <c:v>37</c:v>
                </c:pt>
                <c:pt idx="717">
                  <c:v>35.8318349920074</c:v>
                </c:pt>
                <c:pt idx="718">
                  <c:v>35.40869538585827</c:v>
                </c:pt>
                <c:pt idx="719">
                  <c:v>46.0</c:v>
                </c:pt>
                <c:pt idx="720">
                  <c:v>34.00000000000001</c:v>
                </c:pt>
                <c:pt idx="721">
                  <c:v>29.99999999999999</c:v>
                </c:pt>
                <c:pt idx="722">
                  <c:v>18.0</c:v>
                </c:pt>
                <c:pt idx="723">
                  <c:v>27.0</c:v>
                </c:pt>
                <c:pt idx="725">
                  <c:v>16.0</c:v>
                </c:pt>
                <c:pt idx="726">
                  <c:v>16.0</c:v>
                </c:pt>
                <c:pt idx="727">
                  <c:v>35.0</c:v>
                </c:pt>
                <c:pt idx="728">
                  <c:v>66.74224149780913</c:v>
                </c:pt>
                <c:pt idx="729">
                  <c:v>0.0</c:v>
                </c:pt>
                <c:pt idx="730">
                  <c:v>34.21162457766532</c:v>
                </c:pt>
                <c:pt idx="731">
                  <c:v>35.0</c:v>
                </c:pt>
                <c:pt idx="732">
                  <c:v>33.60169599905804</c:v>
                </c:pt>
                <c:pt idx="733">
                  <c:v>29.0</c:v>
                </c:pt>
                <c:pt idx="734">
                  <c:v>27.05434217089633</c:v>
                </c:pt>
                <c:pt idx="736">
                  <c:v>32.99449741766501</c:v>
                </c:pt>
                <c:pt idx="737">
                  <c:v>30.71918842025612</c:v>
                </c:pt>
                <c:pt idx="738">
                  <c:v>30.99999999999999</c:v>
                </c:pt>
                <c:pt idx="739">
                  <c:v>34.13234682057473</c:v>
                </c:pt>
                <c:pt idx="740">
                  <c:v>31.99999999999999</c:v>
                </c:pt>
                <c:pt idx="741">
                  <c:v>24.09113717603188</c:v>
                </c:pt>
                <c:pt idx="742">
                  <c:v>31.99999999999999</c:v>
                </c:pt>
                <c:pt idx="743">
                  <c:v>28.8094598576385</c:v>
                </c:pt>
                <c:pt idx="744">
                  <c:v>31.99999999999999</c:v>
                </c:pt>
                <c:pt idx="745">
                  <c:v>39.0</c:v>
                </c:pt>
                <c:pt idx="746">
                  <c:v>35.40869538585827</c:v>
                </c:pt>
                <c:pt idx="747">
                  <c:v>39.2342656936171</c:v>
                </c:pt>
                <c:pt idx="748">
                  <c:v>39.4164169961168</c:v>
                </c:pt>
                <c:pt idx="749">
                  <c:v>26.35920880112445</c:v>
                </c:pt>
                <c:pt idx="750">
                  <c:v>17.41275949364859</c:v>
                </c:pt>
                <c:pt idx="751">
                  <c:v>13.0</c:v>
                </c:pt>
                <c:pt idx="752">
                  <c:v>26.12980567178558</c:v>
                </c:pt>
                <c:pt idx="753">
                  <c:v>22.07415597932099</c:v>
                </c:pt>
                <c:pt idx="754">
                  <c:v>16.11209891914018</c:v>
                </c:pt>
                <c:pt idx="755">
                  <c:v>22.29524117139893</c:v>
                </c:pt>
                <c:pt idx="756">
                  <c:v>18.0</c:v>
                </c:pt>
                <c:pt idx="757">
                  <c:v>23.0</c:v>
                </c:pt>
                <c:pt idx="758">
                  <c:v>88.82689817770006</c:v>
                </c:pt>
                <c:pt idx="759">
                  <c:v>77.28751462373506</c:v>
                </c:pt>
                <c:pt idx="760">
                  <c:v>34.00000000000001</c:v>
                </c:pt>
                <c:pt idx="761">
                  <c:v>29.99999999999999</c:v>
                </c:pt>
                <c:pt idx="762">
                  <c:v>22.45972173618134</c:v>
                </c:pt>
                <c:pt idx="763">
                  <c:v>10.42306418287625</c:v>
                </c:pt>
                <c:pt idx="764">
                  <c:v>11.13566394119472</c:v>
                </c:pt>
                <c:pt idx="765">
                  <c:v>16.0</c:v>
                </c:pt>
                <c:pt idx="766">
                  <c:v>23.0</c:v>
                </c:pt>
                <c:pt idx="767">
                  <c:v>19.0</c:v>
                </c:pt>
                <c:pt idx="768">
                  <c:v>8.0</c:v>
                </c:pt>
                <c:pt idx="769">
                  <c:v>10.74062896120736</c:v>
                </c:pt>
                <c:pt idx="770">
                  <c:v>14.29573967268001</c:v>
                </c:pt>
                <c:pt idx="771">
                  <c:v>2.999999999999986</c:v>
                </c:pt>
                <c:pt idx="772">
                  <c:v>13.3397552591818</c:v>
                </c:pt>
                <c:pt idx="773">
                  <c:v>11.99999999999999</c:v>
                </c:pt>
                <c:pt idx="774">
                  <c:v>7.0</c:v>
                </c:pt>
                <c:pt idx="775">
                  <c:v>11.99999999999999</c:v>
                </c:pt>
                <c:pt idx="776">
                  <c:v>16.0</c:v>
                </c:pt>
                <c:pt idx="778">
                  <c:v>15.0</c:v>
                </c:pt>
                <c:pt idx="779">
                  <c:v>20.99999999999999</c:v>
                </c:pt>
                <c:pt idx="780">
                  <c:v>18.0</c:v>
                </c:pt>
                <c:pt idx="782">
                  <c:v>11.99999999999999</c:v>
                </c:pt>
                <c:pt idx="783">
                  <c:v>13.0</c:v>
                </c:pt>
                <c:pt idx="784">
                  <c:v>11.99999999999999</c:v>
                </c:pt>
                <c:pt idx="785">
                  <c:v>8.0</c:v>
                </c:pt>
                <c:pt idx="786">
                  <c:v>14.0</c:v>
                </c:pt>
                <c:pt idx="787">
                  <c:v>13.4884434007262</c:v>
                </c:pt>
                <c:pt idx="788">
                  <c:v>15.0</c:v>
                </c:pt>
                <c:pt idx="789">
                  <c:v>11.2413128904156</c:v>
                </c:pt>
                <c:pt idx="790">
                  <c:v>19.9150089022927</c:v>
                </c:pt>
                <c:pt idx="791">
                  <c:v>33.60169599905804</c:v>
                </c:pt>
                <c:pt idx="794">
                  <c:v>23.0</c:v>
                </c:pt>
                <c:pt idx="795">
                  <c:v>22.0</c:v>
                </c:pt>
                <c:pt idx="796">
                  <c:v>28.20411950526212</c:v>
                </c:pt>
                <c:pt idx="797">
                  <c:v>25.0</c:v>
                </c:pt>
                <c:pt idx="798">
                  <c:v>22.89294898569682</c:v>
                </c:pt>
                <c:pt idx="799">
                  <c:v>31.99999999999999</c:v>
                </c:pt>
                <c:pt idx="800">
                  <c:v>19.99999999999999</c:v>
                </c:pt>
                <c:pt idx="801">
                  <c:v>20.99999999999999</c:v>
                </c:pt>
                <c:pt idx="802">
                  <c:v>24.09113717603188</c:v>
                </c:pt>
                <c:pt idx="803">
                  <c:v>25.0</c:v>
                </c:pt>
                <c:pt idx="804">
                  <c:v>27.0</c:v>
                </c:pt>
                <c:pt idx="805">
                  <c:v>26.0</c:v>
                </c:pt>
                <c:pt idx="806">
                  <c:v>9.181088678615111</c:v>
                </c:pt>
                <c:pt idx="807">
                  <c:v>16.79386518407331</c:v>
                </c:pt>
                <c:pt idx="808">
                  <c:v>17.0</c:v>
                </c:pt>
                <c:pt idx="809">
                  <c:v>14.0</c:v>
                </c:pt>
                <c:pt idx="814">
                  <c:v>20.99999999999999</c:v>
                </c:pt>
                <c:pt idx="816">
                  <c:v>15.0</c:v>
                </c:pt>
                <c:pt idx="818">
                  <c:v>25.0</c:v>
                </c:pt>
                <c:pt idx="819">
                  <c:v>19.0</c:v>
                </c:pt>
                <c:pt idx="820">
                  <c:v>29.99999999999999</c:v>
                </c:pt>
                <c:pt idx="821">
                  <c:v>29.99999999999999</c:v>
                </c:pt>
                <c:pt idx="822">
                  <c:v>26.0</c:v>
                </c:pt>
                <c:pt idx="823">
                  <c:v>19.0</c:v>
                </c:pt>
                <c:pt idx="825">
                  <c:v>28.31841379352149</c:v>
                </c:pt>
                <c:pt idx="826">
                  <c:v>16.73079754727539</c:v>
                </c:pt>
                <c:pt idx="827">
                  <c:v>16.9815127090834</c:v>
                </c:pt>
                <c:pt idx="828">
                  <c:v>29.51532753608392</c:v>
                </c:pt>
                <c:pt idx="829">
                  <c:v>10.99999999999999</c:v>
                </c:pt>
                <c:pt idx="830">
                  <c:v>10.0</c:v>
                </c:pt>
                <c:pt idx="831">
                  <c:v>19.99999999999999</c:v>
                </c:pt>
                <c:pt idx="832">
                  <c:v>19.15443769329327</c:v>
                </c:pt>
                <c:pt idx="833">
                  <c:v>17.42268615249841</c:v>
                </c:pt>
                <c:pt idx="834">
                  <c:v>17.0</c:v>
                </c:pt>
                <c:pt idx="835">
                  <c:v>20.18968411417244</c:v>
                </c:pt>
              </c:numCache>
            </c:numRef>
          </c:xVal>
          <c:yVal>
            <c:numRef>
              <c:f>'magmatic fabric'!$K$4:$K$1167</c:f>
              <c:numCache>
                <c:formatCode>0.00</c:formatCode>
                <c:ptCount val="1164"/>
                <c:pt idx="0">
                  <c:v>0.0</c:v>
                </c:pt>
                <c:pt idx="1">
                  <c:v>2.4</c:v>
                </c:pt>
                <c:pt idx="2">
                  <c:v>3.415</c:v>
                </c:pt>
                <c:pt idx="3">
                  <c:v>3.4</c:v>
                </c:pt>
                <c:pt idx="4">
                  <c:v>4.1</c:v>
                </c:pt>
                <c:pt idx="5">
                  <c:v>4.4</c:v>
                </c:pt>
                <c:pt idx="6">
                  <c:v>5.32</c:v>
                </c:pt>
                <c:pt idx="7">
                  <c:v>5.45</c:v>
                </c:pt>
                <c:pt idx="8">
                  <c:v>6.220000000000001</c:v>
                </c:pt>
                <c:pt idx="9">
                  <c:v>6.93</c:v>
                </c:pt>
                <c:pt idx="10">
                  <c:v>7.45</c:v>
                </c:pt>
                <c:pt idx="11">
                  <c:v>7.85</c:v>
                </c:pt>
                <c:pt idx="12">
                  <c:v>8.5</c:v>
                </c:pt>
                <c:pt idx="13">
                  <c:v>9.3</c:v>
                </c:pt>
                <c:pt idx="14">
                  <c:v>9.7</c:v>
                </c:pt>
                <c:pt idx="15">
                  <c:v>10.46</c:v>
                </c:pt>
                <c:pt idx="16">
                  <c:v>11.15</c:v>
                </c:pt>
                <c:pt idx="17">
                  <c:v>11.55</c:v>
                </c:pt>
                <c:pt idx="18">
                  <c:v>12.27</c:v>
                </c:pt>
                <c:pt idx="19">
                  <c:v>12.56</c:v>
                </c:pt>
                <c:pt idx="20">
                  <c:v>12.8</c:v>
                </c:pt>
                <c:pt idx="21">
                  <c:v>13.07</c:v>
                </c:pt>
                <c:pt idx="22">
                  <c:v>13.24</c:v>
                </c:pt>
                <c:pt idx="23">
                  <c:v>13.56</c:v>
                </c:pt>
                <c:pt idx="24">
                  <c:v>13.98</c:v>
                </c:pt>
                <c:pt idx="25">
                  <c:v>14.37</c:v>
                </c:pt>
                <c:pt idx="26">
                  <c:v>14.46</c:v>
                </c:pt>
                <c:pt idx="27">
                  <c:v>14.68</c:v>
                </c:pt>
                <c:pt idx="28">
                  <c:v>14.6</c:v>
                </c:pt>
                <c:pt idx="29">
                  <c:v>15.1</c:v>
                </c:pt>
                <c:pt idx="30">
                  <c:v>15.28</c:v>
                </c:pt>
                <c:pt idx="31">
                  <c:v>15.82</c:v>
                </c:pt>
                <c:pt idx="32">
                  <c:v>16.245</c:v>
                </c:pt>
                <c:pt idx="33">
                  <c:v>17.19</c:v>
                </c:pt>
                <c:pt idx="34">
                  <c:v>17.52</c:v>
                </c:pt>
                <c:pt idx="35">
                  <c:v>17.62</c:v>
                </c:pt>
                <c:pt idx="36">
                  <c:v>17.8</c:v>
                </c:pt>
                <c:pt idx="37">
                  <c:v>17.805</c:v>
                </c:pt>
                <c:pt idx="38">
                  <c:v>17.82</c:v>
                </c:pt>
                <c:pt idx="39">
                  <c:v>17.65</c:v>
                </c:pt>
                <c:pt idx="40">
                  <c:v>17.67</c:v>
                </c:pt>
                <c:pt idx="41">
                  <c:v>17.9</c:v>
                </c:pt>
                <c:pt idx="42">
                  <c:v>18.075</c:v>
                </c:pt>
                <c:pt idx="43">
                  <c:v>18.395</c:v>
                </c:pt>
                <c:pt idx="44">
                  <c:v>18.485</c:v>
                </c:pt>
                <c:pt idx="45">
                  <c:v>18.605</c:v>
                </c:pt>
                <c:pt idx="46">
                  <c:v>18.685</c:v>
                </c:pt>
                <c:pt idx="47">
                  <c:v>18.755</c:v>
                </c:pt>
                <c:pt idx="48">
                  <c:v>18.875</c:v>
                </c:pt>
                <c:pt idx="49">
                  <c:v>19.075</c:v>
                </c:pt>
                <c:pt idx="50">
                  <c:v>19.105</c:v>
                </c:pt>
                <c:pt idx="51">
                  <c:v>19.225</c:v>
                </c:pt>
                <c:pt idx="52">
                  <c:v>19.39</c:v>
                </c:pt>
                <c:pt idx="53">
                  <c:v>20.4</c:v>
                </c:pt>
                <c:pt idx="54">
                  <c:v>20.81</c:v>
                </c:pt>
                <c:pt idx="55">
                  <c:v>21.0</c:v>
                </c:pt>
                <c:pt idx="56">
                  <c:v>20.7</c:v>
                </c:pt>
                <c:pt idx="57">
                  <c:v>21.07</c:v>
                </c:pt>
                <c:pt idx="58">
                  <c:v>21.2</c:v>
                </c:pt>
                <c:pt idx="59">
                  <c:v>21.34</c:v>
                </c:pt>
                <c:pt idx="60">
                  <c:v>21.46</c:v>
                </c:pt>
                <c:pt idx="61">
                  <c:v>21.605</c:v>
                </c:pt>
                <c:pt idx="62">
                  <c:v>22.235</c:v>
                </c:pt>
                <c:pt idx="63">
                  <c:v>22.39</c:v>
                </c:pt>
                <c:pt idx="64">
                  <c:v>23.305</c:v>
                </c:pt>
                <c:pt idx="65">
                  <c:v>23.305</c:v>
                </c:pt>
                <c:pt idx="66">
                  <c:v>23.305</c:v>
                </c:pt>
                <c:pt idx="67">
                  <c:v>23.75</c:v>
                </c:pt>
                <c:pt idx="68">
                  <c:v>24.415</c:v>
                </c:pt>
                <c:pt idx="69">
                  <c:v>24.895</c:v>
                </c:pt>
                <c:pt idx="70">
                  <c:v>24.915</c:v>
                </c:pt>
                <c:pt idx="71">
                  <c:v>24.975</c:v>
                </c:pt>
                <c:pt idx="72">
                  <c:v>25.435</c:v>
                </c:pt>
                <c:pt idx="73">
                  <c:v>25.995</c:v>
                </c:pt>
                <c:pt idx="74">
                  <c:v>26.425</c:v>
                </c:pt>
                <c:pt idx="75">
                  <c:v>26.485</c:v>
                </c:pt>
                <c:pt idx="76">
                  <c:v>26.755</c:v>
                </c:pt>
                <c:pt idx="77">
                  <c:v>26.765</c:v>
                </c:pt>
                <c:pt idx="78">
                  <c:v>26.8</c:v>
                </c:pt>
                <c:pt idx="79">
                  <c:v>27.32</c:v>
                </c:pt>
                <c:pt idx="80">
                  <c:v>27.41</c:v>
                </c:pt>
                <c:pt idx="81">
                  <c:v>27.72</c:v>
                </c:pt>
                <c:pt idx="82">
                  <c:v>27.76</c:v>
                </c:pt>
                <c:pt idx="83">
                  <c:v>28.4</c:v>
                </c:pt>
                <c:pt idx="84">
                  <c:v>28.42</c:v>
                </c:pt>
                <c:pt idx="85">
                  <c:v>28.48</c:v>
                </c:pt>
                <c:pt idx="86">
                  <c:v>28.62</c:v>
                </c:pt>
                <c:pt idx="87">
                  <c:v>28.73</c:v>
                </c:pt>
                <c:pt idx="88">
                  <c:v>28.75</c:v>
                </c:pt>
                <c:pt idx="89">
                  <c:v>28.89</c:v>
                </c:pt>
                <c:pt idx="90">
                  <c:v>29.11</c:v>
                </c:pt>
                <c:pt idx="91">
                  <c:v>29.19</c:v>
                </c:pt>
                <c:pt idx="92">
                  <c:v>29.26</c:v>
                </c:pt>
                <c:pt idx="93">
                  <c:v>29.39</c:v>
                </c:pt>
                <c:pt idx="94">
                  <c:v>29.85</c:v>
                </c:pt>
                <c:pt idx="95">
                  <c:v>30.47</c:v>
                </c:pt>
                <c:pt idx="96">
                  <c:v>30.97</c:v>
                </c:pt>
                <c:pt idx="97">
                  <c:v>31.275</c:v>
                </c:pt>
                <c:pt idx="98">
                  <c:v>31.835</c:v>
                </c:pt>
                <c:pt idx="99">
                  <c:v>31.965</c:v>
                </c:pt>
                <c:pt idx="100">
                  <c:v>32.1</c:v>
                </c:pt>
                <c:pt idx="101">
                  <c:v>32.9</c:v>
                </c:pt>
                <c:pt idx="102">
                  <c:v>33.51</c:v>
                </c:pt>
                <c:pt idx="103">
                  <c:v>33.72</c:v>
                </c:pt>
                <c:pt idx="104">
                  <c:v>34.03</c:v>
                </c:pt>
                <c:pt idx="105">
                  <c:v>34.2</c:v>
                </c:pt>
                <c:pt idx="106">
                  <c:v>34.325</c:v>
                </c:pt>
                <c:pt idx="107">
                  <c:v>35.095</c:v>
                </c:pt>
                <c:pt idx="108">
                  <c:v>35.185</c:v>
                </c:pt>
                <c:pt idx="109">
                  <c:v>35.335</c:v>
                </c:pt>
                <c:pt idx="110">
                  <c:v>35.785</c:v>
                </c:pt>
                <c:pt idx="111">
                  <c:v>35.955</c:v>
                </c:pt>
                <c:pt idx="112">
                  <c:v>35.95</c:v>
                </c:pt>
                <c:pt idx="113">
                  <c:v>36.25</c:v>
                </c:pt>
                <c:pt idx="114">
                  <c:v>36.35</c:v>
                </c:pt>
                <c:pt idx="115">
                  <c:v>36.42</c:v>
                </c:pt>
                <c:pt idx="116">
                  <c:v>36.54000000000001</c:v>
                </c:pt>
                <c:pt idx="117">
                  <c:v>36.73</c:v>
                </c:pt>
                <c:pt idx="118">
                  <c:v>36.81</c:v>
                </c:pt>
                <c:pt idx="119">
                  <c:v>36.92</c:v>
                </c:pt>
                <c:pt idx="120">
                  <c:v>37.11000000000001</c:v>
                </c:pt>
                <c:pt idx="121">
                  <c:v>37.29</c:v>
                </c:pt>
                <c:pt idx="122">
                  <c:v>37.63</c:v>
                </c:pt>
                <c:pt idx="123">
                  <c:v>37.87</c:v>
                </c:pt>
                <c:pt idx="124">
                  <c:v>38.1</c:v>
                </c:pt>
                <c:pt idx="125">
                  <c:v>38.34</c:v>
                </c:pt>
                <c:pt idx="126">
                  <c:v>38.44</c:v>
                </c:pt>
                <c:pt idx="127">
                  <c:v>38.52</c:v>
                </c:pt>
                <c:pt idx="128">
                  <c:v>38.59</c:v>
                </c:pt>
                <c:pt idx="129">
                  <c:v>38.64</c:v>
                </c:pt>
                <c:pt idx="130">
                  <c:v>38.72</c:v>
                </c:pt>
                <c:pt idx="131">
                  <c:v>38.8</c:v>
                </c:pt>
                <c:pt idx="132">
                  <c:v>38.97000000000001</c:v>
                </c:pt>
                <c:pt idx="133">
                  <c:v>39.015</c:v>
                </c:pt>
                <c:pt idx="134">
                  <c:v>39.08000000000001</c:v>
                </c:pt>
                <c:pt idx="135">
                  <c:v>39.14</c:v>
                </c:pt>
                <c:pt idx="136">
                  <c:v>39.18000000000001</c:v>
                </c:pt>
                <c:pt idx="137">
                  <c:v>39.0</c:v>
                </c:pt>
                <c:pt idx="138">
                  <c:v>39.155</c:v>
                </c:pt>
                <c:pt idx="139">
                  <c:v>39.68</c:v>
                </c:pt>
                <c:pt idx="140">
                  <c:v>39.86</c:v>
                </c:pt>
                <c:pt idx="141">
                  <c:v>40.0</c:v>
                </c:pt>
                <c:pt idx="142">
                  <c:v>40.08</c:v>
                </c:pt>
                <c:pt idx="143">
                  <c:v>40.1</c:v>
                </c:pt>
                <c:pt idx="144">
                  <c:v>40.21</c:v>
                </c:pt>
                <c:pt idx="145">
                  <c:v>40.26</c:v>
                </c:pt>
                <c:pt idx="146">
                  <c:v>40.41</c:v>
                </c:pt>
                <c:pt idx="147">
                  <c:v>40.46</c:v>
                </c:pt>
                <c:pt idx="148">
                  <c:v>40.965</c:v>
                </c:pt>
                <c:pt idx="149">
                  <c:v>40.965</c:v>
                </c:pt>
                <c:pt idx="150">
                  <c:v>41.065</c:v>
                </c:pt>
                <c:pt idx="151">
                  <c:v>41.30500000000001</c:v>
                </c:pt>
                <c:pt idx="152">
                  <c:v>41.495</c:v>
                </c:pt>
                <c:pt idx="153">
                  <c:v>41.655</c:v>
                </c:pt>
                <c:pt idx="154">
                  <c:v>41.795</c:v>
                </c:pt>
                <c:pt idx="155">
                  <c:v>42.05</c:v>
                </c:pt>
                <c:pt idx="156">
                  <c:v>42.66</c:v>
                </c:pt>
                <c:pt idx="157">
                  <c:v>42.94</c:v>
                </c:pt>
                <c:pt idx="158">
                  <c:v>43.17</c:v>
                </c:pt>
                <c:pt idx="159">
                  <c:v>43.22</c:v>
                </c:pt>
                <c:pt idx="160">
                  <c:v>43.28</c:v>
                </c:pt>
                <c:pt idx="161">
                  <c:v>43.8</c:v>
                </c:pt>
                <c:pt idx="162">
                  <c:v>43.915</c:v>
                </c:pt>
                <c:pt idx="163">
                  <c:v>44.81</c:v>
                </c:pt>
                <c:pt idx="164">
                  <c:v>45.26</c:v>
                </c:pt>
                <c:pt idx="165">
                  <c:v>45.35</c:v>
                </c:pt>
                <c:pt idx="166">
                  <c:v>45.49</c:v>
                </c:pt>
                <c:pt idx="167">
                  <c:v>45.74</c:v>
                </c:pt>
                <c:pt idx="168">
                  <c:v>45.79</c:v>
                </c:pt>
                <c:pt idx="169">
                  <c:v>45.93</c:v>
                </c:pt>
                <c:pt idx="170">
                  <c:v>46.22</c:v>
                </c:pt>
                <c:pt idx="171">
                  <c:v>47.08</c:v>
                </c:pt>
                <c:pt idx="172">
                  <c:v>47.44</c:v>
                </c:pt>
                <c:pt idx="173">
                  <c:v>47.58</c:v>
                </c:pt>
                <c:pt idx="174">
                  <c:v>47.62</c:v>
                </c:pt>
                <c:pt idx="175">
                  <c:v>47.87</c:v>
                </c:pt>
                <c:pt idx="176">
                  <c:v>48.45</c:v>
                </c:pt>
                <c:pt idx="177">
                  <c:v>48.62</c:v>
                </c:pt>
                <c:pt idx="178">
                  <c:v>48.76</c:v>
                </c:pt>
                <c:pt idx="179">
                  <c:v>49.03</c:v>
                </c:pt>
                <c:pt idx="180">
                  <c:v>49.08</c:v>
                </c:pt>
                <c:pt idx="181">
                  <c:v>49.52</c:v>
                </c:pt>
                <c:pt idx="182">
                  <c:v>49.77</c:v>
                </c:pt>
                <c:pt idx="183">
                  <c:v>49.92</c:v>
                </c:pt>
                <c:pt idx="184">
                  <c:v>50.67</c:v>
                </c:pt>
                <c:pt idx="185">
                  <c:v>51.2</c:v>
                </c:pt>
                <c:pt idx="186">
                  <c:v>51.8</c:v>
                </c:pt>
                <c:pt idx="187">
                  <c:v>51.97000000000001</c:v>
                </c:pt>
                <c:pt idx="188">
                  <c:v>52.42</c:v>
                </c:pt>
                <c:pt idx="189">
                  <c:v>52.6</c:v>
                </c:pt>
                <c:pt idx="190">
                  <c:v>52.715</c:v>
                </c:pt>
                <c:pt idx="191">
                  <c:v>52.835</c:v>
                </c:pt>
                <c:pt idx="192">
                  <c:v>52.995</c:v>
                </c:pt>
                <c:pt idx="193">
                  <c:v>53.045</c:v>
                </c:pt>
                <c:pt idx="194">
                  <c:v>53.065</c:v>
                </c:pt>
                <c:pt idx="195">
                  <c:v>53.125</c:v>
                </c:pt>
                <c:pt idx="196">
                  <c:v>53.175</c:v>
                </c:pt>
                <c:pt idx="197">
                  <c:v>53.675</c:v>
                </c:pt>
                <c:pt idx="198">
                  <c:v>53.94500000000001</c:v>
                </c:pt>
                <c:pt idx="199">
                  <c:v>53.98500000000001</c:v>
                </c:pt>
                <c:pt idx="200">
                  <c:v>54.25</c:v>
                </c:pt>
                <c:pt idx="201">
                  <c:v>54.45</c:v>
                </c:pt>
                <c:pt idx="202">
                  <c:v>55.03</c:v>
                </c:pt>
                <c:pt idx="203">
                  <c:v>55.12</c:v>
                </c:pt>
                <c:pt idx="204">
                  <c:v>55.205</c:v>
                </c:pt>
                <c:pt idx="205">
                  <c:v>55.305</c:v>
                </c:pt>
                <c:pt idx="206">
                  <c:v>55.325</c:v>
                </c:pt>
                <c:pt idx="207">
                  <c:v>55.415</c:v>
                </c:pt>
                <c:pt idx="208">
                  <c:v>55.745</c:v>
                </c:pt>
                <c:pt idx="209">
                  <c:v>55.755</c:v>
                </c:pt>
                <c:pt idx="210">
                  <c:v>55.93</c:v>
                </c:pt>
                <c:pt idx="211">
                  <c:v>56.14</c:v>
                </c:pt>
                <c:pt idx="212">
                  <c:v>56.2</c:v>
                </c:pt>
                <c:pt idx="213">
                  <c:v>56.68</c:v>
                </c:pt>
                <c:pt idx="214">
                  <c:v>56.87</c:v>
                </c:pt>
                <c:pt idx="215">
                  <c:v>57.39</c:v>
                </c:pt>
                <c:pt idx="216">
                  <c:v>57.3</c:v>
                </c:pt>
                <c:pt idx="217">
                  <c:v>57.3</c:v>
                </c:pt>
                <c:pt idx="218">
                  <c:v>57.98</c:v>
                </c:pt>
                <c:pt idx="219">
                  <c:v>58.12</c:v>
                </c:pt>
                <c:pt idx="220">
                  <c:v>58.26</c:v>
                </c:pt>
                <c:pt idx="221">
                  <c:v>58.42</c:v>
                </c:pt>
                <c:pt idx="222">
                  <c:v>58.61</c:v>
                </c:pt>
                <c:pt idx="223">
                  <c:v>58.71</c:v>
                </c:pt>
                <c:pt idx="224">
                  <c:v>58.81</c:v>
                </c:pt>
                <c:pt idx="225">
                  <c:v>58.83</c:v>
                </c:pt>
                <c:pt idx="226">
                  <c:v>59.755</c:v>
                </c:pt>
                <c:pt idx="227">
                  <c:v>60.135</c:v>
                </c:pt>
                <c:pt idx="228">
                  <c:v>60.35</c:v>
                </c:pt>
                <c:pt idx="229">
                  <c:v>60.55</c:v>
                </c:pt>
                <c:pt idx="230">
                  <c:v>60.88</c:v>
                </c:pt>
                <c:pt idx="231">
                  <c:v>61.11</c:v>
                </c:pt>
                <c:pt idx="232">
                  <c:v>61.19</c:v>
                </c:pt>
                <c:pt idx="233">
                  <c:v>61.31</c:v>
                </c:pt>
                <c:pt idx="234">
                  <c:v>61.40000000000001</c:v>
                </c:pt>
                <c:pt idx="235">
                  <c:v>61.74</c:v>
                </c:pt>
                <c:pt idx="236">
                  <c:v>61.83000000000001</c:v>
                </c:pt>
                <c:pt idx="237">
                  <c:v>61.87</c:v>
                </c:pt>
                <c:pt idx="238">
                  <c:v>61.91</c:v>
                </c:pt>
                <c:pt idx="239">
                  <c:v>61.96</c:v>
                </c:pt>
                <c:pt idx="240">
                  <c:v>62.6</c:v>
                </c:pt>
                <c:pt idx="241">
                  <c:v>62.7</c:v>
                </c:pt>
                <c:pt idx="242">
                  <c:v>62.8</c:v>
                </c:pt>
                <c:pt idx="243">
                  <c:v>63.34</c:v>
                </c:pt>
                <c:pt idx="244">
                  <c:v>63.56</c:v>
                </c:pt>
                <c:pt idx="245">
                  <c:v>63.4</c:v>
                </c:pt>
                <c:pt idx="246">
                  <c:v>63.81</c:v>
                </c:pt>
                <c:pt idx="247">
                  <c:v>64.54</c:v>
                </c:pt>
                <c:pt idx="248">
                  <c:v>64.60999999999998</c:v>
                </c:pt>
                <c:pt idx="249">
                  <c:v>65.19</c:v>
                </c:pt>
                <c:pt idx="250">
                  <c:v>65.27999999999998</c:v>
                </c:pt>
                <c:pt idx="251">
                  <c:v>65.38</c:v>
                </c:pt>
                <c:pt idx="252">
                  <c:v>65.48499999999998</c:v>
                </c:pt>
                <c:pt idx="253">
                  <c:v>65.53499999999998</c:v>
                </c:pt>
                <c:pt idx="254">
                  <c:v>65.62499999999998</c:v>
                </c:pt>
                <c:pt idx="255">
                  <c:v>66.08499999999997</c:v>
                </c:pt>
                <c:pt idx="256">
                  <c:v>66.10999999999998</c:v>
                </c:pt>
                <c:pt idx="257">
                  <c:v>66.23999999999998</c:v>
                </c:pt>
                <c:pt idx="258">
                  <c:v>66.40999999999998</c:v>
                </c:pt>
                <c:pt idx="259">
                  <c:v>66.45</c:v>
                </c:pt>
                <c:pt idx="260">
                  <c:v>66.58</c:v>
                </c:pt>
                <c:pt idx="261">
                  <c:v>67.3</c:v>
                </c:pt>
                <c:pt idx="262">
                  <c:v>68.065</c:v>
                </c:pt>
                <c:pt idx="263">
                  <c:v>68.565</c:v>
                </c:pt>
                <c:pt idx="264">
                  <c:v>68.655</c:v>
                </c:pt>
                <c:pt idx="265">
                  <c:v>68.725</c:v>
                </c:pt>
                <c:pt idx="266">
                  <c:v>68.855</c:v>
                </c:pt>
                <c:pt idx="267">
                  <c:v>68.945</c:v>
                </c:pt>
                <c:pt idx="268">
                  <c:v>69.06</c:v>
                </c:pt>
                <c:pt idx="269">
                  <c:v>69.58</c:v>
                </c:pt>
                <c:pt idx="270">
                  <c:v>69.5</c:v>
                </c:pt>
                <c:pt idx="271">
                  <c:v>70.42</c:v>
                </c:pt>
                <c:pt idx="272">
                  <c:v>70.475</c:v>
                </c:pt>
                <c:pt idx="273" formatCode="General">
                  <c:v>71.445</c:v>
                </c:pt>
                <c:pt idx="274" formatCode="General">
                  <c:v>71.475</c:v>
                </c:pt>
                <c:pt idx="275" formatCode="General">
                  <c:v>71.525</c:v>
                </c:pt>
                <c:pt idx="276" formatCode="General">
                  <c:v>72.55</c:v>
                </c:pt>
                <c:pt idx="277" formatCode="General">
                  <c:v>72.61</c:v>
                </c:pt>
                <c:pt idx="278" formatCode="General">
                  <c:v>72.62</c:v>
                </c:pt>
                <c:pt idx="279" formatCode="General">
                  <c:v>73.09</c:v>
                </c:pt>
                <c:pt idx="280" formatCode="General">
                  <c:v>73.19</c:v>
                </c:pt>
                <c:pt idx="281" formatCode="General">
                  <c:v>73.44</c:v>
                </c:pt>
                <c:pt idx="282" formatCode="General">
                  <c:v>73.53</c:v>
                </c:pt>
                <c:pt idx="283" formatCode="General">
                  <c:v>74.2</c:v>
                </c:pt>
                <c:pt idx="284" formatCode="General">
                  <c:v>74.35</c:v>
                </c:pt>
                <c:pt idx="285" formatCode="General">
                  <c:v>74.4</c:v>
                </c:pt>
                <c:pt idx="286" formatCode="General">
                  <c:v>74.495</c:v>
                </c:pt>
                <c:pt idx="287" formatCode="General">
                  <c:v>74.595</c:v>
                </c:pt>
                <c:pt idx="288" formatCode="General">
                  <c:v>74.64500000000001</c:v>
                </c:pt>
                <c:pt idx="289" formatCode="General">
                  <c:v>74.77500000000001</c:v>
                </c:pt>
                <c:pt idx="290" formatCode="General">
                  <c:v>75.00500000000001</c:v>
                </c:pt>
                <c:pt idx="291" formatCode="General">
                  <c:v>75.315</c:v>
                </c:pt>
                <c:pt idx="292" formatCode="General">
                  <c:v>75.355</c:v>
                </c:pt>
                <c:pt idx="293" formatCode="General">
                  <c:v>75.375</c:v>
                </c:pt>
                <c:pt idx="294" formatCode="General">
                  <c:v>75.55500000000001</c:v>
                </c:pt>
                <c:pt idx="295" formatCode="General">
                  <c:v>75.69500000000001</c:v>
                </c:pt>
                <c:pt idx="296" formatCode="General">
                  <c:v>75.72500000000001</c:v>
                </c:pt>
                <c:pt idx="297" formatCode="General">
                  <c:v>75.795</c:v>
                </c:pt>
                <c:pt idx="298" formatCode="General">
                  <c:v>75.6</c:v>
                </c:pt>
                <c:pt idx="299" formatCode="General">
                  <c:v>75.65</c:v>
                </c:pt>
                <c:pt idx="300" formatCode="General">
                  <c:v>76.11</c:v>
                </c:pt>
                <c:pt idx="301" formatCode="General">
                  <c:v>76.14</c:v>
                </c:pt>
                <c:pt idx="302" formatCode="General">
                  <c:v>76.4</c:v>
                </c:pt>
                <c:pt idx="303" formatCode="General">
                  <c:v>76.51</c:v>
                </c:pt>
                <c:pt idx="304" formatCode="General">
                  <c:v>76.535</c:v>
                </c:pt>
                <c:pt idx="305" formatCode="General">
                  <c:v>76.735</c:v>
                </c:pt>
                <c:pt idx="306" formatCode="General">
                  <c:v>76.97999999999998</c:v>
                </c:pt>
                <c:pt idx="307" formatCode="General">
                  <c:v>76.99</c:v>
                </c:pt>
                <c:pt idx="308" formatCode="General">
                  <c:v>77.405</c:v>
                </c:pt>
                <c:pt idx="309" formatCode="General">
                  <c:v>77.495</c:v>
                </c:pt>
                <c:pt idx="310" formatCode="General">
                  <c:v>77.565</c:v>
                </c:pt>
                <c:pt idx="311" formatCode="General">
                  <c:v>77.595</c:v>
                </c:pt>
                <c:pt idx="312" formatCode="General">
                  <c:v>77.645</c:v>
                </c:pt>
                <c:pt idx="313" formatCode="General">
                  <c:v>77.825</c:v>
                </c:pt>
                <c:pt idx="314" formatCode="General">
                  <c:v>77.875</c:v>
                </c:pt>
                <c:pt idx="315" formatCode="General">
                  <c:v>78.075</c:v>
                </c:pt>
                <c:pt idx="316" formatCode="General">
                  <c:v>78.65000000000001</c:v>
                </c:pt>
                <c:pt idx="317" formatCode="General">
                  <c:v>78.97</c:v>
                </c:pt>
                <c:pt idx="318" formatCode="General">
                  <c:v>79.2</c:v>
                </c:pt>
                <c:pt idx="319" formatCode="General">
                  <c:v>79.29</c:v>
                </c:pt>
                <c:pt idx="320" formatCode="General">
                  <c:v>79.465</c:v>
                </c:pt>
                <c:pt idx="321" formatCode="General">
                  <c:v>80.355</c:v>
                </c:pt>
                <c:pt idx="322" formatCode="General">
                  <c:v>80.455</c:v>
                </c:pt>
                <c:pt idx="323" formatCode="General">
                  <c:v>80.975</c:v>
                </c:pt>
                <c:pt idx="324" formatCode="General">
                  <c:v>81.11</c:v>
                </c:pt>
                <c:pt idx="325" formatCode="General">
                  <c:v>81.28</c:v>
                </c:pt>
                <c:pt idx="326" formatCode="General">
                  <c:v>81.48</c:v>
                </c:pt>
                <c:pt idx="327" formatCode="General">
                  <c:v>81.56</c:v>
                </c:pt>
                <c:pt idx="328" formatCode="General">
                  <c:v>81.65000000000001</c:v>
                </c:pt>
                <c:pt idx="329" formatCode="General">
                  <c:v>81.74</c:v>
                </c:pt>
                <c:pt idx="330" formatCode="General">
                  <c:v>81.7</c:v>
                </c:pt>
                <c:pt idx="331" formatCode="General">
                  <c:v>82.67</c:v>
                </c:pt>
                <c:pt idx="332" formatCode="General">
                  <c:v>83.505</c:v>
                </c:pt>
                <c:pt idx="333" formatCode="General">
                  <c:v>84.46</c:v>
                </c:pt>
                <c:pt idx="334" formatCode="General">
                  <c:v>84.75</c:v>
                </c:pt>
                <c:pt idx="335" formatCode="General">
                  <c:v>85.55</c:v>
                </c:pt>
                <c:pt idx="336" formatCode="General">
                  <c:v>86.04</c:v>
                </c:pt>
                <c:pt idx="337" formatCode="General">
                  <c:v>87.01</c:v>
                </c:pt>
                <c:pt idx="338" formatCode="General">
                  <c:v>87.60999999999998</c:v>
                </c:pt>
                <c:pt idx="339" formatCode="General">
                  <c:v>87.8</c:v>
                </c:pt>
                <c:pt idx="340" formatCode="General">
                  <c:v>88.59</c:v>
                </c:pt>
                <c:pt idx="341" formatCode="General">
                  <c:v>89.37</c:v>
                </c:pt>
                <c:pt idx="342" formatCode="General">
                  <c:v>90.17500000000001</c:v>
                </c:pt>
                <c:pt idx="343" formatCode="General">
                  <c:v>90.85</c:v>
                </c:pt>
                <c:pt idx="344" formatCode="General">
                  <c:v>91.62</c:v>
                </c:pt>
                <c:pt idx="345" formatCode="General">
                  <c:v>92.58999999999998</c:v>
                </c:pt>
                <c:pt idx="346" formatCode="General">
                  <c:v>93.13</c:v>
                </c:pt>
                <c:pt idx="347" formatCode="General">
                  <c:v>93.71499999999998</c:v>
                </c:pt>
                <c:pt idx="348" formatCode="General">
                  <c:v>93.9</c:v>
                </c:pt>
                <c:pt idx="349" formatCode="General">
                  <c:v>94.88500000000001</c:v>
                </c:pt>
                <c:pt idx="350" formatCode="General">
                  <c:v>95.88500000000001</c:v>
                </c:pt>
                <c:pt idx="351" formatCode="General">
                  <c:v>96.375</c:v>
                </c:pt>
                <c:pt idx="352" formatCode="General">
                  <c:v>96.95</c:v>
                </c:pt>
                <c:pt idx="353" formatCode="General">
                  <c:v>97.31</c:v>
                </c:pt>
                <c:pt idx="354" formatCode="General">
                  <c:v>98.19</c:v>
                </c:pt>
                <c:pt idx="355" formatCode="General">
                  <c:v>98.865</c:v>
                </c:pt>
                <c:pt idx="356" formatCode="General">
                  <c:v>99.83</c:v>
                </c:pt>
                <c:pt idx="357" formatCode="General">
                  <c:v>100.0</c:v>
                </c:pt>
                <c:pt idx="358" formatCode="General">
                  <c:v>100.59</c:v>
                </c:pt>
                <c:pt idx="359" formatCode="General">
                  <c:v>101.57</c:v>
                </c:pt>
                <c:pt idx="360" formatCode="General">
                  <c:v>102.34</c:v>
                </c:pt>
                <c:pt idx="361" formatCode="General">
                  <c:v>103.05</c:v>
                </c:pt>
                <c:pt idx="362" formatCode="General">
                  <c:v>104.045</c:v>
                </c:pt>
                <c:pt idx="363" formatCode="General">
                  <c:v>104.68</c:v>
                </c:pt>
                <c:pt idx="364" formatCode="General">
                  <c:v>105.21</c:v>
                </c:pt>
                <c:pt idx="365" formatCode="General">
                  <c:v>106.07</c:v>
                </c:pt>
                <c:pt idx="366" formatCode="General">
                  <c:v>106.1</c:v>
                </c:pt>
                <c:pt idx="367" formatCode="General">
                  <c:v>106.795</c:v>
                </c:pt>
                <c:pt idx="368" formatCode="General">
                  <c:v>107.745</c:v>
                </c:pt>
                <c:pt idx="369" formatCode="General">
                  <c:v>108.545</c:v>
                </c:pt>
                <c:pt idx="370" formatCode="General">
                  <c:v>109.15</c:v>
                </c:pt>
                <c:pt idx="371" formatCode="General">
                  <c:v>110.005</c:v>
                </c:pt>
                <c:pt idx="372" formatCode="General">
                  <c:v>110.89</c:v>
                </c:pt>
                <c:pt idx="373" formatCode="General">
                  <c:v>111.585</c:v>
                </c:pt>
                <c:pt idx="374" formatCode="General">
                  <c:v>112.2</c:v>
                </c:pt>
                <c:pt idx="375" formatCode="General">
                  <c:v>113.19</c:v>
                </c:pt>
                <c:pt idx="376" formatCode="General">
                  <c:v>114.13</c:v>
                </c:pt>
                <c:pt idx="377" formatCode="General">
                  <c:v>114.18</c:v>
                </c:pt>
                <c:pt idx="378" formatCode="General">
                  <c:v>114.48</c:v>
                </c:pt>
                <c:pt idx="379" formatCode="General">
                  <c:v>114.78</c:v>
                </c:pt>
                <c:pt idx="380" formatCode="General">
                  <c:v>114.88</c:v>
                </c:pt>
                <c:pt idx="381" formatCode="General">
                  <c:v>115.03</c:v>
                </c:pt>
                <c:pt idx="382" formatCode="General">
                  <c:v>115.25</c:v>
                </c:pt>
                <c:pt idx="383" formatCode="General">
                  <c:v>115.48</c:v>
                </c:pt>
                <c:pt idx="384" formatCode="General">
                  <c:v>115.99</c:v>
                </c:pt>
                <c:pt idx="385" formatCode="General">
                  <c:v>116.72</c:v>
                </c:pt>
                <c:pt idx="386" formatCode="General">
                  <c:v>117.25</c:v>
                </c:pt>
                <c:pt idx="387" formatCode="General">
                  <c:v>117.8</c:v>
                </c:pt>
                <c:pt idx="388" formatCode="General">
                  <c:v>118.3</c:v>
                </c:pt>
                <c:pt idx="389" formatCode="General">
                  <c:v>119.165</c:v>
                </c:pt>
                <c:pt idx="390" formatCode="General">
                  <c:v>119.825</c:v>
                </c:pt>
                <c:pt idx="391" formatCode="General">
                  <c:v>120.7</c:v>
                </c:pt>
                <c:pt idx="392" formatCode="General">
                  <c:v>121.35</c:v>
                </c:pt>
                <c:pt idx="393" formatCode="General">
                  <c:v>122.3</c:v>
                </c:pt>
                <c:pt idx="394" formatCode="General">
                  <c:v>123.045</c:v>
                </c:pt>
                <c:pt idx="395" formatCode="General">
                  <c:v>123.655</c:v>
                </c:pt>
                <c:pt idx="396" formatCode="General">
                  <c:v>124.4</c:v>
                </c:pt>
                <c:pt idx="397" formatCode="General">
                  <c:v>125.375</c:v>
                </c:pt>
                <c:pt idx="398" formatCode="General">
                  <c:v>126.35</c:v>
                </c:pt>
                <c:pt idx="399" formatCode="General">
                  <c:v>127.45</c:v>
                </c:pt>
                <c:pt idx="400" formatCode="General">
                  <c:v>128.395</c:v>
                </c:pt>
                <c:pt idx="401" formatCode="General">
                  <c:v>129.355</c:v>
                </c:pt>
                <c:pt idx="402" formatCode="General">
                  <c:v>130.155</c:v>
                </c:pt>
                <c:pt idx="403" formatCode="General">
                  <c:v>130.5</c:v>
                </c:pt>
                <c:pt idx="404" formatCode="General">
                  <c:v>130.8</c:v>
                </c:pt>
                <c:pt idx="405" formatCode="General">
                  <c:v>131.015</c:v>
                </c:pt>
                <c:pt idx="406" formatCode="General">
                  <c:v>131.32</c:v>
                </c:pt>
                <c:pt idx="407" formatCode="General">
                  <c:v>131.455</c:v>
                </c:pt>
                <c:pt idx="408" formatCode="General">
                  <c:v>132.115</c:v>
                </c:pt>
                <c:pt idx="409" formatCode="General">
                  <c:v>133.01</c:v>
                </c:pt>
                <c:pt idx="410" formatCode="General">
                  <c:v>133.55</c:v>
                </c:pt>
                <c:pt idx="411" formatCode="General">
                  <c:v>134.415</c:v>
                </c:pt>
                <c:pt idx="412" formatCode="General">
                  <c:v>135.375</c:v>
                </c:pt>
                <c:pt idx="413" formatCode="General">
                  <c:v>136.055</c:v>
                </c:pt>
                <c:pt idx="414" formatCode="General">
                  <c:v>136.6</c:v>
                </c:pt>
                <c:pt idx="415" formatCode="General">
                  <c:v>137.43</c:v>
                </c:pt>
                <c:pt idx="416" formatCode="General">
                  <c:v>138.23</c:v>
                </c:pt>
                <c:pt idx="417" formatCode="General">
                  <c:v>138.985</c:v>
                </c:pt>
                <c:pt idx="418" formatCode="General">
                  <c:v>139.65</c:v>
                </c:pt>
                <c:pt idx="419" formatCode="General">
                  <c:v>140.505</c:v>
                </c:pt>
                <c:pt idx="420" formatCode="General">
                  <c:v>141.335</c:v>
                </c:pt>
                <c:pt idx="421" formatCode="General">
                  <c:v>142.245</c:v>
                </c:pt>
                <c:pt idx="422" formatCode="General">
                  <c:v>142.7</c:v>
                </c:pt>
                <c:pt idx="423" formatCode="General">
                  <c:v>143.545</c:v>
                </c:pt>
                <c:pt idx="424" formatCode="General">
                  <c:v>144.33</c:v>
                </c:pt>
                <c:pt idx="425" formatCode="General">
                  <c:v>144.43</c:v>
                </c:pt>
                <c:pt idx="426" formatCode="General">
                  <c:v>144.75</c:v>
                </c:pt>
                <c:pt idx="427" formatCode="General">
                  <c:v>144.89</c:v>
                </c:pt>
                <c:pt idx="428" formatCode="General">
                  <c:v>144.9</c:v>
                </c:pt>
                <c:pt idx="429" formatCode="General">
                  <c:v>145.03</c:v>
                </c:pt>
                <c:pt idx="430" formatCode="General">
                  <c:v>145.13</c:v>
                </c:pt>
                <c:pt idx="431" formatCode="General">
                  <c:v>145.24</c:v>
                </c:pt>
                <c:pt idx="432" formatCode="General">
                  <c:v>145.75</c:v>
                </c:pt>
                <c:pt idx="433" formatCode="General">
                  <c:v>146.725</c:v>
                </c:pt>
                <c:pt idx="434" formatCode="General">
                  <c:v>147.575</c:v>
                </c:pt>
                <c:pt idx="435" formatCode="General">
                  <c:v>147.625</c:v>
                </c:pt>
                <c:pt idx="436" formatCode="General">
                  <c:v>147.825</c:v>
                </c:pt>
                <c:pt idx="437" formatCode="General">
                  <c:v>147.995</c:v>
                </c:pt>
                <c:pt idx="438" formatCode="General">
                  <c:v>148.055</c:v>
                </c:pt>
                <c:pt idx="439" formatCode="General">
                  <c:v>148.095</c:v>
                </c:pt>
                <c:pt idx="440" formatCode="General">
                  <c:v>148.2</c:v>
                </c:pt>
                <c:pt idx="441" formatCode="General">
                  <c:v>148.24</c:v>
                </c:pt>
                <c:pt idx="442" formatCode="General">
                  <c:v>148.3</c:v>
                </c:pt>
                <c:pt idx="443" formatCode="General">
                  <c:v>148.62</c:v>
                </c:pt>
                <c:pt idx="444" formatCode="General">
                  <c:v>148.8</c:v>
                </c:pt>
                <c:pt idx="445" formatCode="General">
                  <c:v>148.8</c:v>
                </c:pt>
                <c:pt idx="446" formatCode="General">
                  <c:v>149.66</c:v>
                </c:pt>
                <c:pt idx="447" formatCode="General">
                  <c:v>150.375</c:v>
                </c:pt>
                <c:pt idx="448" formatCode="General">
                  <c:v>150.705</c:v>
                </c:pt>
                <c:pt idx="449" formatCode="General">
                  <c:v>150.855</c:v>
                </c:pt>
                <c:pt idx="450" formatCode="General">
                  <c:v>150.975</c:v>
                </c:pt>
                <c:pt idx="451" formatCode="General">
                  <c:v>151.015</c:v>
                </c:pt>
                <c:pt idx="452" formatCode="General">
                  <c:v>151.145</c:v>
                </c:pt>
                <c:pt idx="453" formatCode="General">
                  <c:v>150.8</c:v>
                </c:pt>
                <c:pt idx="454" formatCode="General">
                  <c:v>151.61</c:v>
                </c:pt>
                <c:pt idx="455" formatCode="General">
                  <c:v>151.85</c:v>
                </c:pt>
                <c:pt idx="456" formatCode="General">
                  <c:v>152.15</c:v>
                </c:pt>
                <c:pt idx="457" formatCode="General">
                  <c:v>152.29</c:v>
                </c:pt>
                <c:pt idx="458" formatCode="General">
                  <c:v>152.35</c:v>
                </c:pt>
                <c:pt idx="459" formatCode="General">
                  <c:v>152.43</c:v>
                </c:pt>
                <c:pt idx="460" formatCode="General">
                  <c:v>152.67</c:v>
                </c:pt>
                <c:pt idx="461" formatCode="General">
                  <c:v>152.71</c:v>
                </c:pt>
                <c:pt idx="462" formatCode="General">
                  <c:v>152.98</c:v>
                </c:pt>
                <c:pt idx="463" formatCode="General">
                  <c:v>153.095</c:v>
                </c:pt>
                <c:pt idx="464" formatCode="General">
                  <c:v>154.045</c:v>
                </c:pt>
                <c:pt idx="465">
                  <c:v>154.9</c:v>
                </c:pt>
                <c:pt idx="466" formatCode="General">
                  <c:v>155.79</c:v>
                </c:pt>
                <c:pt idx="467" formatCode="General">
                  <c:v>156.76</c:v>
                </c:pt>
                <c:pt idx="468" formatCode="General">
                  <c:v>157.245</c:v>
                </c:pt>
                <c:pt idx="469" formatCode="General">
                  <c:v>157.95</c:v>
                </c:pt>
                <c:pt idx="470" formatCode="General">
                  <c:v>158.95</c:v>
                </c:pt>
                <c:pt idx="471" formatCode="General">
                  <c:v>159.935</c:v>
                </c:pt>
                <c:pt idx="472" formatCode="General">
                  <c:v>160.61</c:v>
                </c:pt>
                <c:pt idx="473" formatCode="General">
                  <c:v>161.0</c:v>
                </c:pt>
                <c:pt idx="474" formatCode="General">
                  <c:v>161.935</c:v>
                </c:pt>
                <c:pt idx="475">
                  <c:v>162.705</c:v>
                </c:pt>
                <c:pt idx="476" formatCode="General">
                  <c:v>163.39</c:v>
                </c:pt>
                <c:pt idx="477">
                  <c:v>164.05</c:v>
                </c:pt>
                <c:pt idx="478">
                  <c:v>164.96</c:v>
                </c:pt>
                <c:pt idx="479">
                  <c:v>165.945</c:v>
                </c:pt>
                <c:pt idx="480">
                  <c:v>166.855</c:v>
                </c:pt>
                <c:pt idx="481">
                  <c:v>167.1</c:v>
                </c:pt>
                <c:pt idx="482">
                  <c:v>167.1</c:v>
                </c:pt>
                <c:pt idx="483">
                  <c:v>167.1</c:v>
                </c:pt>
                <c:pt idx="484">
                  <c:v>168.08</c:v>
                </c:pt>
                <c:pt idx="485">
                  <c:v>168.84</c:v>
                </c:pt>
                <c:pt idx="486">
                  <c:v>169.4</c:v>
                </c:pt>
                <c:pt idx="487">
                  <c:v>169.4</c:v>
                </c:pt>
                <c:pt idx="488">
                  <c:v>170.15</c:v>
                </c:pt>
                <c:pt idx="489">
                  <c:v>171.14</c:v>
                </c:pt>
                <c:pt idx="490">
                  <c:v>171.14</c:v>
                </c:pt>
                <c:pt idx="491">
                  <c:v>172.135</c:v>
                </c:pt>
                <c:pt idx="492">
                  <c:v>172.815</c:v>
                </c:pt>
                <c:pt idx="493">
                  <c:v>172.815</c:v>
                </c:pt>
                <c:pt idx="494">
                  <c:v>173.2</c:v>
                </c:pt>
                <c:pt idx="495">
                  <c:v>174.005</c:v>
                </c:pt>
                <c:pt idx="496">
                  <c:v>174.69</c:v>
                </c:pt>
                <c:pt idx="497">
                  <c:v>175.56</c:v>
                </c:pt>
                <c:pt idx="498">
                  <c:v>175.56</c:v>
                </c:pt>
                <c:pt idx="499">
                  <c:v>176.25</c:v>
                </c:pt>
                <c:pt idx="500">
                  <c:v>176.25</c:v>
                </c:pt>
                <c:pt idx="501">
                  <c:v>177.195</c:v>
                </c:pt>
                <c:pt idx="502">
                  <c:v>178.155</c:v>
                </c:pt>
                <c:pt idx="503">
                  <c:v>178.99</c:v>
                </c:pt>
                <c:pt idx="504">
                  <c:v>179.3</c:v>
                </c:pt>
                <c:pt idx="505">
                  <c:v>180.07</c:v>
                </c:pt>
                <c:pt idx="506">
                  <c:v>181.03</c:v>
                </c:pt>
                <c:pt idx="507">
                  <c:v>181.555</c:v>
                </c:pt>
                <c:pt idx="508">
                  <c:v>182.35</c:v>
                </c:pt>
                <c:pt idx="509">
                  <c:v>183.33</c:v>
                </c:pt>
                <c:pt idx="510">
                  <c:v>183.98</c:v>
                </c:pt>
                <c:pt idx="511">
                  <c:v>184.8</c:v>
                </c:pt>
                <c:pt idx="512">
                  <c:v>185.4</c:v>
                </c:pt>
                <c:pt idx="513">
                  <c:v>186.18</c:v>
                </c:pt>
                <c:pt idx="514">
                  <c:v>186.855</c:v>
                </c:pt>
                <c:pt idx="515">
                  <c:v>187.695</c:v>
                </c:pt>
                <c:pt idx="516">
                  <c:v>188.45</c:v>
                </c:pt>
                <c:pt idx="517">
                  <c:v>189.41</c:v>
                </c:pt>
                <c:pt idx="518">
                  <c:v>190.145</c:v>
                </c:pt>
                <c:pt idx="519">
                  <c:v>190.74</c:v>
                </c:pt>
                <c:pt idx="520">
                  <c:v>191.5</c:v>
                </c:pt>
                <c:pt idx="521">
                  <c:v>192.435</c:v>
                </c:pt>
                <c:pt idx="522">
                  <c:v>193.215</c:v>
                </c:pt>
                <c:pt idx="523">
                  <c:v>193.995</c:v>
                </c:pt>
                <c:pt idx="524">
                  <c:v>194.55</c:v>
                </c:pt>
                <c:pt idx="525">
                  <c:v>195.44</c:v>
                </c:pt>
                <c:pt idx="526">
                  <c:v>196.24</c:v>
                </c:pt>
                <c:pt idx="527">
                  <c:v>196.78</c:v>
                </c:pt>
                <c:pt idx="528">
                  <c:v>197.6</c:v>
                </c:pt>
                <c:pt idx="529">
                  <c:v>198.5</c:v>
                </c:pt>
                <c:pt idx="530">
                  <c:v>199.27</c:v>
                </c:pt>
                <c:pt idx="531">
                  <c:v>199.33</c:v>
                </c:pt>
                <c:pt idx="532">
                  <c:v>200.03</c:v>
                </c:pt>
                <c:pt idx="533">
                  <c:v>200.65</c:v>
                </c:pt>
                <c:pt idx="534">
                  <c:v>201.515</c:v>
                </c:pt>
                <c:pt idx="535">
                  <c:v>202.365</c:v>
                </c:pt>
                <c:pt idx="536">
                  <c:v>202.975</c:v>
                </c:pt>
                <c:pt idx="537">
                  <c:v>203.7</c:v>
                </c:pt>
                <c:pt idx="538">
                  <c:v>204.6</c:v>
                </c:pt>
                <c:pt idx="539">
                  <c:v>205.36</c:v>
                </c:pt>
                <c:pt idx="540">
                  <c:v>206.225</c:v>
                </c:pt>
                <c:pt idx="541">
                  <c:v>206.75</c:v>
                </c:pt>
                <c:pt idx="542">
                  <c:v>207.41</c:v>
                </c:pt>
                <c:pt idx="543">
                  <c:v>208.22</c:v>
                </c:pt>
                <c:pt idx="544">
                  <c:v>209.05</c:v>
                </c:pt>
                <c:pt idx="545">
                  <c:v>209.8</c:v>
                </c:pt>
                <c:pt idx="546">
                  <c:v>210.67</c:v>
                </c:pt>
                <c:pt idx="547">
                  <c:v>211.41</c:v>
                </c:pt>
                <c:pt idx="548">
                  <c:v>212.24</c:v>
                </c:pt>
                <c:pt idx="549">
                  <c:v>212.85</c:v>
                </c:pt>
                <c:pt idx="550">
                  <c:v>213.72</c:v>
                </c:pt>
                <c:pt idx="551">
                  <c:v>214.51</c:v>
                </c:pt>
                <c:pt idx="552">
                  <c:v>215.31</c:v>
                </c:pt>
                <c:pt idx="553">
                  <c:v>215.9</c:v>
                </c:pt>
                <c:pt idx="554">
                  <c:v>216.59</c:v>
                </c:pt>
                <c:pt idx="555">
                  <c:v>217.43</c:v>
                </c:pt>
                <c:pt idx="556">
                  <c:v>218.155</c:v>
                </c:pt>
                <c:pt idx="557">
                  <c:v>218.95</c:v>
                </c:pt>
                <c:pt idx="558">
                  <c:v>219.93</c:v>
                </c:pt>
                <c:pt idx="559">
                  <c:v>220.845</c:v>
                </c:pt>
                <c:pt idx="560">
                  <c:v>221.745</c:v>
                </c:pt>
                <c:pt idx="561">
                  <c:v>222.0</c:v>
                </c:pt>
                <c:pt idx="562">
                  <c:v>222.965</c:v>
                </c:pt>
                <c:pt idx="563">
                  <c:v>223.54</c:v>
                </c:pt>
                <c:pt idx="564">
                  <c:v>224.395</c:v>
                </c:pt>
                <c:pt idx="565">
                  <c:v>225.05</c:v>
                </c:pt>
                <c:pt idx="566">
                  <c:v>225.79</c:v>
                </c:pt>
                <c:pt idx="567">
                  <c:v>226.61</c:v>
                </c:pt>
                <c:pt idx="568">
                  <c:v>227.415</c:v>
                </c:pt>
                <c:pt idx="569">
                  <c:v>228.1</c:v>
                </c:pt>
                <c:pt idx="570">
                  <c:v>228.695</c:v>
                </c:pt>
                <c:pt idx="571">
                  <c:v>229.37</c:v>
                </c:pt>
                <c:pt idx="572">
                  <c:v>230.295</c:v>
                </c:pt>
                <c:pt idx="573">
                  <c:v>231.15</c:v>
                </c:pt>
                <c:pt idx="574">
                  <c:v>232.095</c:v>
                </c:pt>
                <c:pt idx="575">
                  <c:v>232.97</c:v>
                </c:pt>
                <c:pt idx="576">
                  <c:v>233.54</c:v>
                </c:pt>
                <c:pt idx="577">
                  <c:v>234.2</c:v>
                </c:pt>
                <c:pt idx="578">
                  <c:v>235.105</c:v>
                </c:pt>
                <c:pt idx="579">
                  <c:v>236.04</c:v>
                </c:pt>
                <c:pt idx="580">
                  <c:v>236.905</c:v>
                </c:pt>
                <c:pt idx="581">
                  <c:v>237.25</c:v>
                </c:pt>
                <c:pt idx="582">
                  <c:v>237.96</c:v>
                </c:pt>
                <c:pt idx="583">
                  <c:v>238.48</c:v>
                </c:pt>
                <c:pt idx="584">
                  <c:v>239.425</c:v>
                </c:pt>
                <c:pt idx="585">
                  <c:v>240.3</c:v>
                </c:pt>
                <c:pt idx="586">
                  <c:v>241.26</c:v>
                </c:pt>
                <c:pt idx="587">
                  <c:v>241.995</c:v>
                </c:pt>
                <c:pt idx="588">
                  <c:v>242.88</c:v>
                </c:pt>
                <c:pt idx="589">
                  <c:v>243.35</c:v>
                </c:pt>
                <c:pt idx="590">
                  <c:v>244.245</c:v>
                </c:pt>
                <c:pt idx="591">
                  <c:v>244.94</c:v>
                </c:pt>
                <c:pt idx="592">
                  <c:v>245.89</c:v>
                </c:pt>
                <c:pt idx="593">
                  <c:v>246.4</c:v>
                </c:pt>
                <c:pt idx="594">
                  <c:v>246.96</c:v>
                </c:pt>
                <c:pt idx="595">
                  <c:v>247.795</c:v>
                </c:pt>
                <c:pt idx="596">
                  <c:v>248.585</c:v>
                </c:pt>
                <c:pt idx="597">
                  <c:v>249.45</c:v>
                </c:pt>
                <c:pt idx="598">
                  <c:v>250.375</c:v>
                </c:pt>
                <c:pt idx="599">
                  <c:v>251.13</c:v>
                </c:pt>
                <c:pt idx="600">
                  <c:v>251.96</c:v>
                </c:pt>
                <c:pt idx="601" formatCode="General">
                  <c:v>252.5</c:v>
                </c:pt>
                <c:pt idx="602" formatCode="General">
                  <c:v>253.15</c:v>
                </c:pt>
                <c:pt idx="603" formatCode="General">
                  <c:v>253.955</c:v>
                </c:pt>
                <c:pt idx="604" formatCode="General">
                  <c:v>254.905</c:v>
                </c:pt>
                <c:pt idx="605" formatCode="General">
                  <c:v>255.55</c:v>
                </c:pt>
                <c:pt idx="606" formatCode="General">
                  <c:v>256.565</c:v>
                </c:pt>
                <c:pt idx="607" formatCode="General">
                  <c:v>256.685</c:v>
                </c:pt>
                <c:pt idx="608" formatCode="General">
                  <c:v>257.065</c:v>
                </c:pt>
                <c:pt idx="609" formatCode="General">
                  <c:v>257.215</c:v>
                </c:pt>
                <c:pt idx="610" formatCode="General">
                  <c:v>257.425</c:v>
                </c:pt>
                <c:pt idx="611" formatCode="General">
                  <c:v>257.465</c:v>
                </c:pt>
                <c:pt idx="612" formatCode="General">
                  <c:v>257.485</c:v>
                </c:pt>
                <c:pt idx="613" formatCode="General">
                  <c:v>258.095</c:v>
                </c:pt>
                <c:pt idx="614" formatCode="General">
                  <c:v>258.6</c:v>
                </c:pt>
                <c:pt idx="615" formatCode="General">
                  <c:v>259.585</c:v>
                </c:pt>
                <c:pt idx="616" formatCode="General">
                  <c:v>260.415</c:v>
                </c:pt>
                <c:pt idx="617" formatCode="General">
                  <c:v>261.3</c:v>
                </c:pt>
                <c:pt idx="618" formatCode="General">
                  <c:v>261.65</c:v>
                </c:pt>
                <c:pt idx="619" formatCode="General">
                  <c:v>262.455</c:v>
                </c:pt>
                <c:pt idx="620" formatCode="General">
                  <c:v>263.305</c:v>
                </c:pt>
                <c:pt idx="621" formatCode="General">
                  <c:v>264.175</c:v>
                </c:pt>
                <c:pt idx="622" formatCode="General">
                  <c:v>264.7</c:v>
                </c:pt>
                <c:pt idx="623" formatCode="General">
                  <c:v>265.05</c:v>
                </c:pt>
                <c:pt idx="624" formatCode="General">
                  <c:v>265.99</c:v>
                </c:pt>
                <c:pt idx="625" formatCode="General">
                  <c:v>266.965</c:v>
                </c:pt>
                <c:pt idx="626" formatCode="General">
                  <c:v>267.75</c:v>
                </c:pt>
                <c:pt idx="627" formatCode="General">
                  <c:v>268.695</c:v>
                </c:pt>
                <c:pt idx="628" formatCode="General">
                  <c:v>269.38</c:v>
                </c:pt>
                <c:pt idx="629" formatCode="General">
                  <c:v>270.19</c:v>
                </c:pt>
                <c:pt idx="630" formatCode="General">
                  <c:v>270.8</c:v>
                </c:pt>
                <c:pt idx="631" formatCode="General">
                  <c:v>271.755</c:v>
                </c:pt>
                <c:pt idx="632" formatCode="General">
                  <c:v>272.465</c:v>
                </c:pt>
                <c:pt idx="633" formatCode="General">
                  <c:v>273.295</c:v>
                </c:pt>
                <c:pt idx="634" formatCode="General">
                  <c:v>273.85</c:v>
                </c:pt>
                <c:pt idx="635" formatCode="General">
                  <c:v>274.78</c:v>
                </c:pt>
                <c:pt idx="636" formatCode="General">
                  <c:v>275.585</c:v>
                </c:pt>
                <c:pt idx="637" formatCode="General">
                  <c:v>276.4950000000001</c:v>
                </c:pt>
                <c:pt idx="638" formatCode="General">
                  <c:v>276.9</c:v>
                </c:pt>
                <c:pt idx="639" formatCode="General">
                  <c:v>277.8049999999999</c:v>
                </c:pt>
                <c:pt idx="640" formatCode="General">
                  <c:v>277.9349999999999</c:v>
                </c:pt>
                <c:pt idx="641" formatCode="General">
                  <c:v>278.2549999999999</c:v>
                </c:pt>
                <c:pt idx="642" formatCode="General">
                  <c:v>278.3049999999999</c:v>
                </c:pt>
                <c:pt idx="643" formatCode="General">
                  <c:v>278.405</c:v>
                </c:pt>
                <c:pt idx="644" formatCode="General">
                  <c:v>278.415</c:v>
                </c:pt>
                <c:pt idx="645" formatCode="General">
                  <c:v>278.6849999999999</c:v>
                </c:pt>
                <c:pt idx="646" formatCode="General">
                  <c:v>279.95</c:v>
                </c:pt>
                <c:pt idx="647" formatCode="General">
                  <c:v>280.635</c:v>
                </c:pt>
                <c:pt idx="648" formatCode="General">
                  <c:v>281.465</c:v>
                </c:pt>
                <c:pt idx="649" formatCode="General">
                  <c:v>282.195</c:v>
                </c:pt>
                <c:pt idx="650" formatCode="General">
                  <c:v>283.0</c:v>
                </c:pt>
                <c:pt idx="651" formatCode="General">
                  <c:v>283.855</c:v>
                </c:pt>
                <c:pt idx="652" formatCode="General">
                  <c:v>284.605</c:v>
                </c:pt>
                <c:pt idx="653" formatCode="General">
                  <c:v>284.645</c:v>
                </c:pt>
                <c:pt idx="654" formatCode="General">
                  <c:v>285.54</c:v>
                </c:pt>
                <c:pt idx="655" formatCode="General">
                  <c:v>286.05</c:v>
                </c:pt>
                <c:pt idx="656" formatCode="General">
                  <c:v>286.895</c:v>
                </c:pt>
                <c:pt idx="657" formatCode="General">
                  <c:v>287.705</c:v>
                </c:pt>
                <c:pt idx="658" formatCode="General">
                  <c:v>288.325</c:v>
                </c:pt>
                <c:pt idx="659" formatCode="General">
                  <c:v>288.65</c:v>
                </c:pt>
                <c:pt idx="660" formatCode="General">
                  <c:v>289.1</c:v>
                </c:pt>
                <c:pt idx="661" formatCode="General">
                  <c:v>289.895</c:v>
                </c:pt>
                <c:pt idx="662" formatCode="General">
                  <c:v>290.705</c:v>
                </c:pt>
                <c:pt idx="663" formatCode="General">
                  <c:v>291.605</c:v>
                </c:pt>
                <c:pt idx="664" formatCode="General">
                  <c:v>292.15</c:v>
                </c:pt>
                <c:pt idx="665" formatCode="General">
                  <c:v>292.88</c:v>
                </c:pt>
                <c:pt idx="666" formatCode="General">
                  <c:v>293.555</c:v>
                </c:pt>
                <c:pt idx="667" formatCode="General">
                  <c:v>293.915</c:v>
                </c:pt>
                <c:pt idx="668" formatCode="General">
                  <c:v>294.405</c:v>
                </c:pt>
                <c:pt idx="669" formatCode="General">
                  <c:v>295.2</c:v>
                </c:pt>
                <c:pt idx="670" formatCode="General">
                  <c:v>296.055</c:v>
                </c:pt>
                <c:pt idx="671" formatCode="General">
                  <c:v>296.9</c:v>
                </c:pt>
                <c:pt idx="672" formatCode="General">
                  <c:v>297.5600000000001</c:v>
                </c:pt>
                <c:pt idx="673" formatCode="General">
                  <c:v>298.25</c:v>
                </c:pt>
                <c:pt idx="674" formatCode="General">
                  <c:v>299.1</c:v>
                </c:pt>
                <c:pt idx="675" formatCode="General">
                  <c:v>299.945</c:v>
                </c:pt>
                <c:pt idx="676" formatCode="General">
                  <c:v>300.345</c:v>
                </c:pt>
                <c:pt idx="677" formatCode="General">
                  <c:v>300.66</c:v>
                </c:pt>
                <c:pt idx="678" formatCode="General">
                  <c:v>301.3</c:v>
                </c:pt>
                <c:pt idx="679" formatCode="General">
                  <c:v>302.15</c:v>
                </c:pt>
                <c:pt idx="680" formatCode="General">
                  <c:v>303.135</c:v>
                </c:pt>
                <c:pt idx="681" formatCode="General">
                  <c:v>303.8</c:v>
                </c:pt>
                <c:pt idx="682" formatCode="General">
                  <c:v>304.35</c:v>
                </c:pt>
                <c:pt idx="683" formatCode="General">
                  <c:v>305.075</c:v>
                </c:pt>
                <c:pt idx="684" formatCode="General">
                  <c:v>306.035</c:v>
                </c:pt>
                <c:pt idx="685" formatCode="General">
                  <c:v>306.835</c:v>
                </c:pt>
                <c:pt idx="686" formatCode="General">
                  <c:v>307.4</c:v>
                </c:pt>
                <c:pt idx="687" formatCode="General">
                  <c:v>308.31</c:v>
                </c:pt>
                <c:pt idx="688" formatCode="General">
                  <c:v>309.225</c:v>
                </c:pt>
                <c:pt idx="689" formatCode="General">
                  <c:v>309.975</c:v>
                </c:pt>
                <c:pt idx="690" formatCode="General">
                  <c:v>310.45</c:v>
                </c:pt>
                <c:pt idx="691" formatCode="General">
                  <c:v>311.125</c:v>
                </c:pt>
                <c:pt idx="692" formatCode="General">
                  <c:v>312.03</c:v>
                </c:pt>
                <c:pt idx="693" formatCode="General">
                  <c:v>312.75</c:v>
                </c:pt>
                <c:pt idx="694" formatCode="General">
                  <c:v>313.5</c:v>
                </c:pt>
                <c:pt idx="695" formatCode="General">
                  <c:v>313.61</c:v>
                </c:pt>
                <c:pt idx="696" formatCode="General">
                  <c:v>313.63</c:v>
                </c:pt>
                <c:pt idx="697" formatCode="General">
                  <c:v>313.93</c:v>
                </c:pt>
                <c:pt idx="698" formatCode="General">
                  <c:v>314.15</c:v>
                </c:pt>
                <c:pt idx="699" formatCode="General">
                  <c:v>314.18</c:v>
                </c:pt>
                <c:pt idx="700" formatCode="General">
                  <c:v>314.275</c:v>
                </c:pt>
                <c:pt idx="701" formatCode="General">
                  <c:v>315.1799999999999</c:v>
                </c:pt>
                <c:pt idx="702" formatCode="General">
                  <c:v>315.86</c:v>
                </c:pt>
                <c:pt idx="703" formatCode="General">
                  <c:v>316.55</c:v>
                </c:pt>
                <c:pt idx="704" formatCode="General">
                  <c:v>317.39</c:v>
                </c:pt>
                <c:pt idx="705" formatCode="General">
                  <c:v>318.29</c:v>
                </c:pt>
                <c:pt idx="706" formatCode="General">
                  <c:v>319.05</c:v>
                </c:pt>
                <c:pt idx="707" formatCode="General">
                  <c:v>319.6</c:v>
                </c:pt>
                <c:pt idx="708" formatCode="General">
                  <c:v>320.56</c:v>
                </c:pt>
                <c:pt idx="709" formatCode="General">
                  <c:v>321.265</c:v>
                </c:pt>
                <c:pt idx="710" formatCode="General">
                  <c:v>321.955</c:v>
                </c:pt>
                <c:pt idx="711" formatCode="General">
                  <c:v>322.65</c:v>
                </c:pt>
                <c:pt idx="712" formatCode="General">
                  <c:v>323.53</c:v>
                </c:pt>
                <c:pt idx="713" formatCode="General">
                  <c:v>324.36</c:v>
                </c:pt>
                <c:pt idx="714" formatCode="General">
                  <c:v>325.15</c:v>
                </c:pt>
                <c:pt idx="715" formatCode="General">
                  <c:v>325.62</c:v>
                </c:pt>
                <c:pt idx="716" formatCode="General">
                  <c:v>325.63</c:v>
                </c:pt>
                <c:pt idx="717" formatCode="General">
                  <c:v>325.7</c:v>
                </c:pt>
                <c:pt idx="718" formatCode="General">
                  <c:v>326.605</c:v>
                </c:pt>
                <c:pt idx="719" formatCode="General">
                  <c:v>327.42</c:v>
                </c:pt>
                <c:pt idx="720" formatCode="General">
                  <c:v>328.1949999999999</c:v>
                </c:pt>
                <c:pt idx="721" formatCode="General">
                  <c:v>328.75</c:v>
                </c:pt>
                <c:pt idx="722" formatCode="General">
                  <c:v>329.465</c:v>
                </c:pt>
                <c:pt idx="723" formatCode="General">
                  <c:v>330.4299999999999</c:v>
                </c:pt>
                <c:pt idx="724" formatCode="General">
                  <c:v>330.59</c:v>
                </c:pt>
                <c:pt idx="725" formatCode="General">
                  <c:v>331.24</c:v>
                </c:pt>
                <c:pt idx="726" formatCode="General">
                  <c:v>331.8</c:v>
                </c:pt>
                <c:pt idx="727" formatCode="General">
                  <c:v>332.655</c:v>
                </c:pt>
                <c:pt idx="728" formatCode="General">
                  <c:v>333.6</c:v>
                </c:pt>
                <c:pt idx="729" formatCode="General">
                  <c:v>334.22</c:v>
                </c:pt>
                <c:pt idx="730" formatCode="General">
                  <c:v>334.85</c:v>
                </c:pt>
                <c:pt idx="731" formatCode="General">
                  <c:v>335.535</c:v>
                </c:pt>
                <c:pt idx="732" formatCode="General">
                  <c:v>336.29</c:v>
                </c:pt>
                <c:pt idx="733" formatCode="General">
                  <c:v>337.105</c:v>
                </c:pt>
                <c:pt idx="734" formatCode="General">
                  <c:v>337.9</c:v>
                </c:pt>
                <c:pt idx="735" formatCode="General">
                  <c:v>338.3</c:v>
                </c:pt>
                <c:pt idx="736" formatCode="General">
                  <c:v>338.75</c:v>
                </c:pt>
                <c:pt idx="737" formatCode="General">
                  <c:v>339.535</c:v>
                </c:pt>
                <c:pt idx="738" formatCode="General">
                  <c:v>340.385</c:v>
                </c:pt>
                <c:pt idx="739" formatCode="General">
                  <c:v>340.95</c:v>
                </c:pt>
                <c:pt idx="740" formatCode="General">
                  <c:v>341.91</c:v>
                </c:pt>
                <c:pt idx="741" formatCode="General">
                  <c:v>342.6249999999999</c:v>
                </c:pt>
                <c:pt idx="742" formatCode="General">
                  <c:v>343.3849999999999</c:v>
                </c:pt>
                <c:pt idx="743" formatCode="General">
                  <c:v>344.0</c:v>
                </c:pt>
                <c:pt idx="744" formatCode="General">
                  <c:v>344.805</c:v>
                </c:pt>
                <c:pt idx="745" formatCode="General">
                  <c:v>345.71</c:v>
                </c:pt>
                <c:pt idx="746" formatCode="General">
                  <c:v>346.6</c:v>
                </c:pt>
                <c:pt idx="747" formatCode="General">
                  <c:v>347.05</c:v>
                </c:pt>
                <c:pt idx="748" formatCode="General">
                  <c:v>347.73</c:v>
                </c:pt>
                <c:pt idx="749" formatCode="General">
                  <c:v>348.415</c:v>
                </c:pt>
                <c:pt idx="750" formatCode="General">
                  <c:v>349.35</c:v>
                </c:pt>
                <c:pt idx="751" formatCode="General">
                  <c:v>349.75</c:v>
                </c:pt>
                <c:pt idx="752" formatCode="General">
                  <c:v>350.1</c:v>
                </c:pt>
                <c:pt idx="753" formatCode="General">
                  <c:v>350.745</c:v>
                </c:pt>
                <c:pt idx="754" formatCode="General">
                  <c:v>351.57</c:v>
                </c:pt>
                <c:pt idx="755" formatCode="General">
                  <c:v>352.23</c:v>
                </c:pt>
                <c:pt idx="756" formatCode="General">
                  <c:v>353.15</c:v>
                </c:pt>
                <c:pt idx="757" formatCode="General">
                  <c:v>353.99</c:v>
                </c:pt>
                <c:pt idx="758" formatCode="General">
                  <c:v>354.74</c:v>
                </c:pt>
                <c:pt idx="759" formatCode="General">
                  <c:v>355.47</c:v>
                </c:pt>
                <c:pt idx="760" formatCode="General">
                  <c:v>356.2</c:v>
                </c:pt>
                <c:pt idx="761" formatCode="General">
                  <c:v>356.76</c:v>
                </c:pt>
                <c:pt idx="762" formatCode="General">
                  <c:v>357.655</c:v>
                </c:pt>
                <c:pt idx="763" formatCode="General">
                  <c:v>358.54</c:v>
                </c:pt>
                <c:pt idx="764" formatCode="General">
                  <c:v>359.25</c:v>
                </c:pt>
                <c:pt idx="765" formatCode="General">
                  <c:v>360.12</c:v>
                </c:pt>
                <c:pt idx="766" formatCode="General">
                  <c:v>361.015</c:v>
                </c:pt>
                <c:pt idx="767" formatCode="General">
                  <c:v>361.345</c:v>
                </c:pt>
                <c:pt idx="768" formatCode="General">
                  <c:v>361.9</c:v>
                </c:pt>
                <c:pt idx="769" formatCode="General">
                  <c:v>362.3</c:v>
                </c:pt>
                <c:pt idx="770" formatCode="General">
                  <c:v>363.1</c:v>
                </c:pt>
                <c:pt idx="771" formatCode="General">
                  <c:v>363.935</c:v>
                </c:pt>
                <c:pt idx="772" formatCode="General">
                  <c:v>364.54</c:v>
                </c:pt>
                <c:pt idx="773" formatCode="General">
                  <c:v>365.35</c:v>
                </c:pt>
                <c:pt idx="774" formatCode="General">
                  <c:v>366.245</c:v>
                </c:pt>
                <c:pt idx="775" formatCode="General">
                  <c:v>367.115</c:v>
                </c:pt>
                <c:pt idx="776" formatCode="General">
                  <c:v>367.945</c:v>
                </c:pt>
                <c:pt idx="777" formatCode="General">
                  <c:v>368.4</c:v>
                </c:pt>
                <c:pt idx="778" formatCode="General">
                  <c:v>369.165</c:v>
                </c:pt>
                <c:pt idx="779" formatCode="General">
                  <c:v>369.885</c:v>
                </c:pt>
                <c:pt idx="780" formatCode="General">
                  <c:v>370.6</c:v>
                </c:pt>
                <c:pt idx="781" formatCode="General">
                  <c:v>371.45</c:v>
                </c:pt>
                <c:pt idx="782" formatCode="General">
                  <c:v>372.425</c:v>
                </c:pt>
                <c:pt idx="783" formatCode="General">
                  <c:v>373.16</c:v>
                </c:pt>
                <c:pt idx="784" formatCode="General">
                  <c:v>373.82</c:v>
                </c:pt>
                <c:pt idx="785" formatCode="General">
                  <c:v>374.5</c:v>
                </c:pt>
                <c:pt idx="786" formatCode="General">
                  <c:v>375.21</c:v>
                </c:pt>
                <c:pt idx="787" formatCode="General">
                  <c:v>375.83</c:v>
                </c:pt>
                <c:pt idx="788" formatCode="General">
                  <c:v>376.73</c:v>
                </c:pt>
                <c:pt idx="789" formatCode="General">
                  <c:v>377.55</c:v>
                </c:pt>
                <c:pt idx="790" formatCode="General">
                  <c:v>378.01</c:v>
                </c:pt>
                <c:pt idx="791" formatCode="General">
                  <c:v>378.41</c:v>
                </c:pt>
                <c:pt idx="792" formatCode="General">
                  <c:v>379.155</c:v>
                </c:pt>
                <c:pt idx="793" formatCode="General">
                  <c:v>379.915</c:v>
                </c:pt>
                <c:pt idx="794" formatCode="General">
                  <c:v>380.6</c:v>
                </c:pt>
                <c:pt idx="795" formatCode="General">
                  <c:v>381.4</c:v>
                </c:pt>
                <c:pt idx="796" formatCode="General">
                  <c:v>382.115</c:v>
                </c:pt>
                <c:pt idx="797" formatCode="General">
                  <c:v>382.94</c:v>
                </c:pt>
                <c:pt idx="798" formatCode="General">
                  <c:v>383.65</c:v>
                </c:pt>
                <c:pt idx="799" formatCode="General">
                  <c:v>384.315</c:v>
                </c:pt>
                <c:pt idx="800" formatCode="General">
                  <c:v>385.0</c:v>
                </c:pt>
                <c:pt idx="801" formatCode="General">
                  <c:v>385.83</c:v>
                </c:pt>
                <c:pt idx="802" formatCode="General">
                  <c:v>386.7</c:v>
                </c:pt>
                <c:pt idx="803" formatCode="General">
                  <c:v>387.555</c:v>
                </c:pt>
                <c:pt idx="804" formatCode="General">
                  <c:v>388.22</c:v>
                </c:pt>
                <c:pt idx="805" formatCode="General">
                  <c:v>389.055</c:v>
                </c:pt>
                <c:pt idx="806" formatCode="General">
                  <c:v>389.75</c:v>
                </c:pt>
                <c:pt idx="807" formatCode="General">
                  <c:v>390.68</c:v>
                </c:pt>
                <c:pt idx="808" formatCode="General">
                  <c:v>391.52</c:v>
                </c:pt>
                <c:pt idx="809" formatCode="General">
                  <c:v>392.205</c:v>
                </c:pt>
                <c:pt idx="810" formatCode="General">
                  <c:v>392.8</c:v>
                </c:pt>
                <c:pt idx="811" formatCode="General">
                  <c:v>392.9</c:v>
                </c:pt>
                <c:pt idx="812" formatCode="General">
                  <c:v>393.1</c:v>
                </c:pt>
                <c:pt idx="813" formatCode="General">
                  <c:v>393.145</c:v>
                </c:pt>
                <c:pt idx="814" formatCode="General">
                  <c:v>393.155</c:v>
                </c:pt>
                <c:pt idx="815" formatCode="General">
                  <c:v>393.2</c:v>
                </c:pt>
                <c:pt idx="816" formatCode="General">
                  <c:v>393.215</c:v>
                </c:pt>
                <c:pt idx="817" formatCode="General">
                  <c:v>393.565</c:v>
                </c:pt>
                <c:pt idx="818" formatCode="General">
                  <c:v>393.575</c:v>
                </c:pt>
                <c:pt idx="819" formatCode="General">
                  <c:v>393.715</c:v>
                </c:pt>
                <c:pt idx="820" formatCode="General">
                  <c:v>394.535</c:v>
                </c:pt>
                <c:pt idx="821" formatCode="General">
                  <c:v>395.405</c:v>
                </c:pt>
                <c:pt idx="822" formatCode="General">
                  <c:v>395.85</c:v>
                </c:pt>
                <c:pt idx="823" formatCode="General">
                  <c:v>396.745</c:v>
                </c:pt>
                <c:pt idx="824" formatCode="General">
                  <c:v>397.41</c:v>
                </c:pt>
                <c:pt idx="825" formatCode="General">
                  <c:v>398.28</c:v>
                </c:pt>
                <c:pt idx="826" formatCode="General">
                  <c:v>398.9</c:v>
                </c:pt>
                <c:pt idx="827" formatCode="General">
                  <c:v>399.8</c:v>
                </c:pt>
                <c:pt idx="828" formatCode="General">
                  <c:v>400.7499999999999</c:v>
                </c:pt>
                <c:pt idx="829" formatCode="General">
                  <c:v>401.67</c:v>
                </c:pt>
                <c:pt idx="830" formatCode="General">
                  <c:v>401.95</c:v>
                </c:pt>
                <c:pt idx="831" formatCode="General">
                  <c:v>402.795</c:v>
                </c:pt>
                <c:pt idx="832" formatCode="General">
                  <c:v>403.325</c:v>
                </c:pt>
                <c:pt idx="833" formatCode="General">
                  <c:v>404.25</c:v>
                </c:pt>
                <c:pt idx="834" formatCode="General">
                  <c:v>405.12</c:v>
                </c:pt>
                <c:pt idx="835" formatCode="General">
                  <c:v>406.06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F6-4C41-AD6D-4C57D8B10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248296"/>
        <c:axId val="-2072245144"/>
      </c:scatterChart>
      <c:valAx>
        <c:axId val="-2072248296"/>
        <c:scaling>
          <c:orientation val="minMax"/>
          <c:max val="90.0"/>
          <c:min val="0.0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15875" cap="rnd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245144"/>
        <c:crosses val="autoZero"/>
        <c:crossBetween val="midCat"/>
      </c:valAx>
      <c:valAx>
        <c:axId val="-2072245144"/>
        <c:scaling>
          <c:orientation val="maxMin"/>
          <c:max val="407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15875" cap="rnd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24829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 w="1905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464344</xdr:colOff>
      <xdr:row>2</xdr:row>
      <xdr:rowOff>119062</xdr:rowOff>
    </xdr:from>
    <xdr:to>
      <xdr:col>66</xdr:col>
      <xdr:colOff>631031</xdr:colOff>
      <xdr:row>70</xdr:row>
      <xdr:rowOff>107156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emporary/ChikyuOman/DAILY%20DESCRIPTION%20UPLOADS/Depth_Looku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man/GT2_Plutonic_140Z1_2017_08_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n/GT2_Plutonic_151Z3_2017_08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man/GT2_Plutonic_15Z4_2017_08_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man/GT2_Plutonic_29Z2_2017_08_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man/GT2_Plutonic_41Z1_2017_08_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man/GT2_Plutonic_95Z4_2017_08_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man/GT2_Plutonic_77Z2_2017_08_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man/GT2_Plutonic_89Z4_2017_08_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man/GT2_Plutonic_110Z2_2017_08_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man/GT2_Plutonic_125Z4_2017_08_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gmatic fabric"/>
      <sheetName val="Depth_Lookup_CCL"/>
      <sheetName val="definitions_list_lookup"/>
    </sheetNames>
    <sheetDataSet>
      <sheetData sheetId="0" refreshError="1"/>
      <sheetData sheetId="1" refreshError="1">
        <row r="3">
          <cell r="A3" t="str">
            <v>1-1</v>
          </cell>
          <cell r="B3">
            <v>5057</v>
          </cell>
          <cell r="C3">
            <v>2</v>
          </cell>
          <cell r="D3" t="str">
            <v>A</v>
          </cell>
          <cell r="E3">
            <v>1</v>
          </cell>
          <cell r="F3" t="str">
            <v>Z</v>
          </cell>
          <cell r="G3">
            <v>1</v>
          </cell>
          <cell r="H3">
            <v>3101684</v>
          </cell>
          <cell r="I3">
            <v>0.245</v>
          </cell>
          <cell r="J3">
            <v>0.27</v>
          </cell>
          <cell r="K3">
            <v>0</v>
          </cell>
          <cell r="L3">
            <v>0.27</v>
          </cell>
        </row>
        <row r="4">
          <cell r="A4" t="str">
            <v>2-1</v>
          </cell>
          <cell r="B4">
            <v>5057</v>
          </cell>
          <cell r="C4">
            <v>2</v>
          </cell>
          <cell r="D4" t="str">
            <v>A</v>
          </cell>
          <cell r="E4">
            <v>2</v>
          </cell>
          <cell r="F4" t="str">
            <v>Z</v>
          </cell>
          <cell r="G4">
            <v>1</v>
          </cell>
          <cell r="H4">
            <v>3101692</v>
          </cell>
          <cell r="I4">
            <v>1.0149999999999999</v>
          </cell>
          <cell r="J4">
            <v>1</v>
          </cell>
          <cell r="K4">
            <v>2.4</v>
          </cell>
          <cell r="L4">
            <v>3.4</v>
          </cell>
        </row>
        <row r="5">
          <cell r="A5" t="str">
            <v>2-2</v>
          </cell>
          <cell r="B5">
            <v>5057</v>
          </cell>
          <cell r="C5">
            <v>2</v>
          </cell>
          <cell r="D5" t="str">
            <v>A</v>
          </cell>
          <cell r="E5">
            <v>2</v>
          </cell>
          <cell r="F5" t="str">
            <v>Z</v>
          </cell>
          <cell r="G5">
            <v>2</v>
          </cell>
          <cell r="H5">
            <v>3101694</v>
          </cell>
          <cell r="I5">
            <v>0.28000000000000003</v>
          </cell>
          <cell r="J5">
            <v>0.34499999999999997</v>
          </cell>
          <cell r="K5">
            <v>3.415</v>
          </cell>
          <cell r="L5">
            <v>3.7450000000000001</v>
          </cell>
        </row>
        <row r="6">
          <cell r="A6" t="str">
            <v>3-1</v>
          </cell>
          <cell r="B6">
            <v>5057</v>
          </cell>
          <cell r="C6">
            <v>2</v>
          </cell>
          <cell r="D6" t="str">
            <v>A</v>
          </cell>
          <cell r="E6">
            <v>3</v>
          </cell>
          <cell r="F6" t="str">
            <v>Z</v>
          </cell>
          <cell r="G6">
            <v>1</v>
          </cell>
          <cell r="H6">
            <v>3101696</v>
          </cell>
          <cell r="I6">
            <v>0.7</v>
          </cell>
          <cell r="J6">
            <v>0.72</v>
          </cell>
          <cell r="K6">
            <v>3.4</v>
          </cell>
          <cell r="L6">
            <v>4.12</v>
          </cell>
        </row>
        <row r="7">
          <cell r="A7" t="str">
            <v>3-2</v>
          </cell>
          <cell r="B7">
            <v>5057</v>
          </cell>
          <cell r="C7">
            <v>2</v>
          </cell>
          <cell r="D7" t="str">
            <v>A</v>
          </cell>
          <cell r="E7">
            <v>3</v>
          </cell>
          <cell r="F7" t="str">
            <v>Z</v>
          </cell>
          <cell r="G7">
            <v>2</v>
          </cell>
          <cell r="H7">
            <v>3101698</v>
          </cell>
          <cell r="I7">
            <v>0.56999999999999995</v>
          </cell>
          <cell r="J7">
            <v>0.59</v>
          </cell>
          <cell r="K7">
            <v>4.0999999999999996</v>
          </cell>
          <cell r="L7">
            <v>4.71</v>
          </cell>
        </row>
        <row r="8">
          <cell r="A8" t="str">
            <v>4-1</v>
          </cell>
          <cell r="B8">
            <v>5057</v>
          </cell>
          <cell r="C8">
            <v>2</v>
          </cell>
          <cell r="D8" t="str">
            <v>A</v>
          </cell>
          <cell r="E8">
            <v>4</v>
          </cell>
          <cell r="F8" t="str">
            <v>Z</v>
          </cell>
          <cell r="G8">
            <v>1</v>
          </cell>
          <cell r="H8">
            <v>3101700</v>
          </cell>
          <cell r="I8">
            <v>0.92</v>
          </cell>
          <cell r="J8">
            <v>0.99</v>
          </cell>
          <cell r="K8">
            <v>4.4000000000000004</v>
          </cell>
          <cell r="L8">
            <v>5.39</v>
          </cell>
        </row>
        <row r="9">
          <cell r="A9" t="str">
            <v>4-2</v>
          </cell>
          <cell r="B9">
            <v>5057</v>
          </cell>
          <cell r="C9">
            <v>2</v>
          </cell>
          <cell r="D9" t="str">
            <v>A</v>
          </cell>
          <cell r="E9">
            <v>4</v>
          </cell>
          <cell r="F9" t="str">
            <v>Z</v>
          </cell>
          <cell r="G9">
            <v>2</v>
          </cell>
          <cell r="H9">
            <v>3101702</v>
          </cell>
          <cell r="I9">
            <v>0.29499999999999998</v>
          </cell>
          <cell r="J9">
            <v>0.27</v>
          </cell>
          <cell r="K9">
            <v>5.32</v>
          </cell>
          <cell r="L9">
            <v>5.66</v>
          </cell>
        </row>
        <row r="10">
          <cell r="A10" t="str">
            <v>5-1</v>
          </cell>
          <cell r="B10">
            <v>5057</v>
          </cell>
          <cell r="C10">
            <v>2</v>
          </cell>
          <cell r="D10" t="str">
            <v>A</v>
          </cell>
          <cell r="E10">
            <v>5</v>
          </cell>
          <cell r="F10" t="str">
            <v>Z</v>
          </cell>
          <cell r="G10">
            <v>1</v>
          </cell>
          <cell r="H10">
            <v>3101704</v>
          </cell>
          <cell r="I10">
            <v>0.77</v>
          </cell>
          <cell r="J10">
            <v>0.81</v>
          </cell>
          <cell r="K10">
            <v>5.45</v>
          </cell>
          <cell r="L10">
            <v>6.26</v>
          </cell>
        </row>
        <row r="11">
          <cell r="A11" t="str">
            <v>5-2</v>
          </cell>
          <cell r="B11">
            <v>5057</v>
          </cell>
          <cell r="C11">
            <v>2</v>
          </cell>
          <cell r="D11" t="str">
            <v>A</v>
          </cell>
          <cell r="E11">
            <v>5</v>
          </cell>
          <cell r="F11" t="str">
            <v>Z</v>
          </cell>
          <cell r="G11">
            <v>2</v>
          </cell>
          <cell r="H11">
            <v>3101706</v>
          </cell>
          <cell r="I11">
            <v>0.71</v>
          </cell>
          <cell r="J11">
            <v>0.7</v>
          </cell>
          <cell r="K11">
            <v>6.2200000000000006</v>
          </cell>
          <cell r="L11">
            <v>6.96</v>
          </cell>
        </row>
        <row r="12">
          <cell r="A12" t="str">
            <v>5-3</v>
          </cell>
          <cell r="B12">
            <v>5057</v>
          </cell>
          <cell r="C12">
            <v>2</v>
          </cell>
          <cell r="D12" t="str">
            <v>A</v>
          </cell>
          <cell r="E12">
            <v>5</v>
          </cell>
          <cell r="F12" t="str">
            <v>Z</v>
          </cell>
          <cell r="G12">
            <v>3</v>
          </cell>
          <cell r="H12">
            <v>3101708</v>
          </cell>
          <cell r="I12">
            <v>0.59</v>
          </cell>
          <cell r="J12">
            <v>0.60499999999999998</v>
          </cell>
          <cell r="K12">
            <v>6.9300000000000006</v>
          </cell>
          <cell r="L12">
            <v>7.5650000000000004</v>
          </cell>
        </row>
        <row r="13">
          <cell r="A13" t="str">
            <v>6-1</v>
          </cell>
          <cell r="B13">
            <v>5057</v>
          </cell>
          <cell r="C13">
            <v>2</v>
          </cell>
          <cell r="D13" t="str">
            <v>A</v>
          </cell>
          <cell r="E13">
            <v>6</v>
          </cell>
          <cell r="F13" t="str">
            <v>Z</v>
          </cell>
          <cell r="G13">
            <v>1</v>
          </cell>
          <cell r="H13">
            <v>3101710</v>
          </cell>
          <cell r="I13">
            <v>0.75</v>
          </cell>
          <cell r="J13">
            <v>0.74</v>
          </cell>
          <cell r="K13">
            <v>7.45</v>
          </cell>
          <cell r="L13">
            <v>8.19</v>
          </cell>
        </row>
        <row r="14">
          <cell r="A14" t="str">
            <v>7-1</v>
          </cell>
          <cell r="B14">
            <v>5057</v>
          </cell>
          <cell r="C14">
            <v>2</v>
          </cell>
          <cell r="D14" t="str">
            <v>A</v>
          </cell>
          <cell r="E14">
            <v>7</v>
          </cell>
          <cell r="F14" t="str">
            <v>Z</v>
          </cell>
          <cell r="G14">
            <v>1</v>
          </cell>
          <cell r="H14">
            <v>3101712</v>
          </cell>
          <cell r="I14">
            <v>0.66</v>
          </cell>
          <cell r="J14">
            <v>0.66</v>
          </cell>
          <cell r="K14">
            <v>7.85</v>
          </cell>
          <cell r="L14">
            <v>8.51</v>
          </cell>
        </row>
        <row r="15">
          <cell r="A15" t="str">
            <v>8-1</v>
          </cell>
          <cell r="B15">
            <v>5057</v>
          </cell>
          <cell r="C15">
            <v>2</v>
          </cell>
          <cell r="D15" t="str">
            <v>A</v>
          </cell>
          <cell r="E15">
            <v>8</v>
          </cell>
          <cell r="F15" t="str">
            <v>Z</v>
          </cell>
          <cell r="G15">
            <v>1</v>
          </cell>
          <cell r="H15">
            <v>3101718</v>
          </cell>
          <cell r="I15">
            <v>0.8</v>
          </cell>
          <cell r="J15">
            <v>0.83</v>
          </cell>
          <cell r="K15">
            <v>8.5</v>
          </cell>
          <cell r="L15">
            <v>9.33</v>
          </cell>
        </row>
        <row r="16">
          <cell r="A16" t="str">
            <v>8-2</v>
          </cell>
          <cell r="B16">
            <v>5057</v>
          </cell>
          <cell r="C16">
            <v>2</v>
          </cell>
          <cell r="D16" t="str">
            <v>A</v>
          </cell>
          <cell r="E16">
            <v>8</v>
          </cell>
          <cell r="F16" t="str">
            <v>Z</v>
          </cell>
          <cell r="G16">
            <v>2</v>
          </cell>
          <cell r="H16">
            <v>3101720</v>
          </cell>
          <cell r="I16">
            <v>0.57999999999999996</v>
          </cell>
          <cell r="J16">
            <v>0.57999999999999996</v>
          </cell>
          <cell r="K16">
            <v>9.3000000000000007</v>
          </cell>
          <cell r="L16">
            <v>9.91</v>
          </cell>
        </row>
        <row r="17">
          <cell r="A17" t="str">
            <v>9-1</v>
          </cell>
          <cell r="B17">
            <v>5057</v>
          </cell>
          <cell r="C17">
            <v>2</v>
          </cell>
          <cell r="D17" t="str">
            <v>A</v>
          </cell>
          <cell r="E17">
            <v>9</v>
          </cell>
          <cell r="F17" t="str">
            <v>Z</v>
          </cell>
          <cell r="G17">
            <v>1</v>
          </cell>
          <cell r="H17">
            <v>3101722</v>
          </cell>
          <cell r="I17">
            <v>0.76</v>
          </cell>
          <cell r="J17">
            <v>0.8</v>
          </cell>
          <cell r="K17">
            <v>9.6999999999999993</v>
          </cell>
          <cell r="L17">
            <v>10.5</v>
          </cell>
        </row>
        <row r="18">
          <cell r="A18" t="str">
            <v>9-2</v>
          </cell>
          <cell r="B18">
            <v>5057</v>
          </cell>
          <cell r="C18">
            <v>2</v>
          </cell>
          <cell r="D18" t="str">
            <v>A</v>
          </cell>
          <cell r="E18">
            <v>9</v>
          </cell>
          <cell r="F18" t="str">
            <v>Z</v>
          </cell>
          <cell r="G18">
            <v>2</v>
          </cell>
          <cell r="H18">
            <v>3101724</v>
          </cell>
          <cell r="I18">
            <v>0.69</v>
          </cell>
          <cell r="J18">
            <v>0.69</v>
          </cell>
          <cell r="K18">
            <v>10.459999999999999</v>
          </cell>
          <cell r="L18">
            <v>11.19</v>
          </cell>
        </row>
        <row r="19">
          <cell r="A19" t="str">
            <v>9-3</v>
          </cell>
          <cell r="B19">
            <v>5057</v>
          </cell>
          <cell r="C19">
            <v>2</v>
          </cell>
          <cell r="D19" t="str">
            <v>A</v>
          </cell>
          <cell r="E19">
            <v>9</v>
          </cell>
          <cell r="F19" t="str">
            <v>Z</v>
          </cell>
          <cell r="G19">
            <v>3</v>
          </cell>
          <cell r="H19">
            <v>3101726</v>
          </cell>
          <cell r="I19">
            <v>0.5</v>
          </cell>
          <cell r="J19">
            <v>0.49</v>
          </cell>
          <cell r="K19">
            <v>11.149999999999999</v>
          </cell>
          <cell r="L19">
            <v>11.68</v>
          </cell>
        </row>
        <row r="20">
          <cell r="A20" t="str">
            <v>10-1</v>
          </cell>
          <cell r="B20">
            <v>5057</v>
          </cell>
          <cell r="C20">
            <v>2</v>
          </cell>
          <cell r="D20" t="str">
            <v>A</v>
          </cell>
          <cell r="E20">
            <v>10</v>
          </cell>
          <cell r="F20" t="str">
            <v>Z</v>
          </cell>
          <cell r="G20">
            <v>1</v>
          </cell>
          <cell r="H20">
            <v>3101728</v>
          </cell>
          <cell r="I20">
            <v>0.72</v>
          </cell>
          <cell r="J20">
            <v>0.73</v>
          </cell>
          <cell r="K20">
            <v>11.55</v>
          </cell>
          <cell r="L20">
            <v>12.28</v>
          </cell>
        </row>
        <row r="21">
          <cell r="A21" t="str">
            <v>10-2</v>
          </cell>
          <cell r="B21">
            <v>5057</v>
          </cell>
          <cell r="C21">
            <v>2</v>
          </cell>
          <cell r="D21" t="str">
            <v>A</v>
          </cell>
          <cell r="E21">
            <v>10</v>
          </cell>
          <cell r="F21" t="str">
            <v>Z</v>
          </cell>
          <cell r="G21">
            <v>2</v>
          </cell>
          <cell r="H21">
            <v>3101730</v>
          </cell>
          <cell r="I21">
            <v>0.97</v>
          </cell>
          <cell r="J21">
            <v>0.97</v>
          </cell>
          <cell r="K21">
            <v>12.270000000000001</v>
          </cell>
          <cell r="L21">
            <v>13.25</v>
          </cell>
        </row>
        <row r="22">
          <cell r="A22" t="str">
            <v>10-3</v>
          </cell>
          <cell r="B22">
            <v>5057</v>
          </cell>
          <cell r="C22">
            <v>2</v>
          </cell>
          <cell r="D22" t="str">
            <v>A</v>
          </cell>
          <cell r="E22">
            <v>10</v>
          </cell>
          <cell r="F22" t="str">
            <v>Z</v>
          </cell>
          <cell r="G22">
            <v>3</v>
          </cell>
          <cell r="H22">
            <v>3101732</v>
          </cell>
          <cell r="I22">
            <v>0.74</v>
          </cell>
          <cell r="J22">
            <v>0.74</v>
          </cell>
          <cell r="K22">
            <v>13.240000000000002</v>
          </cell>
          <cell r="L22">
            <v>13.99</v>
          </cell>
        </row>
        <row r="23">
          <cell r="A23" t="str">
            <v>10-4</v>
          </cell>
          <cell r="B23">
            <v>5057</v>
          </cell>
          <cell r="C23">
            <v>2</v>
          </cell>
          <cell r="D23" t="str">
            <v>A</v>
          </cell>
          <cell r="E23">
            <v>10</v>
          </cell>
          <cell r="F23" t="str">
            <v>Z</v>
          </cell>
          <cell r="G23">
            <v>4</v>
          </cell>
          <cell r="H23">
            <v>3101734</v>
          </cell>
          <cell r="I23">
            <v>0.85</v>
          </cell>
          <cell r="J23">
            <v>0.85</v>
          </cell>
          <cell r="K23">
            <v>13.980000000000002</v>
          </cell>
          <cell r="L23">
            <v>14.84</v>
          </cell>
        </row>
        <row r="24">
          <cell r="A24" t="str">
            <v>11-1</v>
          </cell>
          <cell r="B24">
            <v>5057</v>
          </cell>
          <cell r="C24">
            <v>2</v>
          </cell>
          <cell r="D24" t="str">
            <v>A</v>
          </cell>
          <cell r="E24">
            <v>11</v>
          </cell>
          <cell r="F24" t="str">
            <v>Z</v>
          </cell>
          <cell r="G24">
            <v>1</v>
          </cell>
          <cell r="H24">
            <v>3101736</v>
          </cell>
          <cell r="I24">
            <v>0.68</v>
          </cell>
          <cell r="J24">
            <v>0.68</v>
          </cell>
          <cell r="K24">
            <v>14.6</v>
          </cell>
          <cell r="L24">
            <v>15.28</v>
          </cell>
        </row>
        <row r="25">
          <cell r="A25" t="str">
            <v>11-2</v>
          </cell>
          <cell r="B25">
            <v>5057</v>
          </cell>
          <cell r="C25">
            <v>2</v>
          </cell>
          <cell r="D25" t="str">
            <v>A</v>
          </cell>
          <cell r="E25">
            <v>11</v>
          </cell>
          <cell r="F25" t="str">
            <v>Z</v>
          </cell>
          <cell r="G25">
            <v>2</v>
          </cell>
          <cell r="H25">
            <v>3101738</v>
          </cell>
          <cell r="I25">
            <v>0.96499999999999997</v>
          </cell>
          <cell r="J25">
            <v>0.97</v>
          </cell>
          <cell r="K25">
            <v>15.28</v>
          </cell>
          <cell r="L25">
            <v>16.25</v>
          </cell>
        </row>
        <row r="26">
          <cell r="A26" t="str">
            <v>11-3</v>
          </cell>
          <cell r="B26">
            <v>5057</v>
          </cell>
          <cell r="C26">
            <v>2</v>
          </cell>
          <cell r="D26" t="str">
            <v>A</v>
          </cell>
          <cell r="E26">
            <v>11</v>
          </cell>
          <cell r="F26" t="str">
            <v>Z</v>
          </cell>
          <cell r="G26">
            <v>3</v>
          </cell>
          <cell r="H26">
            <v>3101740</v>
          </cell>
          <cell r="I26">
            <v>0.94499999999999995</v>
          </cell>
          <cell r="J26">
            <v>0.95</v>
          </cell>
          <cell r="K26">
            <v>16.245000000000001</v>
          </cell>
          <cell r="L26">
            <v>17.2</v>
          </cell>
        </row>
        <row r="27">
          <cell r="A27" t="str">
            <v>11-4</v>
          </cell>
          <cell r="B27">
            <v>5057</v>
          </cell>
          <cell r="C27">
            <v>2</v>
          </cell>
          <cell r="D27" t="str">
            <v>A</v>
          </cell>
          <cell r="E27">
            <v>11</v>
          </cell>
          <cell r="F27" t="str">
            <v>Z</v>
          </cell>
          <cell r="G27">
            <v>4</v>
          </cell>
          <cell r="H27">
            <v>3101742</v>
          </cell>
          <cell r="I27">
            <v>0.64500000000000002</v>
          </cell>
          <cell r="J27">
            <v>0.65</v>
          </cell>
          <cell r="K27">
            <v>17.190000000000001</v>
          </cell>
          <cell r="L27">
            <v>17.850000000000001</v>
          </cell>
        </row>
        <row r="28">
          <cell r="A28" t="str">
            <v>12-1</v>
          </cell>
          <cell r="B28">
            <v>5057</v>
          </cell>
          <cell r="C28">
            <v>2</v>
          </cell>
          <cell r="D28" t="str">
            <v>A</v>
          </cell>
          <cell r="E28">
            <v>12</v>
          </cell>
          <cell r="F28" t="str">
            <v>Z</v>
          </cell>
          <cell r="G28">
            <v>1</v>
          </cell>
          <cell r="H28">
            <v>3101744</v>
          </cell>
          <cell r="I28">
            <v>0.42499999999999999</v>
          </cell>
          <cell r="J28">
            <v>0.4</v>
          </cell>
          <cell r="K28">
            <v>17.649999999999999</v>
          </cell>
          <cell r="L28">
            <v>18.05</v>
          </cell>
        </row>
        <row r="29">
          <cell r="A29" t="str">
            <v>12-2</v>
          </cell>
          <cell r="B29">
            <v>5057</v>
          </cell>
          <cell r="C29">
            <v>2</v>
          </cell>
          <cell r="D29" t="str">
            <v>A</v>
          </cell>
          <cell r="E29">
            <v>12</v>
          </cell>
          <cell r="F29" t="str">
            <v>Z</v>
          </cell>
          <cell r="G29">
            <v>2</v>
          </cell>
          <cell r="H29">
            <v>3101746</v>
          </cell>
          <cell r="I29">
            <v>1</v>
          </cell>
          <cell r="J29">
            <v>0.95</v>
          </cell>
          <cell r="K29">
            <v>18.074999999999999</v>
          </cell>
          <cell r="L29">
            <v>19</v>
          </cell>
        </row>
        <row r="30">
          <cell r="A30" t="str">
            <v>12-3</v>
          </cell>
          <cell r="B30">
            <v>5057</v>
          </cell>
          <cell r="C30">
            <v>2</v>
          </cell>
          <cell r="D30" t="str">
            <v>A</v>
          </cell>
          <cell r="E30">
            <v>12</v>
          </cell>
          <cell r="F30" t="str">
            <v>Z</v>
          </cell>
          <cell r="G30">
            <v>3</v>
          </cell>
          <cell r="H30">
            <v>3101748</v>
          </cell>
          <cell r="I30">
            <v>0.315</v>
          </cell>
          <cell r="J30">
            <v>0.315</v>
          </cell>
          <cell r="K30">
            <v>19.074999999999999</v>
          </cell>
          <cell r="L30">
            <v>19.315000000000001</v>
          </cell>
        </row>
        <row r="31">
          <cell r="A31" t="str">
            <v>12-4</v>
          </cell>
          <cell r="B31">
            <v>5057</v>
          </cell>
          <cell r="C31">
            <v>2</v>
          </cell>
          <cell r="D31" t="str">
            <v>A</v>
          </cell>
          <cell r="E31">
            <v>12</v>
          </cell>
          <cell r="F31" t="str">
            <v>Z</v>
          </cell>
          <cell r="G31">
            <v>4</v>
          </cell>
          <cell r="H31">
            <v>3101750</v>
          </cell>
          <cell r="I31">
            <v>1.01</v>
          </cell>
          <cell r="J31">
            <v>1</v>
          </cell>
          <cell r="K31">
            <v>19.39</v>
          </cell>
          <cell r="L31">
            <v>20.315000000000001</v>
          </cell>
        </row>
        <row r="32">
          <cell r="A32" t="str">
            <v>12-5</v>
          </cell>
          <cell r="B32">
            <v>5057</v>
          </cell>
          <cell r="C32">
            <v>2</v>
          </cell>
          <cell r="D32" t="str">
            <v>A</v>
          </cell>
          <cell r="E32">
            <v>12</v>
          </cell>
          <cell r="F32" t="str">
            <v>Z</v>
          </cell>
          <cell r="G32">
            <v>5</v>
          </cell>
          <cell r="H32">
            <v>3101752</v>
          </cell>
          <cell r="I32">
            <v>0.71499999999999997</v>
          </cell>
          <cell r="J32">
            <v>0.72</v>
          </cell>
          <cell r="K32">
            <v>20.400000000000002</v>
          </cell>
          <cell r="L32">
            <v>21.035</v>
          </cell>
        </row>
        <row r="33">
          <cell r="A33" t="str">
            <v>13-1</v>
          </cell>
          <cell r="B33">
            <v>5057</v>
          </cell>
          <cell r="C33">
            <v>2</v>
          </cell>
          <cell r="D33" t="str">
            <v>A</v>
          </cell>
          <cell r="E33">
            <v>13</v>
          </cell>
          <cell r="F33" t="str">
            <v>Z</v>
          </cell>
          <cell r="G33">
            <v>1</v>
          </cell>
          <cell r="H33">
            <v>3101754</v>
          </cell>
          <cell r="I33">
            <v>0.90500000000000003</v>
          </cell>
          <cell r="J33">
            <v>0.91</v>
          </cell>
          <cell r="K33">
            <v>20.7</v>
          </cell>
          <cell r="L33">
            <v>21.61</v>
          </cell>
        </row>
        <row r="34">
          <cell r="A34" t="str">
            <v>13-2</v>
          </cell>
          <cell r="B34">
            <v>5057</v>
          </cell>
          <cell r="C34">
            <v>2</v>
          </cell>
          <cell r="D34" t="str">
            <v>A</v>
          </cell>
          <cell r="E34">
            <v>13</v>
          </cell>
          <cell r="F34" t="str">
            <v>Z</v>
          </cell>
          <cell r="G34">
            <v>2</v>
          </cell>
          <cell r="H34">
            <v>3101756</v>
          </cell>
          <cell r="I34">
            <v>0.78500000000000003</v>
          </cell>
          <cell r="J34">
            <v>0.8</v>
          </cell>
          <cell r="K34">
            <v>21.605</v>
          </cell>
          <cell r="L34">
            <v>22.41</v>
          </cell>
        </row>
        <row r="35">
          <cell r="A35" t="str">
            <v>13-3</v>
          </cell>
          <cell r="B35">
            <v>5057</v>
          </cell>
          <cell r="C35">
            <v>2</v>
          </cell>
          <cell r="D35" t="str">
            <v>A</v>
          </cell>
          <cell r="E35">
            <v>13</v>
          </cell>
          <cell r="F35" t="str">
            <v>Z</v>
          </cell>
          <cell r="G35">
            <v>3</v>
          </cell>
          <cell r="H35">
            <v>3101758</v>
          </cell>
          <cell r="I35">
            <v>0.91500000000000004</v>
          </cell>
          <cell r="J35">
            <v>0.91500000000000004</v>
          </cell>
          <cell r="K35">
            <v>22.39</v>
          </cell>
          <cell r="L35">
            <v>23.324999999999999</v>
          </cell>
        </row>
        <row r="36">
          <cell r="A36" t="str">
            <v>13-4</v>
          </cell>
          <cell r="B36">
            <v>5057</v>
          </cell>
          <cell r="C36">
            <v>2</v>
          </cell>
          <cell r="D36" t="str">
            <v>A</v>
          </cell>
          <cell r="E36">
            <v>13</v>
          </cell>
          <cell r="F36" t="str">
            <v>Z</v>
          </cell>
          <cell r="G36">
            <v>4</v>
          </cell>
          <cell r="H36">
            <v>3101760</v>
          </cell>
          <cell r="I36">
            <v>0.66500000000000004</v>
          </cell>
          <cell r="J36">
            <v>0.69</v>
          </cell>
          <cell r="K36">
            <v>23.305</v>
          </cell>
          <cell r="L36">
            <v>24.015000000000001</v>
          </cell>
        </row>
        <row r="37">
          <cell r="A37" t="str">
            <v>14-1</v>
          </cell>
          <cell r="B37">
            <v>5057</v>
          </cell>
          <cell r="C37">
            <v>2</v>
          </cell>
          <cell r="D37" t="str">
            <v>A</v>
          </cell>
          <cell r="E37">
            <v>14</v>
          </cell>
          <cell r="F37" t="str">
            <v>Z</v>
          </cell>
          <cell r="G37">
            <v>1</v>
          </cell>
          <cell r="H37">
            <v>3101762</v>
          </cell>
          <cell r="I37">
            <v>0.66500000000000004</v>
          </cell>
          <cell r="J37">
            <v>0.67</v>
          </cell>
          <cell r="K37">
            <v>23.75</v>
          </cell>
          <cell r="L37">
            <v>24.42</v>
          </cell>
        </row>
        <row r="38">
          <cell r="A38" t="str">
            <v>14-2</v>
          </cell>
          <cell r="B38">
            <v>5057</v>
          </cell>
          <cell r="C38">
            <v>2</v>
          </cell>
          <cell r="D38" t="str">
            <v>A</v>
          </cell>
          <cell r="E38">
            <v>14</v>
          </cell>
          <cell r="F38" t="str">
            <v>Z</v>
          </cell>
          <cell r="G38">
            <v>2</v>
          </cell>
          <cell r="H38">
            <v>3101764</v>
          </cell>
          <cell r="I38">
            <v>1.02</v>
          </cell>
          <cell r="J38">
            <v>1.0149999999999999</v>
          </cell>
          <cell r="K38">
            <v>24.414999999999999</v>
          </cell>
          <cell r="L38">
            <v>25.434999999999999</v>
          </cell>
        </row>
        <row r="39">
          <cell r="A39" t="str">
            <v>14-3</v>
          </cell>
          <cell r="B39">
            <v>5057</v>
          </cell>
          <cell r="C39">
            <v>2</v>
          </cell>
          <cell r="D39" t="str">
            <v>A</v>
          </cell>
          <cell r="E39">
            <v>14</v>
          </cell>
          <cell r="F39" t="str">
            <v>Z</v>
          </cell>
          <cell r="G39">
            <v>3</v>
          </cell>
          <cell r="H39">
            <v>3101766</v>
          </cell>
          <cell r="I39">
            <v>0.56000000000000005</v>
          </cell>
          <cell r="J39">
            <v>0.55000000000000004</v>
          </cell>
          <cell r="K39">
            <v>25.434999999999999</v>
          </cell>
          <cell r="L39">
            <v>25.984999999999999</v>
          </cell>
        </row>
        <row r="40">
          <cell r="A40" t="str">
            <v>14-4</v>
          </cell>
          <cell r="B40">
            <v>5057</v>
          </cell>
          <cell r="C40">
            <v>2</v>
          </cell>
          <cell r="D40" t="str">
            <v>A</v>
          </cell>
          <cell r="E40">
            <v>14</v>
          </cell>
          <cell r="F40" t="str">
            <v>Z</v>
          </cell>
          <cell r="G40">
            <v>4</v>
          </cell>
          <cell r="H40">
            <v>3101768</v>
          </cell>
          <cell r="I40">
            <v>0.85</v>
          </cell>
          <cell r="J40">
            <v>0.85</v>
          </cell>
          <cell r="K40">
            <v>25.994999999999997</v>
          </cell>
          <cell r="L40">
            <v>26.835000000000001</v>
          </cell>
        </row>
        <row r="41">
          <cell r="A41" t="str">
            <v>15-1</v>
          </cell>
          <cell r="B41">
            <v>5057</v>
          </cell>
          <cell r="C41">
            <v>2</v>
          </cell>
          <cell r="D41" t="str">
            <v>A</v>
          </cell>
          <cell r="E41">
            <v>15</v>
          </cell>
          <cell r="F41" t="str">
            <v>Z</v>
          </cell>
          <cell r="G41">
            <v>1</v>
          </cell>
          <cell r="H41">
            <v>3101770</v>
          </cell>
          <cell r="I41">
            <v>0.96</v>
          </cell>
          <cell r="J41">
            <v>0.96</v>
          </cell>
          <cell r="K41">
            <v>26.8</v>
          </cell>
          <cell r="L41">
            <v>27.76</v>
          </cell>
        </row>
        <row r="42">
          <cell r="A42" t="str">
            <v>15-2</v>
          </cell>
          <cell r="B42">
            <v>5057</v>
          </cell>
          <cell r="C42">
            <v>2</v>
          </cell>
          <cell r="D42" t="str">
            <v>A</v>
          </cell>
          <cell r="E42">
            <v>15</v>
          </cell>
          <cell r="F42" t="str">
            <v>Z</v>
          </cell>
          <cell r="G42">
            <v>2</v>
          </cell>
          <cell r="H42">
            <v>3101772</v>
          </cell>
          <cell r="I42">
            <v>0.86</v>
          </cell>
          <cell r="J42">
            <v>0.86499999999999999</v>
          </cell>
          <cell r="K42">
            <v>27.76</v>
          </cell>
          <cell r="L42">
            <v>28.625</v>
          </cell>
        </row>
        <row r="43">
          <cell r="A43" t="str">
            <v>15-3</v>
          </cell>
          <cell r="B43">
            <v>5057</v>
          </cell>
          <cell r="C43">
            <v>2</v>
          </cell>
          <cell r="D43" t="str">
            <v>A</v>
          </cell>
          <cell r="E43">
            <v>15</v>
          </cell>
          <cell r="F43" t="str">
            <v>Z</v>
          </cell>
          <cell r="G43">
            <v>3</v>
          </cell>
          <cell r="H43">
            <v>3101774</v>
          </cell>
          <cell r="I43">
            <v>0.49</v>
          </cell>
          <cell r="J43">
            <v>0.49</v>
          </cell>
          <cell r="K43">
            <v>28.62</v>
          </cell>
          <cell r="L43">
            <v>29.114999999999998</v>
          </cell>
        </row>
        <row r="44">
          <cell r="A44" t="str">
            <v>15-4</v>
          </cell>
          <cell r="B44">
            <v>5057</v>
          </cell>
          <cell r="C44">
            <v>2</v>
          </cell>
          <cell r="D44" t="str">
            <v>A</v>
          </cell>
          <cell r="E44">
            <v>15</v>
          </cell>
          <cell r="F44" t="str">
            <v>Z</v>
          </cell>
          <cell r="G44">
            <v>4</v>
          </cell>
          <cell r="H44">
            <v>3101776</v>
          </cell>
          <cell r="I44">
            <v>0.94</v>
          </cell>
          <cell r="J44">
            <v>0.94</v>
          </cell>
          <cell r="K44">
            <v>29.11</v>
          </cell>
          <cell r="L44">
            <v>30.055</v>
          </cell>
        </row>
        <row r="45">
          <cell r="A45" t="str">
            <v>16-1</v>
          </cell>
          <cell r="B45">
            <v>5057</v>
          </cell>
          <cell r="C45">
            <v>2</v>
          </cell>
          <cell r="D45" t="str">
            <v>A</v>
          </cell>
          <cell r="E45">
            <v>16</v>
          </cell>
          <cell r="F45" t="str">
            <v>Z</v>
          </cell>
          <cell r="G45">
            <v>1</v>
          </cell>
          <cell r="H45">
            <v>3101778</v>
          </cell>
          <cell r="I45">
            <v>0.62</v>
          </cell>
          <cell r="J45">
            <v>0.625</v>
          </cell>
          <cell r="K45">
            <v>29.85</v>
          </cell>
          <cell r="L45">
            <v>30.475000000000001</v>
          </cell>
        </row>
        <row r="46">
          <cell r="A46" t="str">
            <v>16-2</v>
          </cell>
          <cell r="B46">
            <v>5057</v>
          </cell>
          <cell r="C46">
            <v>2</v>
          </cell>
          <cell r="D46" t="str">
            <v>A</v>
          </cell>
          <cell r="E46">
            <v>16</v>
          </cell>
          <cell r="F46" t="str">
            <v>Z</v>
          </cell>
          <cell r="G46">
            <v>2</v>
          </cell>
          <cell r="H46">
            <v>3101780</v>
          </cell>
          <cell r="I46">
            <v>0.80500000000000005</v>
          </cell>
          <cell r="J46">
            <v>0.81</v>
          </cell>
          <cell r="K46">
            <v>30.470000000000002</v>
          </cell>
          <cell r="L46">
            <v>31.285</v>
          </cell>
        </row>
        <row r="47">
          <cell r="A47" t="str">
            <v>16-3</v>
          </cell>
          <cell r="B47">
            <v>5057</v>
          </cell>
          <cell r="C47">
            <v>2</v>
          </cell>
          <cell r="D47" t="str">
            <v>A</v>
          </cell>
          <cell r="E47">
            <v>16</v>
          </cell>
          <cell r="F47" t="str">
            <v>Z</v>
          </cell>
          <cell r="G47">
            <v>3</v>
          </cell>
          <cell r="H47">
            <v>3101782</v>
          </cell>
          <cell r="I47">
            <v>0.82499999999999996</v>
          </cell>
          <cell r="J47">
            <v>0.83</v>
          </cell>
          <cell r="K47">
            <v>31.275000000000002</v>
          </cell>
          <cell r="L47">
            <v>32.115000000000002</v>
          </cell>
        </row>
        <row r="48">
          <cell r="A48" t="str">
            <v>16-4</v>
          </cell>
          <cell r="B48">
            <v>5057</v>
          </cell>
          <cell r="C48">
            <v>2</v>
          </cell>
          <cell r="D48" t="str">
            <v>A</v>
          </cell>
          <cell r="E48">
            <v>16</v>
          </cell>
          <cell r="F48" t="str">
            <v>Z</v>
          </cell>
          <cell r="G48">
            <v>4</v>
          </cell>
          <cell r="H48">
            <v>3101784</v>
          </cell>
          <cell r="I48">
            <v>0.90500000000000003</v>
          </cell>
          <cell r="J48">
            <v>0.91</v>
          </cell>
          <cell r="K48">
            <v>32.1</v>
          </cell>
          <cell r="L48">
            <v>33.024999999999999</v>
          </cell>
        </row>
        <row r="49">
          <cell r="A49" t="str">
            <v>17-1</v>
          </cell>
          <cell r="B49">
            <v>5057</v>
          </cell>
          <cell r="C49">
            <v>2</v>
          </cell>
          <cell r="D49" t="str">
            <v>A</v>
          </cell>
          <cell r="E49">
            <v>17</v>
          </cell>
          <cell r="F49" t="str">
            <v>Z</v>
          </cell>
          <cell r="G49">
            <v>1</v>
          </cell>
          <cell r="H49">
            <v>3101786</v>
          </cell>
          <cell r="I49">
            <v>0.82</v>
          </cell>
          <cell r="J49">
            <v>0.82</v>
          </cell>
          <cell r="K49">
            <v>32.9</v>
          </cell>
          <cell r="L49">
            <v>33.72</v>
          </cell>
        </row>
        <row r="50">
          <cell r="A50" t="str">
            <v>17-2</v>
          </cell>
          <cell r="B50">
            <v>5057</v>
          </cell>
          <cell r="C50">
            <v>2</v>
          </cell>
          <cell r="D50" t="str">
            <v>A</v>
          </cell>
          <cell r="E50">
            <v>17</v>
          </cell>
          <cell r="F50" t="str">
            <v>Z</v>
          </cell>
          <cell r="G50">
            <v>2</v>
          </cell>
          <cell r="H50">
            <v>3101788</v>
          </cell>
          <cell r="I50">
            <v>0.60499999999999998</v>
          </cell>
          <cell r="J50">
            <v>0.60499999999999998</v>
          </cell>
          <cell r="K50">
            <v>33.72</v>
          </cell>
          <cell r="L50">
            <v>34.325000000000003</v>
          </cell>
        </row>
        <row r="51">
          <cell r="A51" t="str">
            <v>17-3</v>
          </cell>
          <cell r="B51">
            <v>5057</v>
          </cell>
          <cell r="C51">
            <v>2</v>
          </cell>
          <cell r="D51" t="str">
            <v>A</v>
          </cell>
          <cell r="E51">
            <v>17</v>
          </cell>
          <cell r="F51" t="str">
            <v>Z</v>
          </cell>
          <cell r="G51">
            <v>3</v>
          </cell>
          <cell r="H51">
            <v>3101790</v>
          </cell>
          <cell r="I51">
            <v>0.86</v>
          </cell>
          <cell r="J51">
            <v>0.85</v>
          </cell>
          <cell r="K51">
            <v>34.324999999999996</v>
          </cell>
          <cell r="L51">
            <v>35.174999999999997</v>
          </cell>
        </row>
        <row r="52">
          <cell r="A52" t="str">
            <v>17-4</v>
          </cell>
          <cell r="B52">
            <v>5057</v>
          </cell>
          <cell r="C52">
            <v>2</v>
          </cell>
          <cell r="D52" t="str">
            <v>A</v>
          </cell>
          <cell r="E52">
            <v>17</v>
          </cell>
          <cell r="F52" t="str">
            <v>Z</v>
          </cell>
          <cell r="G52">
            <v>4</v>
          </cell>
          <cell r="H52">
            <v>3101792</v>
          </cell>
          <cell r="I52">
            <v>0.96</v>
          </cell>
          <cell r="J52">
            <v>0.96499999999999997</v>
          </cell>
          <cell r="K52">
            <v>35.184999999999995</v>
          </cell>
          <cell r="L52">
            <v>36.14</v>
          </cell>
        </row>
        <row r="53">
          <cell r="A53" t="str">
            <v>18-1</v>
          </cell>
          <cell r="B53">
            <v>5057</v>
          </cell>
          <cell r="C53">
            <v>2</v>
          </cell>
          <cell r="D53" t="str">
            <v>A</v>
          </cell>
          <cell r="E53">
            <v>18</v>
          </cell>
          <cell r="F53" t="str">
            <v>Z</v>
          </cell>
          <cell r="G53">
            <v>1</v>
          </cell>
          <cell r="H53">
            <v>3101794</v>
          </cell>
          <cell r="I53">
            <v>0.78</v>
          </cell>
          <cell r="J53">
            <v>0.82</v>
          </cell>
          <cell r="K53">
            <v>35.950000000000003</v>
          </cell>
          <cell r="L53">
            <v>36.770000000000003</v>
          </cell>
        </row>
        <row r="54">
          <cell r="A54" t="str">
            <v>18-2</v>
          </cell>
          <cell r="B54">
            <v>5057</v>
          </cell>
          <cell r="C54">
            <v>2</v>
          </cell>
          <cell r="D54" t="str">
            <v>A</v>
          </cell>
          <cell r="E54">
            <v>18</v>
          </cell>
          <cell r="F54" t="str">
            <v>Z</v>
          </cell>
          <cell r="G54">
            <v>2</v>
          </cell>
          <cell r="H54">
            <v>3101796</v>
          </cell>
          <cell r="I54">
            <v>0.9</v>
          </cell>
          <cell r="J54">
            <v>0.9</v>
          </cell>
          <cell r="K54">
            <v>36.730000000000004</v>
          </cell>
          <cell r="L54">
            <v>37.67</v>
          </cell>
        </row>
        <row r="55">
          <cell r="A55" t="str">
            <v>18-3</v>
          </cell>
          <cell r="B55">
            <v>5057</v>
          </cell>
          <cell r="C55">
            <v>2</v>
          </cell>
          <cell r="D55" t="str">
            <v>A</v>
          </cell>
          <cell r="E55">
            <v>18</v>
          </cell>
          <cell r="F55" t="str">
            <v>Z</v>
          </cell>
          <cell r="G55">
            <v>3</v>
          </cell>
          <cell r="H55">
            <v>3101798</v>
          </cell>
          <cell r="I55">
            <v>0.71</v>
          </cell>
          <cell r="J55">
            <v>0.71</v>
          </cell>
          <cell r="K55">
            <v>37.630000000000003</v>
          </cell>
          <cell r="L55">
            <v>38.380000000000003</v>
          </cell>
        </row>
        <row r="56">
          <cell r="A56" t="str">
            <v>18-4</v>
          </cell>
          <cell r="B56">
            <v>5057</v>
          </cell>
          <cell r="C56">
            <v>2</v>
          </cell>
          <cell r="D56" t="str">
            <v>A</v>
          </cell>
          <cell r="E56">
            <v>18</v>
          </cell>
          <cell r="F56" t="str">
            <v>Z</v>
          </cell>
          <cell r="G56">
            <v>4</v>
          </cell>
          <cell r="H56">
            <v>3101800</v>
          </cell>
          <cell r="I56">
            <v>0.88</v>
          </cell>
          <cell r="J56">
            <v>0.87</v>
          </cell>
          <cell r="K56">
            <v>38.340000000000003</v>
          </cell>
          <cell r="L56">
            <v>39.25</v>
          </cell>
        </row>
        <row r="57">
          <cell r="A57" t="str">
            <v>19-1</v>
          </cell>
          <cell r="B57">
            <v>5057</v>
          </cell>
          <cell r="C57">
            <v>2</v>
          </cell>
          <cell r="D57" t="str">
            <v>A</v>
          </cell>
          <cell r="E57">
            <v>19</v>
          </cell>
          <cell r="F57" t="str">
            <v>Z</v>
          </cell>
          <cell r="G57">
            <v>1</v>
          </cell>
          <cell r="H57">
            <v>3101802</v>
          </cell>
          <cell r="I57">
            <v>1</v>
          </cell>
          <cell r="J57">
            <v>1</v>
          </cell>
          <cell r="K57">
            <v>39</v>
          </cell>
          <cell r="L57">
            <v>40</v>
          </cell>
        </row>
        <row r="58">
          <cell r="A58" t="str">
            <v>19-2</v>
          </cell>
          <cell r="B58">
            <v>5057</v>
          </cell>
          <cell r="C58">
            <v>2</v>
          </cell>
          <cell r="D58" t="str">
            <v>A</v>
          </cell>
          <cell r="E58">
            <v>19</v>
          </cell>
          <cell r="F58" t="str">
            <v>Z</v>
          </cell>
          <cell r="G58">
            <v>2</v>
          </cell>
          <cell r="H58">
            <v>3101804</v>
          </cell>
          <cell r="I58">
            <v>0.96499999999999997</v>
          </cell>
          <cell r="J58">
            <v>0.96</v>
          </cell>
          <cell r="K58">
            <v>40</v>
          </cell>
          <cell r="L58">
            <v>40.96</v>
          </cell>
        </row>
        <row r="59">
          <cell r="A59" t="str">
            <v>19-3</v>
          </cell>
          <cell r="B59">
            <v>5057</v>
          </cell>
          <cell r="C59">
            <v>2</v>
          </cell>
          <cell r="D59" t="str">
            <v>A</v>
          </cell>
          <cell r="E59">
            <v>19</v>
          </cell>
          <cell r="F59" t="str">
            <v>Z</v>
          </cell>
          <cell r="G59">
            <v>3</v>
          </cell>
          <cell r="H59">
            <v>3101806</v>
          </cell>
          <cell r="I59">
            <v>0.94499999999999995</v>
          </cell>
          <cell r="J59">
            <v>0.94499999999999995</v>
          </cell>
          <cell r="K59">
            <v>40.965000000000003</v>
          </cell>
          <cell r="L59">
            <v>41.905000000000001</v>
          </cell>
        </row>
        <row r="60">
          <cell r="A60" t="str">
            <v>20-1</v>
          </cell>
          <cell r="B60">
            <v>5057</v>
          </cell>
          <cell r="C60">
            <v>2</v>
          </cell>
          <cell r="D60" t="str">
            <v>A</v>
          </cell>
          <cell r="E60">
            <v>20</v>
          </cell>
          <cell r="F60" t="str">
            <v>Z</v>
          </cell>
          <cell r="G60">
            <v>1</v>
          </cell>
          <cell r="H60">
            <v>3101808</v>
          </cell>
          <cell r="I60">
            <v>0.89</v>
          </cell>
          <cell r="J60">
            <v>0.89</v>
          </cell>
          <cell r="K60">
            <v>42.05</v>
          </cell>
          <cell r="L60">
            <v>42.94</v>
          </cell>
        </row>
        <row r="61">
          <cell r="A61" t="str">
            <v>20-2</v>
          </cell>
          <cell r="B61">
            <v>5057</v>
          </cell>
          <cell r="C61">
            <v>2</v>
          </cell>
          <cell r="D61" t="str">
            <v>A</v>
          </cell>
          <cell r="E61">
            <v>20</v>
          </cell>
          <cell r="F61" t="str">
            <v>Z</v>
          </cell>
          <cell r="G61">
            <v>2</v>
          </cell>
          <cell r="H61">
            <v>3101810</v>
          </cell>
          <cell r="I61">
            <v>0.97499999999999998</v>
          </cell>
          <cell r="J61">
            <v>0.96</v>
          </cell>
          <cell r="K61">
            <v>42.94</v>
          </cell>
          <cell r="L61">
            <v>43.9</v>
          </cell>
        </row>
        <row r="62">
          <cell r="A62" t="str">
            <v>20-3</v>
          </cell>
          <cell r="B62">
            <v>5057</v>
          </cell>
          <cell r="C62">
            <v>2</v>
          </cell>
          <cell r="D62" t="str">
            <v>A</v>
          </cell>
          <cell r="E62">
            <v>20</v>
          </cell>
          <cell r="F62" t="str">
            <v>Z</v>
          </cell>
          <cell r="G62">
            <v>3</v>
          </cell>
          <cell r="H62">
            <v>3101812</v>
          </cell>
          <cell r="I62">
            <v>0.64</v>
          </cell>
          <cell r="J62">
            <v>0.64</v>
          </cell>
          <cell r="K62">
            <v>43.914999999999999</v>
          </cell>
          <cell r="L62">
            <v>44.54</v>
          </cell>
        </row>
        <row r="63">
          <cell r="A63" t="str">
            <v>20-4</v>
          </cell>
          <cell r="B63">
            <v>5057</v>
          </cell>
          <cell r="C63">
            <v>2</v>
          </cell>
          <cell r="D63" t="str">
            <v>A</v>
          </cell>
          <cell r="E63">
            <v>20</v>
          </cell>
          <cell r="F63" t="str">
            <v>Z</v>
          </cell>
          <cell r="G63">
            <v>4</v>
          </cell>
          <cell r="H63">
            <v>3101814</v>
          </cell>
          <cell r="I63">
            <v>0.46</v>
          </cell>
          <cell r="J63">
            <v>0.45500000000000002</v>
          </cell>
          <cell r="K63">
            <v>44.555</v>
          </cell>
          <cell r="L63">
            <v>44.994999999999997</v>
          </cell>
        </row>
        <row r="64">
          <cell r="A64" t="str">
            <v>21-1</v>
          </cell>
          <cell r="B64">
            <v>5057</v>
          </cell>
          <cell r="C64">
            <v>2</v>
          </cell>
          <cell r="D64" t="str">
            <v>A</v>
          </cell>
          <cell r="E64">
            <v>21</v>
          </cell>
          <cell r="F64" t="str">
            <v>Z</v>
          </cell>
          <cell r="G64">
            <v>1</v>
          </cell>
          <cell r="H64">
            <v>3101816</v>
          </cell>
          <cell r="I64">
            <v>0.97</v>
          </cell>
          <cell r="J64">
            <v>0.96</v>
          </cell>
          <cell r="K64">
            <v>45.1</v>
          </cell>
          <cell r="L64">
            <v>46.06</v>
          </cell>
        </row>
        <row r="65">
          <cell r="A65" t="str">
            <v>21-2</v>
          </cell>
          <cell r="B65">
            <v>5057</v>
          </cell>
          <cell r="C65">
            <v>2</v>
          </cell>
          <cell r="D65" t="str">
            <v>A</v>
          </cell>
          <cell r="E65">
            <v>21</v>
          </cell>
          <cell r="F65" t="str">
            <v>Z</v>
          </cell>
          <cell r="G65">
            <v>2</v>
          </cell>
          <cell r="H65">
            <v>3101818</v>
          </cell>
          <cell r="I65">
            <v>0.85499999999999998</v>
          </cell>
          <cell r="J65">
            <v>0.85499999999999998</v>
          </cell>
          <cell r="K65">
            <v>46.07</v>
          </cell>
          <cell r="L65">
            <v>46.914999999999999</v>
          </cell>
        </row>
        <row r="66">
          <cell r="A66" t="str">
            <v>21-3</v>
          </cell>
          <cell r="B66">
            <v>5057</v>
          </cell>
          <cell r="C66">
            <v>2</v>
          </cell>
          <cell r="D66" t="str">
            <v>A</v>
          </cell>
          <cell r="E66">
            <v>21</v>
          </cell>
          <cell r="F66" t="str">
            <v>Z</v>
          </cell>
          <cell r="G66">
            <v>3</v>
          </cell>
          <cell r="H66">
            <v>3101820</v>
          </cell>
          <cell r="I66">
            <v>0.79500000000000004</v>
          </cell>
          <cell r="J66">
            <v>0.79500000000000004</v>
          </cell>
          <cell r="K66">
            <v>46.924999999999997</v>
          </cell>
          <cell r="L66">
            <v>47.71</v>
          </cell>
        </row>
        <row r="67">
          <cell r="A67" t="str">
            <v>21-4</v>
          </cell>
          <cell r="B67">
            <v>5057</v>
          </cell>
          <cell r="C67">
            <v>2</v>
          </cell>
          <cell r="D67" t="str">
            <v>A</v>
          </cell>
          <cell r="E67">
            <v>21</v>
          </cell>
          <cell r="F67" t="str">
            <v>Z</v>
          </cell>
          <cell r="G67">
            <v>4</v>
          </cell>
          <cell r="H67">
            <v>3101822</v>
          </cell>
          <cell r="I67">
            <v>0.58499999999999996</v>
          </cell>
          <cell r="J67">
            <v>0.56999999999999995</v>
          </cell>
          <cell r="K67">
            <v>47.72</v>
          </cell>
          <cell r="L67">
            <v>48.28</v>
          </cell>
        </row>
        <row r="68">
          <cell r="A68" t="str">
            <v>22-1</v>
          </cell>
          <cell r="B68">
            <v>5057</v>
          </cell>
          <cell r="C68">
            <v>2</v>
          </cell>
          <cell r="D68" t="str">
            <v>A</v>
          </cell>
          <cell r="E68">
            <v>22</v>
          </cell>
          <cell r="F68" t="str">
            <v>Z</v>
          </cell>
          <cell r="G68">
            <v>1</v>
          </cell>
          <cell r="H68">
            <v>3101824</v>
          </cell>
          <cell r="I68">
            <v>0.88</v>
          </cell>
          <cell r="J68">
            <v>0.88</v>
          </cell>
          <cell r="K68">
            <v>48.15</v>
          </cell>
          <cell r="L68">
            <v>49.03</v>
          </cell>
        </row>
        <row r="69">
          <cell r="A69" t="str">
            <v>22-2</v>
          </cell>
          <cell r="B69">
            <v>5057</v>
          </cell>
          <cell r="C69">
            <v>2</v>
          </cell>
          <cell r="D69" t="str">
            <v>A</v>
          </cell>
          <cell r="E69">
            <v>22</v>
          </cell>
          <cell r="F69" t="str">
            <v>Z</v>
          </cell>
          <cell r="G69">
            <v>2</v>
          </cell>
          <cell r="H69">
            <v>3101826</v>
          </cell>
          <cell r="I69">
            <v>0.74</v>
          </cell>
          <cell r="J69">
            <v>0.73</v>
          </cell>
          <cell r="K69">
            <v>49.03</v>
          </cell>
          <cell r="L69">
            <v>49.76</v>
          </cell>
        </row>
        <row r="70">
          <cell r="A70" t="str">
            <v>22-3</v>
          </cell>
          <cell r="B70">
            <v>5057</v>
          </cell>
          <cell r="C70">
            <v>2</v>
          </cell>
          <cell r="D70" t="str">
            <v>A</v>
          </cell>
          <cell r="E70">
            <v>22</v>
          </cell>
          <cell r="F70" t="str">
            <v>Z</v>
          </cell>
          <cell r="G70">
            <v>3</v>
          </cell>
          <cell r="H70">
            <v>3101828</v>
          </cell>
          <cell r="I70">
            <v>0.9</v>
          </cell>
          <cell r="J70">
            <v>0.88</v>
          </cell>
          <cell r="K70">
            <v>49.77</v>
          </cell>
          <cell r="L70">
            <v>50.64</v>
          </cell>
        </row>
        <row r="71">
          <cell r="A71" t="str">
            <v>22-4</v>
          </cell>
          <cell r="B71">
            <v>5057</v>
          </cell>
          <cell r="C71">
            <v>2</v>
          </cell>
          <cell r="D71" t="str">
            <v>A</v>
          </cell>
          <cell r="E71">
            <v>22</v>
          </cell>
          <cell r="F71" t="str">
            <v>Z</v>
          </cell>
          <cell r="G71">
            <v>4</v>
          </cell>
          <cell r="H71">
            <v>3101830</v>
          </cell>
          <cell r="I71">
            <v>0.75</v>
          </cell>
          <cell r="J71">
            <v>0.74</v>
          </cell>
          <cell r="K71">
            <v>50.67</v>
          </cell>
          <cell r="L71">
            <v>51.38</v>
          </cell>
        </row>
        <row r="72">
          <cell r="A72" t="str">
            <v>23-1</v>
          </cell>
          <cell r="B72">
            <v>5057</v>
          </cell>
          <cell r="C72">
            <v>2</v>
          </cell>
          <cell r="D72" t="str">
            <v>A</v>
          </cell>
          <cell r="E72">
            <v>23</v>
          </cell>
          <cell r="F72" t="str">
            <v>Z</v>
          </cell>
          <cell r="G72">
            <v>1</v>
          </cell>
          <cell r="H72">
            <v>3101832</v>
          </cell>
          <cell r="I72">
            <v>0.6</v>
          </cell>
          <cell r="J72">
            <v>0.62</v>
          </cell>
          <cell r="K72">
            <v>51.2</v>
          </cell>
          <cell r="L72">
            <v>51.82</v>
          </cell>
        </row>
        <row r="73">
          <cell r="A73" t="str">
            <v>23-2</v>
          </cell>
          <cell r="B73">
            <v>5057</v>
          </cell>
          <cell r="C73">
            <v>2</v>
          </cell>
          <cell r="D73" t="str">
            <v>A</v>
          </cell>
          <cell r="E73">
            <v>23</v>
          </cell>
          <cell r="F73" t="str">
            <v>Z</v>
          </cell>
          <cell r="G73">
            <v>2</v>
          </cell>
          <cell r="H73">
            <v>3101834</v>
          </cell>
          <cell r="I73">
            <v>0.91500000000000004</v>
          </cell>
          <cell r="J73">
            <v>0.92</v>
          </cell>
          <cell r="K73">
            <v>51.800000000000004</v>
          </cell>
          <cell r="L73">
            <v>52.74</v>
          </cell>
        </row>
        <row r="74">
          <cell r="A74" t="str">
            <v>23-3</v>
          </cell>
          <cell r="B74">
            <v>5057</v>
          </cell>
          <cell r="C74">
            <v>2</v>
          </cell>
          <cell r="D74" t="str">
            <v>A</v>
          </cell>
          <cell r="E74">
            <v>23</v>
          </cell>
          <cell r="F74" t="str">
            <v>Z</v>
          </cell>
          <cell r="G74">
            <v>3</v>
          </cell>
          <cell r="H74">
            <v>3101836</v>
          </cell>
          <cell r="I74">
            <v>0.96</v>
          </cell>
          <cell r="J74">
            <v>0.95</v>
          </cell>
          <cell r="K74">
            <v>52.715000000000003</v>
          </cell>
          <cell r="L74">
            <v>53.69</v>
          </cell>
        </row>
        <row r="75">
          <cell r="A75" t="str">
            <v>23-4</v>
          </cell>
          <cell r="B75">
            <v>5057</v>
          </cell>
          <cell r="C75">
            <v>2</v>
          </cell>
          <cell r="D75" t="str">
            <v>A</v>
          </cell>
          <cell r="E75">
            <v>23</v>
          </cell>
          <cell r="F75" t="str">
            <v>Z</v>
          </cell>
          <cell r="G75">
            <v>4</v>
          </cell>
          <cell r="H75">
            <v>3101842</v>
          </cell>
          <cell r="I75">
            <v>0.91500000000000004</v>
          </cell>
          <cell r="J75">
            <v>0.90500000000000003</v>
          </cell>
          <cell r="K75">
            <v>53.675000000000004</v>
          </cell>
          <cell r="L75">
            <v>54.594999999999999</v>
          </cell>
        </row>
        <row r="76">
          <cell r="A76" t="str">
            <v>24-1</v>
          </cell>
          <cell r="B76">
            <v>5057</v>
          </cell>
          <cell r="C76">
            <v>2</v>
          </cell>
          <cell r="D76" t="str">
            <v>A</v>
          </cell>
          <cell r="E76">
            <v>24</v>
          </cell>
          <cell r="F76" t="str">
            <v>Z</v>
          </cell>
          <cell r="G76">
            <v>1</v>
          </cell>
          <cell r="H76">
            <v>3101844</v>
          </cell>
          <cell r="I76">
            <v>0.95499999999999996</v>
          </cell>
          <cell r="J76">
            <v>0.94499999999999995</v>
          </cell>
          <cell r="K76">
            <v>54.25</v>
          </cell>
          <cell r="L76">
            <v>55.195</v>
          </cell>
        </row>
        <row r="77">
          <cell r="A77" t="str">
            <v>24-2</v>
          </cell>
          <cell r="B77">
            <v>5057</v>
          </cell>
          <cell r="C77">
            <v>2</v>
          </cell>
          <cell r="D77" t="str">
            <v>A</v>
          </cell>
          <cell r="E77">
            <v>24</v>
          </cell>
          <cell r="F77" t="str">
            <v>Z</v>
          </cell>
          <cell r="G77">
            <v>2</v>
          </cell>
          <cell r="H77">
            <v>3101846</v>
          </cell>
          <cell r="I77">
            <v>0.72499999999999998</v>
          </cell>
          <cell r="J77">
            <v>0.73</v>
          </cell>
          <cell r="K77">
            <v>55.204999999999998</v>
          </cell>
          <cell r="L77">
            <v>55.924999999999997</v>
          </cell>
        </row>
        <row r="78">
          <cell r="A78" t="str">
            <v>24-3</v>
          </cell>
          <cell r="B78">
            <v>5057</v>
          </cell>
          <cell r="C78">
            <v>2</v>
          </cell>
          <cell r="D78" t="str">
            <v>A</v>
          </cell>
          <cell r="E78">
            <v>24</v>
          </cell>
          <cell r="F78" t="str">
            <v>Z</v>
          </cell>
          <cell r="G78">
            <v>3</v>
          </cell>
          <cell r="H78">
            <v>3101848</v>
          </cell>
          <cell r="I78">
            <v>0.75</v>
          </cell>
          <cell r="J78">
            <v>0.76</v>
          </cell>
          <cell r="K78">
            <v>55.93</v>
          </cell>
          <cell r="L78">
            <v>56.685000000000002</v>
          </cell>
        </row>
        <row r="79">
          <cell r="A79" t="str">
            <v>24-4</v>
          </cell>
          <cell r="B79">
            <v>5057</v>
          </cell>
          <cell r="C79">
            <v>2</v>
          </cell>
          <cell r="D79" t="str">
            <v>A</v>
          </cell>
          <cell r="E79">
            <v>24</v>
          </cell>
          <cell r="F79" t="str">
            <v>Z</v>
          </cell>
          <cell r="G79">
            <v>4</v>
          </cell>
          <cell r="H79">
            <v>3101850</v>
          </cell>
          <cell r="I79">
            <v>0.85</v>
          </cell>
          <cell r="J79">
            <v>0.88</v>
          </cell>
          <cell r="K79">
            <v>56.68</v>
          </cell>
          <cell r="L79">
            <v>57.564999999999998</v>
          </cell>
        </row>
        <row r="80">
          <cell r="A80" t="str">
            <v>25-1</v>
          </cell>
          <cell r="B80">
            <v>5057</v>
          </cell>
          <cell r="C80">
            <v>2</v>
          </cell>
          <cell r="D80" t="str">
            <v>A</v>
          </cell>
          <cell r="E80">
            <v>25</v>
          </cell>
          <cell r="F80" t="str">
            <v>Z</v>
          </cell>
          <cell r="G80">
            <v>1</v>
          </cell>
          <cell r="H80">
            <v>3101852</v>
          </cell>
          <cell r="I80">
            <v>0.68</v>
          </cell>
          <cell r="J80">
            <v>0.69</v>
          </cell>
          <cell r="K80">
            <v>57.3</v>
          </cell>
          <cell r="L80">
            <v>57.99</v>
          </cell>
        </row>
        <row r="81">
          <cell r="A81" t="str">
            <v>25-2</v>
          </cell>
          <cell r="B81">
            <v>5057</v>
          </cell>
          <cell r="C81">
            <v>2</v>
          </cell>
          <cell r="D81" t="str">
            <v>A</v>
          </cell>
          <cell r="E81">
            <v>25</v>
          </cell>
          <cell r="F81" t="str">
            <v>Z</v>
          </cell>
          <cell r="G81">
            <v>2</v>
          </cell>
          <cell r="H81">
            <v>3101854</v>
          </cell>
          <cell r="I81">
            <v>0.85</v>
          </cell>
          <cell r="J81">
            <v>0.82</v>
          </cell>
          <cell r="K81">
            <v>57.98</v>
          </cell>
          <cell r="L81">
            <v>58.81</v>
          </cell>
        </row>
        <row r="82">
          <cell r="A82" t="str">
            <v>25-3</v>
          </cell>
          <cell r="B82">
            <v>5057</v>
          </cell>
          <cell r="C82">
            <v>2</v>
          </cell>
          <cell r="D82" t="str">
            <v>A</v>
          </cell>
          <cell r="E82">
            <v>25</v>
          </cell>
          <cell r="F82" t="str">
            <v>Z</v>
          </cell>
          <cell r="G82">
            <v>3</v>
          </cell>
          <cell r="H82">
            <v>3101856</v>
          </cell>
          <cell r="I82">
            <v>0.92500000000000004</v>
          </cell>
          <cell r="J82">
            <v>0.92500000000000004</v>
          </cell>
          <cell r="K82">
            <v>58.83</v>
          </cell>
          <cell r="L82">
            <v>59.734999999999999</v>
          </cell>
        </row>
        <row r="83">
          <cell r="A83" t="str">
            <v>25-4</v>
          </cell>
          <cell r="B83">
            <v>5057</v>
          </cell>
          <cell r="C83">
            <v>2</v>
          </cell>
          <cell r="D83" t="str">
            <v>A</v>
          </cell>
          <cell r="E83">
            <v>25</v>
          </cell>
          <cell r="F83" t="str">
            <v>Z</v>
          </cell>
          <cell r="G83">
            <v>4</v>
          </cell>
          <cell r="H83">
            <v>3101872</v>
          </cell>
          <cell r="I83">
            <v>0.85</v>
          </cell>
          <cell r="J83">
            <v>0.85</v>
          </cell>
          <cell r="K83">
            <v>59.754999999999995</v>
          </cell>
          <cell r="L83">
            <v>60.585000000000001</v>
          </cell>
        </row>
        <row r="84">
          <cell r="A84" t="str">
            <v>26-1</v>
          </cell>
          <cell r="B84">
            <v>5057</v>
          </cell>
          <cell r="C84">
            <v>2</v>
          </cell>
          <cell r="D84" t="str">
            <v>A</v>
          </cell>
          <cell r="E84">
            <v>26</v>
          </cell>
          <cell r="F84" t="str">
            <v>Z</v>
          </cell>
          <cell r="G84">
            <v>1</v>
          </cell>
          <cell r="H84">
            <v>3101858</v>
          </cell>
          <cell r="I84">
            <v>0.84</v>
          </cell>
          <cell r="J84">
            <v>0.84</v>
          </cell>
          <cell r="K84">
            <v>60.35</v>
          </cell>
          <cell r="L84">
            <v>61.19</v>
          </cell>
        </row>
        <row r="85">
          <cell r="A85" t="str">
            <v>26-2</v>
          </cell>
          <cell r="B85">
            <v>5057</v>
          </cell>
          <cell r="C85">
            <v>2</v>
          </cell>
          <cell r="D85" t="str">
            <v>A</v>
          </cell>
          <cell r="E85">
            <v>26</v>
          </cell>
          <cell r="F85" t="str">
            <v>Z</v>
          </cell>
          <cell r="G85">
            <v>2</v>
          </cell>
          <cell r="H85">
            <v>3101860</v>
          </cell>
          <cell r="I85">
            <v>0.72</v>
          </cell>
          <cell r="J85">
            <v>0.72</v>
          </cell>
          <cell r="K85">
            <v>61.190000000000005</v>
          </cell>
          <cell r="L85">
            <v>61.91</v>
          </cell>
        </row>
        <row r="86">
          <cell r="A86" t="str">
            <v>26-3</v>
          </cell>
          <cell r="B86">
            <v>5057</v>
          </cell>
          <cell r="C86">
            <v>2</v>
          </cell>
          <cell r="D86" t="str">
            <v>A</v>
          </cell>
          <cell r="E86">
            <v>26</v>
          </cell>
          <cell r="F86" t="str">
            <v>Z</v>
          </cell>
          <cell r="G86">
            <v>3</v>
          </cell>
          <cell r="H86">
            <v>3101862</v>
          </cell>
          <cell r="I86">
            <v>0.89</v>
          </cell>
          <cell r="J86">
            <v>0.89</v>
          </cell>
          <cell r="K86">
            <v>61.910000000000004</v>
          </cell>
          <cell r="L86">
            <v>62.8</v>
          </cell>
        </row>
        <row r="87">
          <cell r="A87" t="str">
            <v>26-4</v>
          </cell>
          <cell r="B87">
            <v>5057</v>
          </cell>
          <cell r="C87">
            <v>2</v>
          </cell>
          <cell r="D87" t="str">
            <v>A</v>
          </cell>
          <cell r="E87">
            <v>26</v>
          </cell>
          <cell r="F87" t="str">
            <v>Z</v>
          </cell>
          <cell r="G87">
            <v>4</v>
          </cell>
          <cell r="H87">
            <v>3101864</v>
          </cell>
          <cell r="I87">
            <v>0.86</v>
          </cell>
          <cell r="J87">
            <v>0.91</v>
          </cell>
          <cell r="K87">
            <v>62.800000000000004</v>
          </cell>
          <cell r="L87">
            <v>63.71</v>
          </cell>
        </row>
        <row r="88">
          <cell r="A88" t="str">
            <v>27-1</v>
          </cell>
          <cell r="B88">
            <v>5057</v>
          </cell>
          <cell r="C88">
            <v>2</v>
          </cell>
          <cell r="D88" t="str">
            <v>A</v>
          </cell>
          <cell r="E88">
            <v>27</v>
          </cell>
          <cell r="F88" t="str">
            <v>Z</v>
          </cell>
          <cell r="G88">
            <v>1</v>
          </cell>
          <cell r="H88">
            <v>3101866</v>
          </cell>
          <cell r="I88">
            <v>0.41</v>
          </cell>
          <cell r="J88">
            <v>0.41</v>
          </cell>
          <cell r="K88">
            <v>63.4</v>
          </cell>
          <cell r="L88">
            <v>63.81</v>
          </cell>
        </row>
        <row r="89">
          <cell r="A89" t="str">
            <v>27-2</v>
          </cell>
          <cell r="B89">
            <v>5057</v>
          </cell>
          <cell r="C89">
            <v>2</v>
          </cell>
          <cell r="D89" t="str">
            <v>A</v>
          </cell>
          <cell r="E89">
            <v>27</v>
          </cell>
          <cell r="F89" t="str">
            <v>Z</v>
          </cell>
          <cell r="G89">
            <v>2</v>
          </cell>
          <cell r="H89">
            <v>3101868</v>
          </cell>
          <cell r="I89">
            <v>0.73</v>
          </cell>
          <cell r="J89">
            <v>0.74</v>
          </cell>
          <cell r="K89">
            <v>63.809999999999995</v>
          </cell>
          <cell r="L89">
            <v>64.55</v>
          </cell>
        </row>
        <row r="90">
          <cell r="A90" t="str">
            <v>27-3</v>
          </cell>
          <cell r="B90">
            <v>5057</v>
          </cell>
          <cell r="C90">
            <v>2</v>
          </cell>
          <cell r="D90" t="str">
            <v>A</v>
          </cell>
          <cell r="E90">
            <v>27</v>
          </cell>
          <cell r="F90" t="str">
            <v>Z</v>
          </cell>
          <cell r="G90">
            <v>3</v>
          </cell>
          <cell r="H90">
            <v>3101870</v>
          </cell>
          <cell r="I90">
            <v>0.94499999999999995</v>
          </cell>
          <cell r="J90">
            <v>0.94499999999999995</v>
          </cell>
          <cell r="K90">
            <v>64.539999999999992</v>
          </cell>
          <cell r="L90">
            <v>65.495000000000005</v>
          </cell>
        </row>
        <row r="91">
          <cell r="A91" t="str">
            <v>27-4</v>
          </cell>
          <cell r="B91">
            <v>5057</v>
          </cell>
          <cell r="C91">
            <v>2</v>
          </cell>
          <cell r="D91" t="str">
            <v>A</v>
          </cell>
          <cell r="E91">
            <v>27</v>
          </cell>
          <cell r="F91" t="str">
            <v>Z</v>
          </cell>
          <cell r="G91">
            <v>4</v>
          </cell>
          <cell r="H91">
            <v>3101874</v>
          </cell>
          <cell r="I91">
            <v>0.625</v>
          </cell>
          <cell r="J91">
            <v>0.625</v>
          </cell>
          <cell r="K91">
            <v>65.484999999999985</v>
          </cell>
          <cell r="L91">
            <v>66.12</v>
          </cell>
        </row>
        <row r="92">
          <cell r="A92" t="str">
            <v>27-5</v>
          </cell>
          <cell r="B92">
            <v>5057</v>
          </cell>
          <cell r="C92">
            <v>2</v>
          </cell>
          <cell r="D92" t="str">
            <v>A</v>
          </cell>
          <cell r="E92">
            <v>27</v>
          </cell>
          <cell r="F92" t="str">
            <v>Z</v>
          </cell>
          <cell r="G92">
            <v>5</v>
          </cell>
          <cell r="H92">
            <v>3101876</v>
          </cell>
          <cell r="I92">
            <v>0.47</v>
          </cell>
          <cell r="J92">
            <v>0.47</v>
          </cell>
          <cell r="K92">
            <v>66.109999999999985</v>
          </cell>
          <cell r="L92">
            <v>66.59</v>
          </cell>
        </row>
        <row r="93">
          <cell r="A93" t="str">
            <v>28-1</v>
          </cell>
          <cell r="B93">
            <v>5057</v>
          </cell>
          <cell r="C93">
            <v>2</v>
          </cell>
          <cell r="D93" t="str">
            <v>A</v>
          </cell>
          <cell r="E93">
            <v>28</v>
          </cell>
          <cell r="F93" t="str">
            <v>Z</v>
          </cell>
          <cell r="G93">
            <v>1</v>
          </cell>
          <cell r="H93">
            <v>3101878</v>
          </cell>
          <cell r="I93">
            <v>0.85</v>
          </cell>
          <cell r="J93">
            <v>0.85</v>
          </cell>
          <cell r="K93">
            <v>66.45</v>
          </cell>
          <cell r="L93">
            <v>67.3</v>
          </cell>
        </row>
        <row r="94">
          <cell r="A94" t="str">
            <v>28-2</v>
          </cell>
          <cell r="B94">
            <v>5057</v>
          </cell>
          <cell r="C94">
            <v>2</v>
          </cell>
          <cell r="D94" t="str">
            <v>A</v>
          </cell>
          <cell r="E94">
            <v>28</v>
          </cell>
          <cell r="F94" t="str">
            <v>Z</v>
          </cell>
          <cell r="G94">
            <v>2</v>
          </cell>
          <cell r="H94">
            <v>3101880</v>
          </cell>
          <cell r="I94">
            <v>0.76500000000000001</v>
          </cell>
          <cell r="J94">
            <v>0.76</v>
          </cell>
          <cell r="K94">
            <v>67.3</v>
          </cell>
          <cell r="L94">
            <v>68.06</v>
          </cell>
        </row>
        <row r="95">
          <cell r="A95" t="str">
            <v>28-3</v>
          </cell>
          <cell r="B95">
            <v>5057</v>
          </cell>
          <cell r="C95">
            <v>2</v>
          </cell>
          <cell r="D95" t="str">
            <v>A</v>
          </cell>
          <cell r="E95">
            <v>28</v>
          </cell>
          <cell r="F95" t="str">
            <v>Z</v>
          </cell>
          <cell r="G95">
            <v>3</v>
          </cell>
          <cell r="H95">
            <v>3101882</v>
          </cell>
          <cell r="I95">
            <v>0.995</v>
          </cell>
          <cell r="J95">
            <v>0.995</v>
          </cell>
          <cell r="K95">
            <v>68.064999999999998</v>
          </cell>
          <cell r="L95">
            <v>69.055000000000007</v>
          </cell>
        </row>
        <row r="96">
          <cell r="A96" t="str">
            <v>28-4</v>
          </cell>
          <cell r="B96">
            <v>5057</v>
          </cell>
          <cell r="C96">
            <v>2</v>
          </cell>
          <cell r="D96" t="str">
            <v>A</v>
          </cell>
          <cell r="E96">
            <v>28</v>
          </cell>
          <cell r="F96" t="str">
            <v>Z</v>
          </cell>
          <cell r="G96">
            <v>4</v>
          </cell>
          <cell r="H96">
            <v>3101884</v>
          </cell>
          <cell r="I96">
            <v>0.65500000000000003</v>
          </cell>
          <cell r="J96">
            <v>0.66</v>
          </cell>
          <cell r="K96">
            <v>69.06</v>
          </cell>
          <cell r="L96">
            <v>69.715000000000003</v>
          </cell>
        </row>
        <row r="97">
          <cell r="A97" t="str">
            <v>29-1</v>
          </cell>
          <cell r="B97">
            <v>5057</v>
          </cell>
          <cell r="C97">
            <v>2</v>
          </cell>
          <cell r="D97" t="str">
            <v>A</v>
          </cell>
          <cell r="E97">
            <v>29</v>
          </cell>
          <cell r="F97" t="str">
            <v>Z</v>
          </cell>
          <cell r="G97">
            <v>1</v>
          </cell>
          <cell r="H97">
            <v>3101886</v>
          </cell>
          <cell r="I97">
            <v>0.97499999999999998</v>
          </cell>
          <cell r="J97">
            <v>0.97499999999999998</v>
          </cell>
          <cell r="K97">
            <v>69.5</v>
          </cell>
          <cell r="L97">
            <v>70.474999999999994</v>
          </cell>
        </row>
        <row r="98">
          <cell r="A98" t="str">
            <v>29-2</v>
          </cell>
          <cell r="B98">
            <v>5057</v>
          </cell>
          <cell r="C98">
            <v>2</v>
          </cell>
          <cell r="D98" t="str">
            <v>A</v>
          </cell>
          <cell r="E98">
            <v>29</v>
          </cell>
          <cell r="F98" t="str">
            <v>Z</v>
          </cell>
          <cell r="G98">
            <v>2</v>
          </cell>
          <cell r="H98">
            <v>3101888</v>
          </cell>
          <cell r="I98">
            <v>0.97</v>
          </cell>
          <cell r="J98">
            <v>0.97</v>
          </cell>
          <cell r="K98">
            <v>70.474999999999994</v>
          </cell>
          <cell r="L98">
            <v>71.444999999999993</v>
          </cell>
        </row>
        <row r="99">
          <cell r="A99" t="str">
            <v>29-3</v>
          </cell>
          <cell r="B99">
            <v>5057</v>
          </cell>
          <cell r="C99">
            <v>2</v>
          </cell>
          <cell r="D99" t="str">
            <v>A</v>
          </cell>
          <cell r="E99">
            <v>29</v>
          </cell>
          <cell r="F99" t="str">
            <v>Z</v>
          </cell>
          <cell r="G99">
            <v>3</v>
          </cell>
          <cell r="H99">
            <v>3101894</v>
          </cell>
          <cell r="I99">
            <v>0.96</v>
          </cell>
          <cell r="J99">
            <v>0.96</v>
          </cell>
          <cell r="K99">
            <v>71.444999999999993</v>
          </cell>
          <cell r="L99">
            <v>72.405000000000001</v>
          </cell>
        </row>
        <row r="100">
          <cell r="A100" t="str">
            <v>30-1</v>
          </cell>
          <cell r="B100">
            <v>5057</v>
          </cell>
          <cell r="C100">
            <v>2</v>
          </cell>
          <cell r="D100" t="str">
            <v>A</v>
          </cell>
          <cell r="E100">
            <v>30</v>
          </cell>
          <cell r="F100" t="str">
            <v>Z</v>
          </cell>
          <cell r="G100">
            <v>1</v>
          </cell>
          <cell r="H100">
            <v>3101896</v>
          </cell>
          <cell r="I100">
            <v>0.98</v>
          </cell>
          <cell r="J100">
            <v>0.98</v>
          </cell>
          <cell r="K100">
            <v>72.55</v>
          </cell>
          <cell r="L100">
            <v>73.53</v>
          </cell>
        </row>
        <row r="101">
          <cell r="A101" t="str">
            <v>30-2</v>
          </cell>
          <cell r="B101">
            <v>5057</v>
          </cell>
          <cell r="C101">
            <v>2</v>
          </cell>
          <cell r="D101" t="str">
            <v>A</v>
          </cell>
          <cell r="E101">
            <v>30</v>
          </cell>
          <cell r="F101" t="str">
            <v>Z</v>
          </cell>
          <cell r="G101">
            <v>2</v>
          </cell>
          <cell r="H101">
            <v>3101898</v>
          </cell>
          <cell r="I101">
            <v>0.96499999999999997</v>
          </cell>
          <cell r="J101">
            <v>0.96499999999999997</v>
          </cell>
          <cell r="K101">
            <v>73.53</v>
          </cell>
          <cell r="L101">
            <v>74.495000000000005</v>
          </cell>
        </row>
        <row r="102">
          <cell r="A102" t="str">
            <v>30-3</v>
          </cell>
          <cell r="B102">
            <v>5057</v>
          </cell>
          <cell r="C102">
            <v>2</v>
          </cell>
          <cell r="D102" t="str">
            <v>A</v>
          </cell>
          <cell r="E102">
            <v>30</v>
          </cell>
          <cell r="F102" t="str">
            <v>Z</v>
          </cell>
          <cell r="G102">
            <v>3</v>
          </cell>
          <cell r="H102">
            <v>3101900</v>
          </cell>
          <cell r="I102">
            <v>0.86</v>
          </cell>
          <cell r="J102">
            <v>0.86</v>
          </cell>
          <cell r="K102">
            <v>74.495000000000005</v>
          </cell>
          <cell r="L102">
            <v>75.355000000000004</v>
          </cell>
        </row>
        <row r="103">
          <cell r="A103" t="str">
            <v>30-4</v>
          </cell>
          <cell r="B103">
            <v>5057</v>
          </cell>
          <cell r="C103">
            <v>2</v>
          </cell>
          <cell r="D103" t="str">
            <v>A</v>
          </cell>
          <cell r="E103">
            <v>30</v>
          </cell>
          <cell r="F103" t="str">
            <v>Z</v>
          </cell>
          <cell r="G103">
            <v>4</v>
          </cell>
          <cell r="H103">
            <v>3101902</v>
          </cell>
          <cell r="I103">
            <v>0.45500000000000002</v>
          </cell>
          <cell r="J103">
            <v>0.45500000000000002</v>
          </cell>
          <cell r="K103">
            <v>75.355000000000004</v>
          </cell>
          <cell r="L103">
            <v>75.81</v>
          </cell>
        </row>
        <row r="104">
          <cell r="A104" t="str">
            <v>31-1</v>
          </cell>
          <cell r="B104">
            <v>5057</v>
          </cell>
          <cell r="C104">
            <v>2</v>
          </cell>
          <cell r="D104" t="str">
            <v>A</v>
          </cell>
          <cell r="E104">
            <v>31</v>
          </cell>
          <cell r="F104" t="str">
            <v>Z</v>
          </cell>
          <cell r="G104">
            <v>1</v>
          </cell>
          <cell r="H104">
            <v>3101904</v>
          </cell>
          <cell r="I104">
            <v>0.93500000000000005</v>
          </cell>
          <cell r="J104">
            <v>0.93</v>
          </cell>
          <cell r="K104">
            <v>75.599999999999994</v>
          </cell>
          <cell r="L104">
            <v>76.53</v>
          </cell>
        </row>
        <row r="105">
          <cell r="A105" t="str">
            <v>31-2</v>
          </cell>
          <cell r="B105">
            <v>5057</v>
          </cell>
          <cell r="C105">
            <v>2</v>
          </cell>
          <cell r="D105" t="str">
            <v>A</v>
          </cell>
          <cell r="E105">
            <v>31</v>
          </cell>
          <cell r="F105" t="str">
            <v>Z</v>
          </cell>
          <cell r="G105">
            <v>2</v>
          </cell>
          <cell r="H105">
            <v>3101906</v>
          </cell>
          <cell r="I105">
            <v>0.87</v>
          </cell>
          <cell r="J105">
            <v>0.87</v>
          </cell>
          <cell r="K105">
            <v>76.534999999999997</v>
          </cell>
          <cell r="L105">
            <v>77.400000000000006</v>
          </cell>
        </row>
        <row r="106">
          <cell r="A106" t="str">
            <v>31-3</v>
          </cell>
          <cell r="B106">
            <v>5057</v>
          </cell>
          <cell r="C106">
            <v>2</v>
          </cell>
          <cell r="D106" t="str">
            <v>A</v>
          </cell>
          <cell r="E106">
            <v>31</v>
          </cell>
          <cell r="F106" t="str">
            <v>Z</v>
          </cell>
          <cell r="G106">
            <v>3</v>
          </cell>
          <cell r="H106">
            <v>3101908</v>
          </cell>
          <cell r="I106">
            <v>0.67</v>
          </cell>
          <cell r="J106">
            <v>0.67</v>
          </cell>
          <cell r="K106">
            <v>77.405000000000001</v>
          </cell>
          <cell r="L106">
            <v>78.069999999999993</v>
          </cell>
        </row>
        <row r="107">
          <cell r="A107" t="str">
            <v>31-4</v>
          </cell>
          <cell r="B107">
            <v>5057</v>
          </cell>
          <cell r="C107">
            <v>2</v>
          </cell>
          <cell r="D107" t="str">
            <v>A</v>
          </cell>
          <cell r="E107">
            <v>31</v>
          </cell>
          <cell r="F107" t="str">
            <v>Z</v>
          </cell>
          <cell r="G107">
            <v>4</v>
          </cell>
          <cell r="H107">
            <v>3101910</v>
          </cell>
          <cell r="I107">
            <v>0.82</v>
          </cell>
          <cell r="J107">
            <v>0.82</v>
          </cell>
          <cell r="K107">
            <v>78.075000000000003</v>
          </cell>
          <cell r="L107">
            <v>78.89</v>
          </cell>
        </row>
        <row r="108">
          <cell r="A108" t="str">
            <v>32-1</v>
          </cell>
          <cell r="B108">
            <v>5057</v>
          </cell>
          <cell r="C108">
            <v>2</v>
          </cell>
          <cell r="D108" t="str">
            <v>A</v>
          </cell>
          <cell r="E108">
            <v>32</v>
          </cell>
          <cell r="F108" t="str">
            <v>Z</v>
          </cell>
          <cell r="G108">
            <v>1</v>
          </cell>
          <cell r="H108">
            <v>3101912</v>
          </cell>
          <cell r="I108">
            <v>0.81499999999999995</v>
          </cell>
          <cell r="J108">
            <v>0.81499999999999995</v>
          </cell>
          <cell r="K108">
            <v>78.650000000000006</v>
          </cell>
          <cell r="L108">
            <v>79.465000000000003</v>
          </cell>
        </row>
        <row r="109">
          <cell r="A109" t="str">
            <v>32-2</v>
          </cell>
          <cell r="B109">
            <v>5057</v>
          </cell>
          <cell r="C109">
            <v>2</v>
          </cell>
          <cell r="D109" t="str">
            <v>A</v>
          </cell>
          <cell r="E109">
            <v>32</v>
          </cell>
          <cell r="F109" t="str">
            <v>Z</v>
          </cell>
          <cell r="G109">
            <v>2</v>
          </cell>
          <cell r="H109">
            <v>3101914</v>
          </cell>
          <cell r="I109">
            <v>0.99</v>
          </cell>
          <cell r="J109">
            <v>1.01</v>
          </cell>
          <cell r="K109">
            <v>79.465000000000003</v>
          </cell>
          <cell r="L109">
            <v>80.474999999999994</v>
          </cell>
        </row>
        <row r="110">
          <cell r="A110" t="str">
            <v>32-3</v>
          </cell>
          <cell r="B110">
            <v>5057</v>
          </cell>
          <cell r="C110">
            <v>2</v>
          </cell>
          <cell r="D110" t="str">
            <v>A</v>
          </cell>
          <cell r="E110">
            <v>32</v>
          </cell>
          <cell r="F110" t="str">
            <v>Z</v>
          </cell>
          <cell r="G110">
            <v>3</v>
          </cell>
          <cell r="H110">
            <v>3101916</v>
          </cell>
          <cell r="I110">
            <v>0.65500000000000003</v>
          </cell>
          <cell r="J110">
            <v>0.65500000000000003</v>
          </cell>
          <cell r="K110">
            <v>80.454999999999998</v>
          </cell>
          <cell r="L110">
            <v>81.13</v>
          </cell>
        </row>
        <row r="111">
          <cell r="A111" t="str">
            <v>32-4</v>
          </cell>
          <cell r="B111">
            <v>5057</v>
          </cell>
          <cell r="C111">
            <v>2</v>
          </cell>
          <cell r="D111" t="str">
            <v>A</v>
          </cell>
          <cell r="E111">
            <v>32</v>
          </cell>
          <cell r="F111" t="str">
            <v>Z</v>
          </cell>
          <cell r="G111">
            <v>4</v>
          </cell>
          <cell r="H111">
            <v>3101918</v>
          </cell>
          <cell r="I111">
            <v>0.83499999999999996</v>
          </cell>
          <cell r="J111">
            <v>0.83499999999999996</v>
          </cell>
          <cell r="K111">
            <v>81.11</v>
          </cell>
          <cell r="L111">
            <v>81.965000000000003</v>
          </cell>
        </row>
        <row r="112">
          <cell r="A112" t="str">
            <v>33-1</v>
          </cell>
          <cell r="B112">
            <v>5057</v>
          </cell>
          <cell r="C112">
            <v>2</v>
          </cell>
          <cell r="D112" t="str">
            <v>A</v>
          </cell>
          <cell r="E112">
            <v>33</v>
          </cell>
          <cell r="F112" t="str">
            <v>Z</v>
          </cell>
          <cell r="G112">
            <v>1</v>
          </cell>
          <cell r="H112">
            <v>3101920</v>
          </cell>
          <cell r="I112">
            <v>0.97</v>
          </cell>
          <cell r="J112">
            <v>0.96499999999999997</v>
          </cell>
          <cell r="K112">
            <v>81.7</v>
          </cell>
          <cell r="L112">
            <v>82.665000000000006</v>
          </cell>
        </row>
        <row r="113">
          <cell r="A113" t="str">
            <v>33-2</v>
          </cell>
          <cell r="B113">
            <v>5057</v>
          </cell>
          <cell r="C113">
            <v>2</v>
          </cell>
          <cell r="D113" t="str">
            <v>A</v>
          </cell>
          <cell r="E113">
            <v>33</v>
          </cell>
          <cell r="F113" t="str">
            <v>Z</v>
          </cell>
          <cell r="G113">
            <v>2</v>
          </cell>
          <cell r="H113">
            <v>3101922</v>
          </cell>
          <cell r="I113">
            <v>0.83499999999999996</v>
          </cell>
          <cell r="J113">
            <v>0.84</v>
          </cell>
          <cell r="K113">
            <v>82.67</v>
          </cell>
          <cell r="L113">
            <v>83.504999999999995</v>
          </cell>
        </row>
        <row r="114">
          <cell r="A114" t="str">
            <v>33-3</v>
          </cell>
          <cell r="B114">
            <v>5057</v>
          </cell>
          <cell r="C114">
            <v>2</v>
          </cell>
          <cell r="D114" t="str">
            <v>A</v>
          </cell>
          <cell r="E114">
            <v>33</v>
          </cell>
          <cell r="F114" t="str">
            <v>Z</v>
          </cell>
          <cell r="G114">
            <v>3</v>
          </cell>
          <cell r="H114">
            <v>3101924</v>
          </cell>
          <cell r="I114">
            <v>0.95499999999999996</v>
          </cell>
          <cell r="J114">
            <v>0.95</v>
          </cell>
          <cell r="K114">
            <v>83.504999999999995</v>
          </cell>
          <cell r="L114">
            <v>84.454999999999998</v>
          </cell>
        </row>
        <row r="115">
          <cell r="A115" t="str">
            <v>33-4</v>
          </cell>
          <cell r="B115">
            <v>5057</v>
          </cell>
          <cell r="C115">
            <v>2</v>
          </cell>
          <cell r="D115" t="str">
            <v>A</v>
          </cell>
          <cell r="E115">
            <v>33</v>
          </cell>
          <cell r="F115" t="str">
            <v>Z</v>
          </cell>
          <cell r="G115">
            <v>4</v>
          </cell>
          <cell r="H115">
            <v>3101926</v>
          </cell>
          <cell r="I115">
            <v>0.49</v>
          </cell>
          <cell r="J115">
            <v>0.49</v>
          </cell>
          <cell r="K115">
            <v>84.46</v>
          </cell>
          <cell r="L115">
            <v>84.944999999999993</v>
          </cell>
        </row>
        <row r="116">
          <cell r="A116" t="str">
            <v>34-1</v>
          </cell>
          <cell r="B116">
            <v>5057</v>
          </cell>
          <cell r="C116">
            <v>2</v>
          </cell>
          <cell r="D116" t="str">
            <v>A</v>
          </cell>
          <cell r="E116">
            <v>34</v>
          </cell>
          <cell r="F116" t="str">
            <v>Z</v>
          </cell>
          <cell r="G116">
            <v>1</v>
          </cell>
          <cell r="H116">
            <v>3101940</v>
          </cell>
          <cell r="I116">
            <v>0.8</v>
          </cell>
          <cell r="J116">
            <v>0.79</v>
          </cell>
          <cell r="K116">
            <v>84.75</v>
          </cell>
          <cell r="L116">
            <v>85.54</v>
          </cell>
        </row>
        <row r="117">
          <cell r="A117" t="str">
            <v>34-2</v>
          </cell>
          <cell r="B117">
            <v>5057</v>
          </cell>
          <cell r="C117">
            <v>2</v>
          </cell>
          <cell r="D117" t="str">
            <v>A</v>
          </cell>
          <cell r="E117">
            <v>34</v>
          </cell>
          <cell r="F117" t="str">
            <v>Z</v>
          </cell>
          <cell r="G117">
            <v>2</v>
          </cell>
          <cell r="H117">
            <v>3101942</v>
          </cell>
          <cell r="I117">
            <v>0.49</v>
          </cell>
          <cell r="J117">
            <v>0.49</v>
          </cell>
          <cell r="K117">
            <v>85.55</v>
          </cell>
          <cell r="L117">
            <v>86.03</v>
          </cell>
        </row>
        <row r="118">
          <cell r="A118" t="str">
            <v>34-3</v>
          </cell>
          <cell r="B118">
            <v>5057</v>
          </cell>
          <cell r="C118">
            <v>2</v>
          </cell>
          <cell r="D118" t="str">
            <v>A</v>
          </cell>
          <cell r="E118">
            <v>34</v>
          </cell>
          <cell r="F118" t="str">
            <v>Z</v>
          </cell>
          <cell r="G118">
            <v>3</v>
          </cell>
          <cell r="H118">
            <v>3101944</v>
          </cell>
          <cell r="I118">
            <v>0.97</v>
          </cell>
          <cell r="J118">
            <v>0.98</v>
          </cell>
          <cell r="K118">
            <v>86.039999999999992</v>
          </cell>
          <cell r="L118">
            <v>87.01</v>
          </cell>
        </row>
        <row r="119">
          <cell r="A119" t="str">
            <v>34-4</v>
          </cell>
          <cell r="B119">
            <v>5057</v>
          </cell>
          <cell r="C119">
            <v>2</v>
          </cell>
          <cell r="D119" t="str">
            <v>A</v>
          </cell>
          <cell r="E119">
            <v>34</v>
          </cell>
          <cell r="F119" t="str">
            <v>Z</v>
          </cell>
          <cell r="G119">
            <v>4</v>
          </cell>
          <cell r="H119">
            <v>3101946</v>
          </cell>
          <cell r="I119">
            <v>0.6</v>
          </cell>
          <cell r="J119">
            <v>0.6</v>
          </cell>
          <cell r="K119">
            <v>87.009999999999991</v>
          </cell>
          <cell r="L119">
            <v>87.61</v>
          </cell>
        </row>
        <row r="120">
          <cell r="A120" t="str">
            <v>34-5</v>
          </cell>
          <cell r="B120">
            <v>5057</v>
          </cell>
          <cell r="C120">
            <v>2</v>
          </cell>
          <cell r="D120" t="str">
            <v>A</v>
          </cell>
          <cell r="E120">
            <v>34</v>
          </cell>
          <cell r="F120" t="str">
            <v>Z</v>
          </cell>
          <cell r="G120">
            <v>5</v>
          </cell>
          <cell r="H120">
            <v>3101948</v>
          </cell>
          <cell r="I120">
            <v>0.52</v>
          </cell>
          <cell r="J120">
            <v>0.52</v>
          </cell>
          <cell r="K120">
            <v>87.609999999999985</v>
          </cell>
          <cell r="L120">
            <v>88.13</v>
          </cell>
        </row>
        <row r="121">
          <cell r="A121" t="str">
            <v>35-1</v>
          </cell>
          <cell r="B121">
            <v>5057</v>
          </cell>
          <cell r="C121">
            <v>2</v>
          </cell>
          <cell r="D121" t="str">
            <v>A</v>
          </cell>
          <cell r="E121">
            <v>35</v>
          </cell>
          <cell r="F121" t="str">
            <v>Z</v>
          </cell>
          <cell r="G121">
            <v>1</v>
          </cell>
          <cell r="H121">
            <v>3101950</v>
          </cell>
          <cell r="I121">
            <v>0.79</v>
          </cell>
          <cell r="J121">
            <v>0.79</v>
          </cell>
          <cell r="K121">
            <v>87.8</v>
          </cell>
          <cell r="L121">
            <v>88.59</v>
          </cell>
        </row>
        <row r="122">
          <cell r="A122" t="str">
            <v>35-2</v>
          </cell>
          <cell r="B122">
            <v>5057</v>
          </cell>
          <cell r="C122">
            <v>2</v>
          </cell>
          <cell r="D122" t="str">
            <v>A</v>
          </cell>
          <cell r="E122">
            <v>35</v>
          </cell>
          <cell r="F122" t="str">
            <v>Z</v>
          </cell>
          <cell r="G122">
            <v>2</v>
          </cell>
          <cell r="H122">
            <v>3101952</v>
          </cell>
          <cell r="I122">
            <v>0.78</v>
          </cell>
          <cell r="J122">
            <v>0.79</v>
          </cell>
          <cell r="K122">
            <v>88.59</v>
          </cell>
          <cell r="L122">
            <v>89.38</v>
          </cell>
        </row>
        <row r="123">
          <cell r="A123" t="str">
            <v>35-3</v>
          </cell>
          <cell r="B123">
            <v>5057</v>
          </cell>
          <cell r="C123">
            <v>2</v>
          </cell>
          <cell r="D123" t="str">
            <v>A</v>
          </cell>
          <cell r="E123">
            <v>35</v>
          </cell>
          <cell r="F123" t="str">
            <v>Z</v>
          </cell>
          <cell r="G123">
            <v>3</v>
          </cell>
          <cell r="H123">
            <v>3101958</v>
          </cell>
          <cell r="I123">
            <v>0.80500000000000005</v>
          </cell>
          <cell r="J123">
            <v>0.81</v>
          </cell>
          <cell r="K123">
            <v>89.37</v>
          </cell>
          <cell r="L123">
            <v>90.19</v>
          </cell>
        </row>
        <row r="124">
          <cell r="A124" t="str">
            <v>35-4</v>
          </cell>
          <cell r="B124">
            <v>5057</v>
          </cell>
          <cell r="C124">
            <v>2</v>
          </cell>
          <cell r="D124" t="str">
            <v>A</v>
          </cell>
          <cell r="E124">
            <v>35</v>
          </cell>
          <cell r="F124" t="str">
            <v>Z</v>
          </cell>
          <cell r="G124">
            <v>4</v>
          </cell>
          <cell r="H124">
            <v>3101960</v>
          </cell>
          <cell r="I124">
            <v>0.84</v>
          </cell>
          <cell r="J124">
            <v>0.84</v>
          </cell>
          <cell r="K124">
            <v>90.175000000000011</v>
          </cell>
          <cell r="L124">
            <v>91.03</v>
          </cell>
        </row>
        <row r="125">
          <cell r="A125" t="str">
            <v>36-1</v>
          </cell>
          <cell r="B125">
            <v>5057</v>
          </cell>
          <cell r="C125">
            <v>2</v>
          </cell>
          <cell r="D125" t="str">
            <v>A</v>
          </cell>
          <cell r="E125">
            <v>36</v>
          </cell>
          <cell r="F125" t="str">
            <v>Z</v>
          </cell>
          <cell r="G125">
            <v>1</v>
          </cell>
          <cell r="H125">
            <v>3101962</v>
          </cell>
          <cell r="I125">
            <v>0.77</v>
          </cell>
          <cell r="J125">
            <v>0.77</v>
          </cell>
          <cell r="K125">
            <v>90.85</v>
          </cell>
          <cell r="L125">
            <v>91.62</v>
          </cell>
        </row>
        <row r="126">
          <cell r="A126" t="str">
            <v>36-2</v>
          </cell>
          <cell r="B126">
            <v>5057</v>
          </cell>
          <cell r="C126">
            <v>2</v>
          </cell>
          <cell r="D126" t="str">
            <v>A</v>
          </cell>
          <cell r="E126">
            <v>36</v>
          </cell>
          <cell r="F126" t="str">
            <v>Z</v>
          </cell>
          <cell r="G126">
            <v>2</v>
          </cell>
          <cell r="H126">
            <v>3101964</v>
          </cell>
          <cell r="I126">
            <v>0.97</v>
          </cell>
          <cell r="J126">
            <v>0.97499999999999998</v>
          </cell>
          <cell r="K126">
            <v>91.61999999999999</v>
          </cell>
          <cell r="L126">
            <v>92.594999999999999</v>
          </cell>
        </row>
        <row r="127">
          <cell r="A127" t="str">
            <v>36-3</v>
          </cell>
          <cell r="B127">
            <v>5057</v>
          </cell>
          <cell r="C127">
            <v>2</v>
          </cell>
          <cell r="D127" t="str">
            <v>A</v>
          </cell>
          <cell r="E127">
            <v>36</v>
          </cell>
          <cell r="F127" t="str">
            <v>Z</v>
          </cell>
          <cell r="G127">
            <v>3</v>
          </cell>
          <cell r="H127">
            <v>3101968</v>
          </cell>
          <cell r="I127">
            <v>0.54</v>
          </cell>
          <cell r="J127">
            <v>0.54</v>
          </cell>
          <cell r="K127">
            <v>92.589999999999989</v>
          </cell>
          <cell r="L127">
            <v>93.135000000000005</v>
          </cell>
        </row>
        <row r="128">
          <cell r="A128" t="str">
            <v>36-4</v>
          </cell>
          <cell r="B128">
            <v>5057</v>
          </cell>
          <cell r="C128">
            <v>2</v>
          </cell>
          <cell r="D128" t="str">
            <v>A</v>
          </cell>
          <cell r="E128">
            <v>36</v>
          </cell>
          <cell r="F128" t="str">
            <v>Z</v>
          </cell>
          <cell r="G128">
            <v>4</v>
          </cell>
          <cell r="H128">
            <v>3101970</v>
          </cell>
          <cell r="I128">
            <v>0.58499999999999996</v>
          </cell>
          <cell r="J128">
            <v>0.59</v>
          </cell>
          <cell r="K128">
            <v>93.13</v>
          </cell>
          <cell r="L128">
            <v>93.724999999999994</v>
          </cell>
        </row>
        <row r="129">
          <cell r="A129" t="str">
            <v>36-5</v>
          </cell>
          <cell r="B129">
            <v>5057</v>
          </cell>
          <cell r="C129">
            <v>2</v>
          </cell>
          <cell r="D129" t="str">
            <v>A</v>
          </cell>
          <cell r="E129">
            <v>36</v>
          </cell>
          <cell r="F129" t="str">
            <v>Z</v>
          </cell>
          <cell r="G129">
            <v>5</v>
          </cell>
          <cell r="H129">
            <v>3101972</v>
          </cell>
          <cell r="I129">
            <v>0.48499999999999999</v>
          </cell>
          <cell r="J129">
            <v>0.48499999999999999</v>
          </cell>
          <cell r="K129">
            <v>93.714999999999989</v>
          </cell>
          <cell r="L129">
            <v>94.21</v>
          </cell>
        </row>
        <row r="130">
          <cell r="A130" t="str">
            <v>37-1</v>
          </cell>
          <cell r="B130">
            <v>5057</v>
          </cell>
          <cell r="C130">
            <v>2</v>
          </cell>
          <cell r="D130" t="str">
            <v>A</v>
          </cell>
          <cell r="E130">
            <v>37</v>
          </cell>
          <cell r="F130" t="str">
            <v>Z</v>
          </cell>
          <cell r="G130">
            <v>1</v>
          </cell>
          <cell r="H130">
            <v>3101974</v>
          </cell>
          <cell r="I130">
            <v>0.98499999999999999</v>
          </cell>
          <cell r="J130">
            <v>0.99</v>
          </cell>
          <cell r="K130">
            <v>93.9</v>
          </cell>
          <cell r="L130">
            <v>94.89</v>
          </cell>
        </row>
        <row r="131">
          <cell r="A131" t="str">
            <v>37-2</v>
          </cell>
          <cell r="B131">
            <v>5057</v>
          </cell>
          <cell r="C131">
            <v>2</v>
          </cell>
          <cell r="D131" t="str">
            <v>A</v>
          </cell>
          <cell r="E131">
            <v>37</v>
          </cell>
          <cell r="F131" t="str">
            <v>Z</v>
          </cell>
          <cell r="G131">
            <v>2</v>
          </cell>
          <cell r="H131">
            <v>3101976</v>
          </cell>
          <cell r="I131">
            <v>1</v>
          </cell>
          <cell r="J131">
            <v>1.01</v>
          </cell>
          <cell r="K131">
            <v>94.885000000000005</v>
          </cell>
          <cell r="L131">
            <v>95.9</v>
          </cell>
        </row>
        <row r="132">
          <cell r="A132" t="str">
            <v>37-3</v>
          </cell>
          <cell r="B132">
            <v>5057</v>
          </cell>
          <cell r="C132">
            <v>2</v>
          </cell>
          <cell r="D132" t="str">
            <v>A</v>
          </cell>
          <cell r="E132">
            <v>37</v>
          </cell>
          <cell r="F132" t="str">
            <v>Z</v>
          </cell>
          <cell r="G132">
            <v>3</v>
          </cell>
          <cell r="H132">
            <v>3101978</v>
          </cell>
          <cell r="I132">
            <v>0.49</v>
          </cell>
          <cell r="J132">
            <v>0.49</v>
          </cell>
          <cell r="K132">
            <v>95.885000000000005</v>
          </cell>
          <cell r="L132">
            <v>96.39</v>
          </cell>
        </row>
        <row r="133">
          <cell r="A133" t="str">
            <v>37-4</v>
          </cell>
          <cell r="B133">
            <v>5057</v>
          </cell>
          <cell r="C133">
            <v>2</v>
          </cell>
          <cell r="D133" t="str">
            <v>A</v>
          </cell>
          <cell r="E133">
            <v>37</v>
          </cell>
          <cell r="F133" t="str">
            <v>Z</v>
          </cell>
          <cell r="G133">
            <v>4</v>
          </cell>
          <cell r="H133">
            <v>3101980</v>
          </cell>
          <cell r="I133">
            <v>0.81</v>
          </cell>
          <cell r="J133">
            <v>0.81</v>
          </cell>
          <cell r="K133">
            <v>96.375</v>
          </cell>
          <cell r="L133">
            <v>97.2</v>
          </cell>
        </row>
        <row r="134">
          <cell r="A134" t="str">
            <v>38-1</v>
          </cell>
          <cell r="B134">
            <v>5057</v>
          </cell>
          <cell r="C134">
            <v>2</v>
          </cell>
          <cell r="D134" t="str">
            <v>A</v>
          </cell>
          <cell r="E134">
            <v>38</v>
          </cell>
          <cell r="F134" t="str">
            <v>Z</v>
          </cell>
          <cell r="G134">
            <v>1</v>
          </cell>
          <cell r="H134">
            <v>3101982</v>
          </cell>
          <cell r="I134">
            <v>0.36</v>
          </cell>
          <cell r="J134">
            <v>0.34</v>
          </cell>
          <cell r="K134">
            <v>96.95</v>
          </cell>
          <cell r="L134">
            <v>97.29</v>
          </cell>
        </row>
        <row r="135">
          <cell r="A135" t="str">
            <v>38-2</v>
          </cell>
          <cell r="B135">
            <v>5057</v>
          </cell>
          <cell r="C135">
            <v>2</v>
          </cell>
          <cell r="D135" t="str">
            <v>A</v>
          </cell>
          <cell r="E135">
            <v>38</v>
          </cell>
          <cell r="F135" t="str">
            <v>Z</v>
          </cell>
          <cell r="G135">
            <v>2</v>
          </cell>
          <cell r="H135">
            <v>3101984</v>
          </cell>
          <cell r="I135">
            <v>0.88</v>
          </cell>
          <cell r="J135">
            <v>0.88</v>
          </cell>
          <cell r="K135">
            <v>97.31</v>
          </cell>
          <cell r="L135">
            <v>98.17</v>
          </cell>
        </row>
        <row r="136">
          <cell r="A136" t="str">
            <v>38-3</v>
          </cell>
          <cell r="B136">
            <v>5057</v>
          </cell>
          <cell r="C136">
            <v>2</v>
          </cell>
          <cell r="D136" t="str">
            <v>A</v>
          </cell>
          <cell r="E136">
            <v>38</v>
          </cell>
          <cell r="F136" t="str">
            <v>Z</v>
          </cell>
          <cell r="G136">
            <v>3</v>
          </cell>
          <cell r="H136">
            <v>3101986</v>
          </cell>
          <cell r="I136">
            <v>0.67500000000000004</v>
          </cell>
          <cell r="J136">
            <v>0.68</v>
          </cell>
          <cell r="K136">
            <v>98.19</v>
          </cell>
          <cell r="L136">
            <v>98.85</v>
          </cell>
        </row>
        <row r="137">
          <cell r="A137" t="str">
            <v>38-4</v>
          </cell>
          <cell r="B137">
            <v>5057</v>
          </cell>
          <cell r="C137">
            <v>2</v>
          </cell>
          <cell r="D137" t="str">
            <v>A</v>
          </cell>
          <cell r="E137">
            <v>38</v>
          </cell>
          <cell r="F137" t="str">
            <v>Z</v>
          </cell>
          <cell r="G137">
            <v>4</v>
          </cell>
          <cell r="H137">
            <v>3101988</v>
          </cell>
          <cell r="I137">
            <v>0.96499999999999997</v>
          </cell>
          <cell r="J137">
            <v>0.96</v>
          </cell>
          <cell r="K137">
            <v>98.864999999999995</v>
          </cell>
          <cell r="L137">
            <v>99.81</v>
          </cell>
        </row>
        <row r="138">
          <cell r="A138" t="str">
            <v>38-5</v>
          </cell>
          <cell r="B138">
            <v>5057</v>
          </cell>
          <cell r="C138">
            <v>2</v>
          </cell>
          <cell r="D138" t="str">
            <v>A</v>
          </cell>
          <cell r="E138">
            <v>38</v>
          </cell>
          <cell r="F138" t="str">
            <v>Z</v>
          </cell>
          <cell r="G138">
            <v>5</v>
          </cell>
          <cell r="H138">
            <v>3101990</v>
          </cell>
          <cell r="I138">
            <v>0.45</v>
          </cell>
          <cell r="J138">
            <v>0.45</v>
          </cell>
          <cell r="K138">
            <v>99.83</v>
          </cell>
          <cell r="L138">
            <v>100.26</v>
          </cell>
        </row>
        <row r="139">
          <cell r="A139" t="str">
            <v>39-1</v>
          </cell>
          <cell r="B139">
            <v>5057</v>
          </cell>
          <cell r="C139">
            <v>2</v>
          </cell>
          <cell r="D139" t="str">
            <v>A</v>
          </cell>
          <cell r="E139">
            <v>39</v>
          </cell>
          <cell r="F139" t="str">
            <v>Z</v>
          </cell>
          <cell r="G139">
            <v>1</v>
          </cell>
          <cell r="H139">
            <v>3101996</v>
          </cell>
          <cell r="I139">
            <v>0.59</v>
          </cell>
          <cell r="J139">
            <v>0.59</v>
          </cell>
          <cell r="K139">
            <v>100</v>
          </cell>
          <cell r="L139">
            <v>100.59</v>
          </cell>
        </row>
        <row r="140">
          <cell r="A140" t="str">
            <v>39-2</v>
          </cell>
          <cell r="B140">
            <v>5057</v>
          </cell>
          <cell r="C140">
            <v>2</v>
          </cell>
          <cell r="D140" t="str">
            <v>A</v>
          </cell>
          <cell r="E140">
            <v>39</v>
          </cell>
          <cell r="F140" t="str">
            <v>Z</v>
          </cell>
          <cell r="G140">
            <v>2</v>
          </cell>
          <cell r="H140">
            <v>3101998</v>
          </cell>
          <cell r="I140">
            <v>0.98</v>
          </cell>
          <cell r="J140">
            <v>1</v>
          </cell>
          <cell r="K140">
            <v>100.59</v>
          </cell>
          <cell r="L140">
            <v>101.59</v>
          </cell>
        </row>
        <row r="141">
          <cell r="A141" t="str">
            <v>39-3</v>
          </cell>
          <cell r="B141">
            <v>5057</v>
          </cell>
          <cell r="C141">
            <v>2</v>
          </cell>
          <cell r="D141" t="str">
            <v>A</v>
          </cell>
          <cell r="E141">
            <v>39</v>
          </cell>
          <cell r="F141" t="str">
            <v>Z</v>
          </cell>
          <cell r="G141">
            <v>3</v>
          </cell>
          <cell r="H141">
            <v>3102000</v>
          </cell>
          <cell r="I141">
            <v>0.77</v>
          </cell>
          <cell r="J141">
            <v>0.78</v>
          </cell>
          <cell r="K141">
            <v>101.57000000000001</v>
          </cell>
          <cell r="L141">
            <v>102.37</v>
          </cell>
        </row>
        <row r="142">
          <cell r="A142" t="str">
            <v>39-4</v>
          </cell>
          <cell r="B142">
            <v>5057</v>
          </cell>
          <cell r="C142">
            <v>2</v>
          </cell>
          <cell r="D142" t="str">
            <v>A</v>
          </cell>
          <cell r="E142">
            <v>39</v>
          </cell>
          <cell r="F142" t="str">
            <v>Z</v>
          </cell>
          <cell r="G142">
            <v>4</v>
          </cell>
          <cell r="H142">
            <v>3102002</v>
          </cell>
          <cell r="I142">
            <v>0.92</v>
          </cell>
          <cell r="J142">
            <v>0.92</v>
          </cell>
          <cell r="K142">
            <v>102.34</v>
          </cell>
          <cell r="L142">
            <v>103.29</v>
          </cell>
        </row>
        <row r="143">
          <cell r="A143" t="str">
            <v>40-1</v>
          </cell>
          <cell r="B143">
            <v>5057</v>
          </cell>
          <cell r="C143">
            <v>2</v>
          </cell>
          <cell r="D143" t="str">
            <v>A</v>
          </cell>
          <cell r="E143">
            <v>40</v>
          </cell>
          <cell r="F143" t="str">
            <v>Z</v>
          </cell>
          <cell r="G143">
            <v>1</v>
          </cell>
          <cell r="H143">
            <v>3102008</v>
          </cell>
          <cell r="I143">
            <v>0.995</v>
          </cell>
          <cell r="J143">
            <v>1</v>
          </cell>
          <cell r="K143">
            <v>103.05</v>
          </cell>
          <cell r="L143">
            <v>104.05</v>
          </cell>
        </row>
        <row r="144">
          <cell r="A144" t="str">
            <v>40-2</v>
          </cell>
          <cell r="B144">
            <v>5057</v>
          </cell>
          <cell r="C144">
            <v>2</v>
          </cell>
          <cell r="D144" t="str">
            <v>A</v>
          </cell>
          <cell r="E144">
            <v>40</v>
          </cell>
          <cell r="F144" t="str">
            <v>Z</v>
          </cell>
          <cell r="G144">
            <v>2</v>
          </cell>
          <cell r="H144">
            <v>3102010</v>
          </cell>
          <cell r="I144">
            <v>0.63500000000000001</v>
          </cell>
          <cell r="J144">
            <v>0.63</v>
          </cell>
          <cell r="K144">
            <v>104.045</v>
          </cell>
          <cell r="L144">
            <v>104.68</v>
          </cell>
        </row>
        <row r="145">
          <cell r="A145" t="str">
            <v>40-3</v>
          </cell>
          <cell r="B145">
            <v>5057</v>
          </cell>
          <cell r="C145">
            <v>2</v>
          </cell>
          <cell r="D145" t="str">
            <v>A</v>
          </cell>
          <cell r="E145">
            <v>40</v>
          </cell>
          <cell r="F145" t="str">
            <v>Z</v>
          </cell>
          <cell r="G145">
            <v>3</v>
          </cell>
          <cell r="H145">
            <v>3102012</v>
          </cell>
          <cell r="I145">
            <v>0.53</v>
          </cell>
          <cell r="J145">
            <v>0.52500000000000002</v>
          </cell>
          <cell r="K145">
            <v>104.68</v>
          </cell>
          <cell r="L145">
            <v>105.205</v>
          </cell>
        </row>
        <row r="146">
          <cell r="A146" t="str">
            <v>40-4</v>
          </cell>
          <cell r="B146">
            <v>5057</v>
          </cell>
          <cell r="C146">
            <v>2</v>
          </cell>
          <cell r="D146" t="str">
            <v>A</v>
          </cell>
          <cell r="E146">
            <v>40</v>
          </cell>
          <cell r="F146" t="str">
            <v>Z</v>
          </cell>
          <cell r="G146">
            <v>4</v>
          </cell>
          <cell r="H146">
            <v>3102014</v>
          </cell>
          <cell r="I146">
            <v>0.86</v>
          </cell>
          <cell r="J146">
            <v>0.86</v>
          </cell>
          <cell r="K146">
            <v>105.21000000000001</v>
          </cell>
          <cell r="L146">
            <v>106.065</v>
          </cell>
        </row>
        <row r="147">
          <cell r="A147" t="str">
            <v>40-5</v>
          </cell>
          <cell r="B147">
            <v>5057</v>
          </cell>
          <cell r="C147">
            <v>2</v>
          </cell>
          <cell r="D147" t="str">
            <v>A</v>
          </cell>
          <cell r="E147">
            <v>40</v>
          </cell>
          <cell r="F147" t="str">
            <v>Z</v>
          </cell>
          <cell r="G147">
            <v>5</v>
          </cell>
          <cell r="H147">
            <v>3102018</v>
          </cell>
          <cell r="I147">
            <v>0.59499999999999997</v>
          </cell>
          <cell r="J147">
            <v>0.6</v>
          </cell>
          <cell r="K147">
            <v>106.07000000000001</v>
          </cell>
          <cell r="L147">
            <v>106.66500000000001</v>
          </cell>
        </row>
        <row r="148">
          <cell r="A148" t="str">
            <v>41-1</v>
          </cell>
          <cell r="B148">
            <v>5057</v>
          </cell>
          <cell r="C148">
            <v>2</v>
          </cell>
          <cell r="D148" t="str">
            <v>A</v>
          </cell>
          <cell r="E148">
            <v>41</v>
          </cell>
          <cell r="F148" t="str">
            <v>Z</v>
          </cell>
          <cell r="G148">
            <v>1</v>
          </cell>
          <cell r="H148">
            <v>3102020</v>
          </cell>
          <cell r="I148">
            <v>0.69499999999999995</v>
          </cell>
          <cell r="J148">
            <v>0.7</v>
          </cell>
          <cell r="K148">
            <v>106.1</v>
          </cell>
          <cell r="L148">
            <v>106.8</v>
          </cell>
        </row>
        <row r="149">
          <cell r="A149" t="str">
            <v>41-2</v>
          </cell>
          <cell r="B149">
            <v>5057</v>
          </cell>
          <cell r="C149">
            <v>2</v>
          </cell>
          <cell r="D149" t="str">
            <v>A</v>
          </cell>
          <cell r="E149">
            <v>41</v>
          </cell>
          <cell r="F149" t="str">
            <v>Z</v>
          </cell>
          <cell r="G149">
            <v>2</v>
          </cell>
          <cell r="H149">
            <v>3102022</v>
          </cell>
          <cell r="I149">
            <v>0.95</v>
          </cell>
          <cell r="J149">
            <v>0.99</v>
          </cell>
          <cell r="K149">
            <v>106.79499999999999</v>
          </cell>
          <cell r="L149">
            <v>107.79</v>
          </cell>
        </row>
        <row r="150">
          <cell r="A150" t="str">
            <v>41-3</v>
          </cell>
          <cell r="B150">
            <v>5057</v>
          </cell>
          <cell r="C150">
            <v>2</v>
          </cell>
          <cell r="D150" t="str">
            <v>A</v>
          </cell>
          <cell r="E150">
            <v>41</v>
          </cell>
          <cell r="F150" t="str">
            <v>Z</v>
          </cell>
          <cell r="G150">
            <v>3</v>
          </cell>
          <cell r="H150">
            <v>3102024</v>
          </cell>
          <cell r="I150">
            <v>0.8</v>
          </cell>
          <cell r="J150">
            <v>0.8</v>
          </cell>
          <cell r="K150">
            <v>107.74499999999999</v>
          </cell>
          <cell r="L150">
            <v>108.59</v>
          </cell>
        </row>
        <row r="151">
          <cell r="A151" t="str">
            <v>41-4</v>
          </cell>
          <cell r="B151">
            <v>5057</v>
          </cell>
          <cell r="C151">
            <v>2</v>
          </cell>
          <cell r="D151" t="str">
            <v>A</v>
          </cell>
          <cell r="E151">
            <v>41</v>
          </cell>
          <cell r="F151" t="str">
            <v>Z</v>
          </cell>
          <cell r="G151">
            <v>4</v>
          </cell>
          <cell r="H151">
            <v>3102030</v>
          </cell>
          <cell r="I151">
            <v>0.9</v>
          </cell>
          <cell r="J151">
            <v>0.92</v>
          </cell>
          <cell r="K151">
            <v>108.54499999999999</v>
          </cell>
          <cell r="L151">
            <v>109.51</v>
          </cell>
        </row>
        <row r="152">
          <cell r="A152" t="str">
            <v>42-1</v>
          </cell>
          <cell r="B152">
            <v>5057</v>
          </cell>
          <cell r="C152">
            <v>2</v>
          </cell>
          <cell r="D152" t="str">
            <v>A</v>
          </cell>
          <cell r="E152">
            <v>42</v>
          </cell>
          <cell r="F152" t="str">
            <v>Z</v>
          </cell>
          <cell r="G152">
            <v>1</v>
          </cell>
          <cell r="H152">
            <v>3102032</v>
          </cell>
          <cell r="I152">
            <v>0.85499999999999998</v>
          </cell>
          <cell r="J152">
            <v>0.86</v>
          </cell>
          <cell r="K152">
            <v>109.15</v>
          </cell>
          <cell r="L152">
            <v>110.01</v>
          </cell>
        </row>
        <row r="153">
          <cell r="A153" t="str">
            <v>42-2</v>
          </cell>
          <cell r="B153">
            <v>5057</v>
          </cell>
          <cell r="C153">
            <v>2</v>
          </cell>
          <cell r="D153" t="str">
            <v>A</v>
          </cell>
          <cell r="E153">
            <v>42</v>
          </cell>
          <cell r="F153" t="str">
            <v>Z</v>
          </cell>
          <cell r="G153">
            <v>2</v>
          </cell>
          <cell r="H153">
            <v>3102042</v>
          </cell>
          <cell r="I153">
            <v>0.88500000000000001</v>
          </cell>
          <cell r="J153">
            <v>0.88500000000000001</v>
          </cell>
          <cell r="K153">
            <v>110.00500000000001</v>
          </cell>
          <cell r="L153">
            <v>110.895</v>
          </cell>
        </row>
        <row r="154">
          <cell r="A154" t="str">
            <v>42-3</v>
          </cell>
          <cell r="B154">
            <v>5057</v>
          </cell>
          <cell r="C154">
            <v>2</v>
          </cell>
          <cell r="D154" t="str">
            <v>A</v>
          </cell>
          <cell r="E154">
            <v>42</v>
          </cell>
          <cell r="F154" t="str">
            <v>Z</v>
          </cell>
          <cell r="G154">
            <v>3</v>
          </cell>
          <cell r="H154">
            <v>3102044</v>
          </cell>
          <cell r="I154">
            <v>0.69499999999999995</v>
          </cell>
          <cell r="J154">
            <v>0.71</v>
          </cell>
          <cell r="K154">
            <v>110.89000000000001</v>
          </cell>
          <cell r="L154">
            <v>111.605</v>
          </cell>
        </row>
        <row r="155">
          <cell r="A155" t="str">
            <v>42-4</v>
          </cell>
          <cell r="B155">
            <v>5057</v>
          </cell>
          <cell r="C155">
            <v>2</v>
          </cell>
          <cell r="D155" t="str">
            <v>A</v>
          </cell>
          <cell r="E155">
            <v>42</v>
          </cell>
          <cell r="F155" t="str">
            <v>Z</v>
          </cell>
          <cell r="G155">
            <v>4</v>
          </cell>
          <cell r="H155">
            <v>3102046</v>
          </cell>
          <cell r="I155">
            <v>0.755</v>
          </cell>
          <cell r="J155">
            <v>0.78500000000000003</v>
          </cell>
          <cell r="K155">
            <v>111.58500000000001</v>
          </cell>
          <cell r="L155">
            <v>112.39</v>
          </cell>
        </row>
        <row r="156">
          <cell r="A156" t="str">
            <v>43-1</v>
          </cell>
          <cell r="B156">
            <v>5057</v>
          </cell>
          <cell r="C156">
            <v>2</v>
          </cell>
          <cell r="D156" t="str">
            <v>A</v>
          </cell>
          <cell r="E156">
            <v>43</v>
          </cell>
          <cell r="F156" t="str">
            <v>Z</v>
          </cell>
          <cell r="G156">
            <v>1</v>
          </cell>
          <cell r="H156">
            <v>3102048</v>
          </cell>
          <cell r="I156">
            <v>0.99</v>
          </cell>
          <cell r="J156">
            <v>0.995</v>
          </cell>
          <cell r="K156">
            <v>112.2</v>
          </cell>
          <cell r="L156">
            <v>113.19499999999999</v>
          </cell>
        </row>
        <row r="157">
          <cell r="A157" t="str">
            <v>43-2</v>
          </cell>
          <cell r="B157">
            <v>5057</v>
          </cell>
          <cell r="C157">
            <v>2</v>
          </cell>
          <cell r="D157" t="str">
            <v>A</v>
          </cell>
          <cell r="E157">
            <v>43</v>
          </cell>
          <cell r="F157" t="str">
            <v>Z</v>
          </cell>
          <cell r="G157">
            <v>2</v>
          </cell>
          <cell r="H157">
            <v>3102050</v>
          </cell>
          <cell r="I157">
            <v>0.94</v>
          </cell>
          <cell r="J157">
            <v>0.995</v>
          </cell>
          <cell r="K157">
            <v>113.19</v>
          </cell>
          <cell r="L157">
            <v>114.19</v>
          </cell>
        </row>
        <row r="158">
          <cell r="A158" t="str">
            <v>43-3</v>
          </cell>
          <cell r="B158">
            <v>5057</v>
          </cell>
          <cell r="C158">
            <v>2</v>
          </cell>
          <cell r="D158" t="str">
            <v>A</v>
          </cell>
          <cell r="E158">
            <v>43</v>
          </cell>
          <cell r="F158" t="str">
            <v>Z</v>
          </cell>
          <cell r="G158">
            <v>3</v>
          </cell>
          <cell r="H158">
            <v>3102052</v>
          </cell>
          <cell r="I158">
            <v>0.95</v>
          </cell>
          <cell r="J158">
            <v>0.93</v>
          </cell>
          <cell r="K158">
            <v>114.13</v>
          </cell>
          <cell r="L158">
            <v>115.12</v>
          </cell>
        </row>
        <row r="159">
          <cell r="A159" t="str">
            <v>44-1</v>
          </cell>
          <cell r="B159">
            <v>5057</v>
          </cell>
          <cell r="C159">
            <v>2</v>
          </cell>
          <cell r="D159" t="str">
            <v>A</v>
          </cell>
          <cell r="E159">
            <v>44</v>
          </cell>
          <cell r="F159" t="str">
            <v>Z</v>
          </cell>
          <cell r="G159">
            <v>1</v>
          </cell>
          <cell r="H159">
            <v>3102056</v>
          </cell>
          <cell r="I159">
            <v>0.74</v>
          </cell>
          <cell r="J159">
            <v>0.75</v>
          </cell>
          <cell r="K159">
            <v>115.25</v>
          </cell>
          <cell r="L159">
            <v>116</v>
          </cell>
        </row>
        <row r="160">
          <cell r="A160" t="str">
            <v>44-2</v>
          </cell>
          <cell r="B160">
            <v>5057</v>
          </cell>
          <cell r="C160">
            <v>2</v>
          </cell>
          <cell r="D160" t="str">
            <v>A</v>
          </cell>
          <cell r="E160">
            <v>44</v>
          </cell>
          <cell r="F160" t="str">
            <v>Z</v>
          </cell>
          <cell r="G160">
            <v>2</v>
          </cell>
          <cell r="H160">
            <v>3102058</v>
          </cell>
          <cell r="I160">
            <v>0.73</v>
          </cell>
          <cell r="J160">
            <v>0.73</v>
          </cell>
          <cell r="K160">
            <v>115.99</v>
          </cell>
          <cell r="L160">
            <v>116.73</v>
          </cell>
        </row>
        <row r="161">
          <cell r="A161" t="str">
            <v>44-3</v>
          </cell>
          <cell r="B161">
            <v>5057</v>
          </cell>
          <cell r="C161">
            <v>2</v>
          </cell>
          <cell r="D161" t="str">
            <v>A</v>
          </cell>
          <cell r="E161">
            <v>44</v>
          </cell>
          <cell r="F161" t="str">
            <v>Z</v>
          </cell>
          <cell r="G161">
            <v>3</v>
          </cell>
          <cell r="H161">
            <v>3102060</v>
          </cell>
          <cell r="I161">
            <v>0.97</v>
          </cell>
          <cell r="J161">
            <v>0.96</v>
          </cell>
          <cell r="K161">
            <v>116.72</v>
          </cell>
          <cell r="L161">
            <v>117.69</v>
          </cell>
        </row>
        <row r="162">
          <cell r="A162" t="str">
            <v>45-1</v>
          </cell>
          <cell r="B162">
            <v>5057</v>
          </cell>
          <cell r="C162">
            <v>2</v>
          </cell>
          <cell r="D162" t="str">
            <v>A</v>
          </cell>
          <cell r="E162">
            <v>45</v>
          </cell>
          <cell r="F162" t="str">
            <v>Z</v>
          </cell>
          <cell r="G162">
            <v>1</v>
          </cell>
          <cell r="H162">
            <v>3102062</v>
          </cell>
          <cell r="I162">
            <v>0.55000000000000004</v>
          </cell>
          <cell r="J162">
            <v>0.55000000000000004</v>
          </cell>
          <cell r="K162">
            <v>117.25</v>
          </cell>
          <cell r="L162">
            <v>117.8</v>
          </cell>
        </row>
        <row r="163">
          <cell r="A163" t="str">
            <v>45-2</v>
          </cell>
          <cell r="B163">
            <v>5057</v>
          </cell>
          <cell r="C163">
            <v>2</v>
          </cell>
          <cell r="D163" t="str">
            <v>A</v>
          </cell>
          <cell r="E163">
            <v>45</v>
          </cell>
          <cell r="F163" t="str">
            <v>Z</v>
          </cell>
          <cell r="G163">
            <v>2</v>
          </cell>
          <cell r="H163">
            <v>3102064</v>
          </cell>
          <cell r="I163">
            <v>0.53</v>
          </cell>
          <cell r="J163">
            <v>0.53500000000000003</v>
          </cell>
          <cell r="K163">
            <v>117.8</v>
          </cell>
          <cell r="L163">
            <v>118.33499999999999</v>
          </cell>
        </row>
        <row r="164">
          <cell r="A164" t="str">
            <v>46-1</v>
          </cell>
          <cell r="B164">
            <v>5057</v>
          </cell>
          <cell r="C164">
            <v>2</v>
          </cell>
          <cell r="D164" t="str">
            <v>A</v>
          </cell>
          <cell r="E164">
            <v>46</v>
          </cell>
          <cell r="F164" t="str">
            <v>Z</v>
          </cell>
          <cell r="G164">
            <v>1</v>
          </cell>
          <cell r="H164">
            <v>3102068</v>
          </cell>
          <cell r="I164">
            <v>0.86499999999999999</v>
          </cell>
          <cell r="J164">
            <v>0.875</v>
          </cell>
          <cell r="K164">
            <v>118.3</v>
          </cell>
          <cell r="L164">
            <v>119.175</v>
          </cell>
        </row>
        <row r="165">
          <cell r="A165" t="str">
            <v>46-2</v>
          </cell>
          <cell r="B165">
            <v>5057</v>
          </cell>
          <cell r="C165">
            <v>2</v>
          </cell>
          <cell r="D165" t="str">
            <v>A</v>
          </cell>
          <cell r="E165">
            <v>46</v>
          </cell>
          <cell r="F165" t="str">
            <v>Z</v>
          </cell>
          <cell r="G165">
            <v>2</v>
          </cell>
          <cell r="H165">
            <v>3102070</v>
          </cell>
          <cell r="I165">
            <v>0.66</v>
          </cell>
          <cell r="J165">
            <v>0.66</v>
          </cell>
          <cell r="K165">
            <v>119.16499999999999</v>
          </cell>
          <cell r="L165">
            <v>119.83499999999999</v>
          </cell>
        </row>
        <row r="166">
          <cell r="A166" t="str">
            <v>46-3</v>
          </cell>
          <cell r="B166">
            <v>5057</v>
          </cell>
          <cell r="C166">
            <v>2</v>
          </cell>
          <cell r="D166" t="str">
            <v>A</v>
          </cell>
          <cell r="E166">
            <v>46</v>
          </cell>
          <cell r="F166" t="str">
            <v>Z</v>
          </cell>
          <cell r="G166">
            <v>3</v>
          </cell>
          <cell r="H166">
            <v>3102072</v>
          </cell>
          <cell r="I166">
            <v>0.875</v>
          </cell>
          <cell r="J166">
            <v>0.89</v>
          </cell>
          <cell r="K166">
            <v>119.82499999999999</v>
          </cell>
          <cell r="L166">
            <v>120.72499999999999</v>
          </cell>
        </row>
        <row r="167">
          <cell r="A167" t="str">
            <v>46-4</v>
          </cell>
          <cell r="B167">
            <v>5057</v>
          </cell>
          <cell r="C167">
            <v>2</v>
          </cell>
          <cell r="D167" t="str">
            <v>A</v>
          </cell>
          <cell r="E167">
            <v>46</v>
          </cell>
          <cell r="F167" t="str">
            <v>Z</v>
          </cell>
          <cell r="G167">
            <v>4</v>
          </cell>
          <cell r="H167">
            <v>3102088</v>
          </cell>
          <cell r="I167">
            <v>0.97499999999999998</v>
          </cell>
          <cell r="J167">
            <v>0.97</v>
          </cell>
          <cell r="K167">
            <v>120.69999999999999</v>
          </cell>
          <cell r="L167">
            <v>121.69499999999999</v>
          </cell>
        </row>
        <row r="168">
          <cell r="A168" t="str">
            <v>47-1</v>
          </cell>
          <cell r="B168">
            <v>5057</v>
          </cell>
          <cell r="C168">
            <v>2</v>
          </cell>
          <cell r="D168" t="str">
            <v>A</v>
          </cell>
          <cell r="E168">
            <v>47</v>
          </cell>
          <cell r="F168" t="str">
            <v>Z</v>
          </cell>
          <cell r="G168">
            <v>1</v>
          </cell>
          <cell r="H168">
            <v>3102090</v>
          </cell>
          <cell r="I168">
            <v>0.95</v>
          </cell>
          <cell r="J168">
            <v>0.95</v>
          </cell>
          <cell r="K168">
            <v>121.35</v>
          </cell>
          <cell r="L168">
            <v>122.3</v>
          </cell>
        </row>
        <row r="169">
          <cell r="A169" t="str">
            <v>47-2</v>
          </cell>
          <cell r="B169">
            <v>5057</v>
          </cell>
          <cell r="C169">
            <v>2</v>
          </cell>
          <cell r="D169" t="str">
            <v>A</v>
          </cell>
          <cell r="E169">
            <v>47</v>
          </cell>
          <cell r="F169" t="str">
            <v>Z</v>
          </cell>
          <cell r="G169">
            <v>2</v>
          </cell>
          <cell r="H169">
            <v>3102092</v>
          </cell>
          <cell r="I169">
            <v>0.745</v>
          </cell>
          <cell r="J169">
            <v>0.74</v>
          </cell>
          <cell r="K169">
            <v>122.3</v>
          </cell>
          <cell r="L169">
            <v>123.04</v>
          </cell>
        </row>
        <row r="170">
          <cell r="A170" t="str">
            <v>47-3</v>
          </cell>
          <cell r="B170">
            <v>5057</v>
          </cell>
          <cell r="C170">
            <v>2</v>
          </cell>
          <cell r="D170" t="str">
            <v>A</v>
          </cell>
          <cell r="E170">
            <v>47</v>
          </cell>
          <cell r="F170" t="str">
            <v>Z</v>
          </cell>
          <cell r="G170">
            <v>3</v>
          </cell>
          <cell r="H170">
            <v>3102094</v>
          </cell>
          <cell r="I170">
            <v>0.61</v>
          </cell>
          <cell r="J170">
            <v>0.61</v>
          </cell>
          <cell r="K170">
            <v>123.045</v>
          </cell>
          <cell r="L170">
            <v>123.65</v>
          </cell>
        </row>
        <row r="171">
          <cell r="A171" t="str">
            <v>47-4</v>
          </cell>
          <cell r="B171">
            <v>5057</v>
          </cell>
          <cell r="C171">
            <v>2</v>
          </cell>
          <cell r="D171" t="str">
            <v>A</v>
          </cell>
          <cell r="E171">
            <v>47</v>
          </cell>
          <cell r="F171" t="str">
            <v>Z</v>
          </cell>
          <cell r="G171">
            <v>4</v>
          </cell>
          <cell r="H171">
            <v>3102096</v>
          </cell>
          <cell r="I171">
            <v>0.71499999999999997</v>
          </cell>
          <cell r="J171">
            <v>0.71499999999999997</v>
          </cell>
          <cell r="K171">
            <v>123.655</v>
          </cell>
          <cell r="L171">
            <v>124.36499999999999</v>
          </cell>
        </row>
        <row r="172">
          <cell r="A172" t="str">
            <v>48-1</v>
          </cell>
          <cell r="B172">
            <v>5057</v>
          </cell>
          <cell r="C172">
            <v>2</v>
          </cell>
          <cell r="D172" t="str">
            <v>A</v>
          </cell>
          <cell r="E172">
            <v>48</v>
          </cell>
          <cell r="F172" t="str">
            <v>Z</v>
          </cell>
          <cell r="G172">
            <v>1</v>
          </cell>
          <cell r="H172">
            <v>3102098</v>
          </cell>
          <cell r="I172">
            <v>0.97499999999999998</v>
          </cell>
          <cell r="J172">
            <v>0.98</v>
          </cell>
          <cell r="K172">
            <v>124.4</v>
          </cell>
          <cell r="L172">
            <v>125.38</v>
          </cell>
        </row>
        <row r="173">
          <cell r="A173" t="str">
            <v>48-2</v>
          </cell>
          <cell r="B173">
            <v>5057</v>
          </cell>
          <cell r="C173">
            <v>2</v>
          </cell>
          <cell r="D173" t="str">
            <v>A</v>
          </cell>
          <cell r="E173">
            <v>48</v>
          </cell>
          <cell r="F173" t="str">
            <v>Z</v>
          </cell>
          <cell r="G173">
            <v>2</v>
          </cell>
          <cell r="H173">
            <v>3102100</v>
          </cell>
          <cell r="I173">
            <v>0.97499999999999998</v>
          </cell>
          <cell r="J173">
            <v>0.98</v>
          </cell>
          <cell r="K173">
            <v>125.375</v>
          </cell>
          <cell r="L173">
            <v>126.36</v>
          </cell>
        </row>
        <row r="174">
          <cell r="A174" t="str">
            <v>48-3</v>
          </cell>
          <cell r="B174">
            <v>5057</v>
          </cell>
          <cell r="C174">
            <v>2</v>
          </cell>
          <cell r="D174" t="str">
            <v>A</v>
          </cell>
          <cell r="E174">
            <v>48</v>
          </cell>
          <cell r="F174" t="str">
            <v>Z</v>
          </cell>
          <cell r="G174">
            <v>3</v>
          </cell>
          <cell r="H174">
            <v>3102102</v>
          </cell>
          <cell r="I174">
            <v>0.93</v>
          </cell>
          <cell r="J174">
            <v>0.93500000000000005</v>
          </cell>
          <cell r="K174">
            <v>126.35</v>
          </cell>
          <cell r="L174">
            <v>127.295</v>
          </cell>
        </row>
        <row r="175">
          <cell r="A175" t="str">
            <v>49-1</v>
          </cell>
          <cell r="B175">
            <v>5057</v>
          </cell>
          <cell r="C175">
            <v>2</v>
          </cell>
          <cell r="D175" t="str">
            <v>A</v>
          </cell>
          <cell r="E175">
            <v>49</v>
          </cell>
          <cell r="F175" t="str">
            <v>Z</v>
          </cell>
          <cell r="G175">
            <v>1</v>
          </cell>
          <cell r="H175">
            <v>3102112</v>
          </cell>
          <cell r="I175">
            <v>0.94499999999999995</v>
          </cell>
          <cell r="J175">
            <v>0.94499999999999995</v>
          </cell>
          <cell r="K175">
            <v>127.45</v>
          </cell>
          <cell r="L175">
            <v>128.39500000000001</v>
          </cell>
        </row>
        <row r="176">
          <cell r="A176" t="str">
            <v>49-2</v>
          </cell>
          <cell r="B176">
            <v>5057</v>
          </cell>
          <cell r="C176">
            <v>2</v>
          </cell>
          <cell r="D176" t="str">
            <v>A</v>
          </cell>
          <cell r="E176">
            <v>49</v>
          </cell>
          <cell r="F176" t="str">
            <v>Z</v>
          </cell>
          <cell r="G176">
            <v>2</v>
          </cell>
          <cell r="H176">
            <v>3102114</v>
          </cell>
          <cell r="I176">
            <v>0.96</v>
          </cell>
          <cell r="J176">
            <v>0.96</v>
          </cell>
          <cell r="K176">
            <v>128.39500000000001</v>
          </cell>
          <cell r="L176">
            <v>129.35499999999999</v>
          </cell>
        </row>
        <row r="177">
          <cell r="A177" t="str">
            <v>49-3</v>
          </cell>
          <cell r="B177">
            <v>5057</v>
          </cell>
          <cell r="C177">
            <v>2</v>
          </cell>
          <cell r="D177" t="str">
            <v>A</v>
          </cell>
          <cell r="E177">
            <v>49</v>
          </cell>
          <cell r="F177" t="str">
            <v>Z</v>
          </cell>
          <cell r="G177">
            <v>3</v>
          </cell>
          <cell r="H177">
            <v>3102116</v>
          </cell>
          <cell r="I177">
            <v>0.8</v>
          </cell>
          <cell r="J177">
            <v>0.8</v>
          </cell>
          <cell r="K177">
            <v>129.35500000000002</v>
          </cell>
          <cell r="L177">
            <v>130.155</v>
          </cell>
        </row>
        <row r="178">
          <cell r="A178" t="str">
            <v>49-4</v>
          </cell>
          <cell r="B178">
            <v>5057</v>
          </cell>
          <cell r="C178">
            <v>2</v>
          </cell>
          <cell r="D178" t="str">
            <v>A</v>
          </cell>
          <cell r="E178">
            <v>49</v>
          </cell>
          <cell r="F178" t="str">
            <v>Z</v>
          </cell>
          <cell r="G178">
            <v>4</v>
          </cell>
          <cell r="H178">
            <v>3102118</v>
          </cell>
          <cell r="I178">
            <v>0.56000000000000005</v>
          </cell>
          <cell r="J178">
            <v>0.56000000000000005</v>
          </cell>
          <cell r="K178">
            <v>130.15500000000003</v>
          </cell>
          <cell r="L178">
            <v>130.715</v>
          </cell>
        </row>
        <row r="179">
          <cell r="A179" t="str">
            <v>50-1</v>
          </cell>
          <cell r="B179">
            <v>5057</v>
          </cell>
          <cell r="C179">
            <v>2</v>
          </cell>
          <cell r="D179" t="str">
            <v>A</v>
          </cell>
          <cell r="E179">
            <v>50</v>
          </cell>
          <cell r="F179" t="str">
            <v>Z</v>
          </cell>
          <cell r="G179">
            <v>1</v>
          </cell>
          <cell r="H179">
            <v>3102120</v>
          </cell>
          <cell r="I179">
            <v>0.95499999999999996</v>
          </cell>
          <cell r="J179">
            <v>0.95499999999999996</v>
          </cell>
          <cell r="K179">
            <v>130.5</v>
          </cell>
          <cell r="L179">
            <v>131.45500000000001</v>
          </cell>
        </row>
        <row r="180">
          <cell r="A180" t="str">
            <v>50-2</v>
          </cell>
          <cell r="B180">
            <v>5057</v>
          </cell>
          <cell r="C180">
            <v>2</v>
          </cell>
          <cell r="D180" t="str">
            <v>A</v>
          </cell>
          <cell r="E180">
            <v>50</v>
          </cell>
          <cell r="F180" t="str">
            <v>Z</v>
          </cell>
          <cell r="G180">
            <v>2</v>
          </cell>
          <cell r="H180">
            <v>3102122</v>
          </cell>
          <cell r="I180">
            <v>0.66</v>
          </cell>
          <cell r="J180">
            <v>0.67</v>
          </cell>
          <cell r="K180">
            <v>131.45500000000001</v>
          </cell>
          <cell r="L180">
            <v>132.125</v>
          </cell>
        </row>
        <row r="181">
          <cell r="A181" t="str">
            <v>50-3</v>
          </cell>
          <cell r="B181">
            <v>5057</v>
          </cell>
          <cell r="C181">
            <v>2</v>
          </cell>
          <cell r="D181" t="str">
            <v>A</v>
          </cell>
          <cell r="E181">
            <v>50</v>
          </cell>
          <cell r="F181" t="str">
            <v>Z</v>
          </cell>
          <cell r="G181">
            <v>3</v>
          </cell>
          <cell r="H181">
            <v>3102124</v>
          </cell>
          <cell r="I181">
            <v>0.89500000000000002</v>
          </cell>
          <cell r="J181">
            <v>0.89</v>
          </cell>
          <cell r="K181">
            <v>132.11500000000001</v>
          </cell>
          <cell r="L181">
            <v>133.01499999999999</v>
          </cell>
        </row>
        <row r="182">
          <cell r="A182" t="str">
            <v>50-4</v>
          </cell>
          <cell r="B182">
            <v>5057</v>
          </cell>
          <cell r="C182">
            <v>2</v>
          </cell>
          <cell r="D182" t="str">
            <v>A</v>
          </cell>
          <cell r="E182">
            <v>50</v>
          </cell>
          <cell r="F182" t="str">
            <v>Z</v>
          </cell>
          <cell r="G182">
            <v>4</v>
          </cell>
          <cell r="H182">
            <v>3102126</v>
          </cell>
          <cell r="I182">
            <v>0.72</v>
          </cell>
          <cell r="J182">
            <v>0.72</v>
          </cell>
          <cell r="K182">
            <v>133.01000000000002</v>
          </cell>
          <cell r="L182">
            <v>133.73500000000001</v>
          </cell>
        </row>
        <row r="183">
          <cell r="A183" t="str">
            <v>51-1</v>
          </cell>
          <cell r="B183">
            <v>5057</v>
          </cell>
          <cell r="C183">
            <v>2</v>
          </cell>
          <cell r="D183" t="str">
            <v>A</v>
          </cell>
          <cell r="E183">
            <v>51</v>
          </cell>
          <cell r="F183" t="str">
            <v>Z</v>
          </cell>
          <cell r="G183">
            <v>1</v>
          </cell>
          <cell r="H183">
            <v>3102128</v>
          </cell>
          <cell r="I183">
            <v>0.86499999999999999</v>
          </cell>
          <cell r="J183">
            <v>0.87</v>
          </cell>
          <cell r="K183">
            <v>133.55000000000001</v>
          </cell>
          <cell r="L183">
            <v>134.41999999999999</v>
          </cell>
        </row>
        <row r="184">
          <cell r="A184" t="str">
            <v>51-2</v>
          </cell>
          <cell r="B184">
            <v>5057</v>
          </cell>
          <cell r="C184">
            <v>2</v>
          </cell>
          <cell r="D184" t="str">
            <v>A</v>
          </cell>
          <cell r="E184">
            <v>51</v>
          </cell>
          <cell r="F184" t="str">
            <v>Z</v>
          </cell>
          <cell r="G184">
            <v>2</v>
          </cell>
          <cell r="H184">
            <v>3102130</v>
          </cell>
          <cell r="I184">
            <v>0.96</v>
          </cell>
          <cell r="J184">
            <v>0.95</v>
          </cell>
          <cell r="K184">
            <v>134.41500000000002</v>
          </cell>
          <cell r="L184">
            <v>135.37</v>
          </cell>
        </row>
        <row r="185">
          <cell r="A185" t="str">
            <v>51-3</v>
          </cell>
          <cell r="B185">
            <v>5057</v>
          </cell>
          <cell r="C185">
            <v>2</v>
          </cell>
          <cell r="D185" t="str">
            <v>A</v>
          </cell>
          <cell r="E185">
            <v>51</v>
          </cell>
          <cell r="F185" t="str">
            <v>Z</v>
          </cell>
          <cell r="G185">
            <v>3</v>
          </cell>
          <cell r="H185">
            <v>3102132</v>
          </cell>
          <cell r="I185">
            <v>0.68</v>
          </cell>
          <cell r="J185">
            <v>0.68</v>
          </cell>
          <cell r="K185">
            <v>135.37500000000003</v>
          </cell>
          <cell r="L185">
            <v>136.05000000000001</v>
          </cell>
        </row>
        <row r="186">
          <cell r="A186" t="str">
            <v>51-4</v>
          </cell>
          <cell r="B186">
            <v>5057</v>
          </cell>
          <cell r="C186">
            <v>2</v>
          </cell>
          <cell r="D186" t="str">
            <v>A</v>
          </cell>
          <cell r="E186">
            <v>51</v>
          </cell>
          <cell r="F186" t="str">
            <v>Z</v>
          </cell>
          <cell r="G186">
            <v>4</v>
          </cell>
          <cell r="H186">
            <v>3102134</v>
          </cell>
          <cell r="I186">
            <v>0.56000000000000005</v>
          </cell>
          <cell r="J186">
            <v>0.56499999999999995</v>
          </cell>
          <cell r="K186">
            <v>136.05500000000004</v>
          </cell>
          <cell r="L186">
            <v>136.61500000000001</v>
          </cell>
        </row>
        <row r="187">
          <cell r="A187" t="str">
            <v>52-1</v>
          </cell>
          <cell r="B187">
            <v>5057</v>
          </cell>
          <cell r="C187">
            <v>2</v>
          </cell>
          <cell r="D187" t="str">
            <v>A</v>
          </cell>
          <cell r="E187">
            <v>52</v>
          </cell>
          <cell r="F187" t="str">
            <v>Z</v>
          </cell>
          <cell r="G187">
            <v>1</v>
          </cell>
          <cell r="H187">
            <v>3102136</v>
          </cell>
          <cell r="I187">
            <v>0.83</v>
          </cell>
          <cell r="J187">
            <v>0.83</v>
          </cell>
          <cell r="K187">
            <v>136.6</v>
          </cell>
          <cell r="L187">
            <v>137.43</v>
          </cell>
        </row>
        <row r="188">
          <cell r="A188" t="str">
            <v>52-2</v>
          </cell>
          <cell r="B188">
            <v>5057</v>
          </cell>
          <cell r="C188">
            <v>2</v>
          </cell>
          <cell r="D188" t="str">
            <v>A</v>
          </cell>
          <cell r="E188">
            <v>52</v>
          </cell>
          <cell r="F188" t="str">
            <v>Z</v>
          </cell>
          <cell r="G188">
            <v>2</v>
          </cell>
          <cell r="H188">
            <v>3102138</v>
          </cell>
          <cell r="I188">
            <v>0.8</v>
          </cell>
          <cell r="J188">
            <v>0.8</v>
          </cell>
          <cell r="K188">
            <v>137.43</v>
          </cell>
          <cell r="L188">
            <v>138.22999999999999</v>
          </cell>
        </row>
        <row r="189">
          <cell r="A189" t="str">
            <v>52-3</v>
          </cell>
          <cell r="B189">
            <v>5057</v>
          </cell>
          <cell r="C189">
            <v>2</v>
          </cell>
          <cell r="D189" t="str">
            <v>A</v>
          </cell>
          <cell r="E189">
            <v>52</v>
          </cell>
          <cell r="F189" t="str">
            <v>Z</v>
          </cell>
          <cell r="G189">
            <v>3</v>
          </cell>
          <cell r="H189">
            <v>3102140</v>
          </cell>
          <cell r="I189">
            <v>0.755</v>
          </cell>
          <cell r="J189">
            <v>0.755</v>
          </cell>
          <cell r="K189">
            <v>138.23000000000002</v>
          </cell>
          <cell r="L189">
            <v>138.98500000000001</v>
          </cell>
        </row>
        <row r="190">
          <cell r="A190" t="str">
            <v>52-4</v>
          </cell>
          <cell r="B190">
            <v>5057</v>
          </cell>
          <cell r="C190">
            <v>2</v>
          </cell>
          <cell r="D190" t="str">
            <v>A</v>
          </cell>
          <cell r="E190">
            <v>52</v>
          </cell>
          <cell r="F190" t="str">
            <v>Z</v>
          </cell>
          <cell r="G190">
            <v>4</v>
          </cell>
          <cell r="H190">
            <v>3102142</v>
          </cell>
          <cell r="I190">
            <v>0.80500000000000005</v>
          </cell>
          <cell r="J190">
            <v>0.80500000000000005</v>
          </cell>
          <cell r="K190">
            <v>138.98500000000001</v>
          </cell>
          <cell r="L190">
            <v>139.79</v>
          </cell>
        </row>
        <row r="191">
          <cell r="A191" t="str">
            <v>53-1</v>
          </cell>
          <cell r="B191">
            <v>5057</v>
          </cell>
          <cell r="C191">
            <v>2</v>
          </cell>
          <cell r="D191" t="str">
            <v>A</v>
          </cell>
          <cell r="E191">
            <v>53</v>
          </cell>
          <cell r="F191" t="str">
            <v>Z</v>
          </cell>
          <cell r="G191">
            <v>1</v>
          </cell>
          <cell r="H191">
            <v>3102146</v>
          </cell>
          <cell r="I191">
            <v>0.85499999999999998</v>
          </cell>
          <cell r="J191">
            <v>0.86</v>
          </cell>
          <cell r="K191">
            <v>139.65</v>
          </cell>
          <cell r="L191">
            <v>140.51</v>
          </cell>
        </row>
        <row r="192">
          <cell r="A192" t="str">
            <v>53-2</v>
          </cell>
          <cell r="B192">
            <v>5057</v>
          </cell>
          <cell r="C192">
            <v>2</v>
          </cell>
          <cell r="D192" t="str">
            <v>A</v>
          </cell>
          <cell r="E192">
            <v>53</v>
          </cell>
          <cell r="F192" t="str">
            <v>Z</v>
          </cell>
          <cell r="G192">
            <v>2</v>
          </cell>
          <cell r="H192">
            <v>3102148</v>
          </cell>
          <cell r="I192">
            <v>0.83</v>
          </cell>
          <cell r="J192">
            <v>0.83</v>
          </cell>
          <cell r="K192">
            <v>140.505</v>
          </cell>
          <cell r="L192">
            <v>141.34</v>
          </cell>
        </row>
        <row r="193">
          <cell r="A193" t="str">
            <v>53-3</v>
          </cell>
          <cell r="B193">
            <v>5057</v>
          </cell>
          <cell r="C193">
            <v>2</v>
          </cell>
          <cell r="D193" t="str">
            <v>A</v>
          </cell>
          <cell r="E193">
            <v>53</v>
          </cell>
          <cell r="F193" t="str">
            <v>Z</v>
          </cell>
          <cell r="G193">
            <v>3</v>
          </cell>
          <cell r="H193">
            <v>3102150</v>
          </cell>
          <cell r="I193">
            <v>0.91</v>
          </cell>
          <cell r="J193">
            <v>0.90500000000000003</v>
          </cell>
          <cell r="K193">
            <v>141.33500000000001</v>
          </cell>
          <cell r="L193">
            <v>142.245</v>
          </cell>
        </row>
        <row r="194">
          <cell r="A194" t="str">
            <v>53-4</v>
          </cell>
          <cell r="B194">
            <v>5057</v>
          </cell>
          <cell r="C194">
            <v>2</v>
          </cell>
          <cell r="D194" t="str">
            <v>A</v>
          </cell>
          <cell r="E194">
            <v>53</v>
          </cell>
          <cell r="F194" t="str">
            <v>Z</v>
          </cell>
          <cell r="G194">
            <v>4</v>
          </cell>
          <cell r="H194">
            <v>3102152</v>
          </cell>
          <cell r="I194">
            <v>0.51</v>
          </cell>
          <cell r="J194">
            <v>0.51</v>
          </cell>
          <cell r="K194">
            <v>142.245</v>
          </cell>
          <cell r="L194">
            <v>142.755</v>
          </cell>
        </row>
        <row r="195">
          <cell r="A195" t="str">
            <v>54-1</v>
          </cell>
          <cell r="B195">
            <v>5057</v>
          </cell>
          <cell r="C195">
            <v>2</v>
          </cell>
          <cell r="D195" t="str">
            <v>A</v>
          </cell>
          <cell r="E195">
            <v>54</v>
          </cell>
          <cell r="F195" t="str">
            <v>Z</v>
          </cell>
          <cell r="G195">
            <v>1</v>
          </cell>
          <cell r="H195">
            <v>3102154</v>
          </cell>
          <cell r="I195">
            <v>0.84499999999999997</v>
          </cell>
          <cell r="J195">
            <v>0.84</v>
          </cell>
          <cell r="K195">
            <v>142.69999999999999</v>
          </cell>
          <cell r="L195">
            <v>143.54</v>
          </cell>
        </row>
        <row r="196">
          <cell r="A196" t="str">
            <v>54-2</v>
          </cell>
          <cell r="B196">
            <v>5057</v>
          </cell>
          <cell r="C196">
            <v>2</v>
          </cell>
          <cell r="D196" t="str">
            <v>A</v>
          </cell>
          <cell r="E196">
            <v>54</v>
          </cell>
          <cell r="F196" t="str">
            <v>Z</v>
          </cell>
          <cell r="G196">
            <v>2</v>
          </cell>
          <cell r="H196">
            <v>3102156</v>
          </cell>
          <cell r="I196">
            <v>0.78500000000000003</v>
          </cell>
          <cell r="J196">
            <v>0.79</v>
          </cell>
          <cell r="K196">
            <v>143.54499999999999</v>
          </cell>
          <cell r="L196">
            <v>144.33000000000001</v>
          </cell>
        </row>
        <row r="197">
          <cell r="A197" t="str">
            <v>54-3</v>
          </cell>
          <cell r="B197">
            <v>5057</v>
          </cell>
          <cell r="C197">
            <v>2</v>
          </cell>
          <cell r="D197" t="str">
            <v>A</v>
          </cell>
          <cell r="E197">
            <v>54</v>
          </cell>
          <cell r="F197" t="str">
            <v>Z</v>
          </cell>
          <cell r="G197">
            <v>3</v>
          </cell>
          <cell r="H197">
            <v>3102158</v>
          </cell>
          <cell r="I197">
            <v>0.91</v>
          </cell>
          <cell r="J197">
            <v>0.91</v>
          </cell>
          <cell r="K197">
            <v>144.32999999999998</v>
          </cell>
          <cell r="L197">
            <v>145.24</v>
          </cell>
        </row>
        <row r="198">
          <cell r="A198" t="str">
            <v>54-4</v>
          </cell>
          <cell r="B198">
            <v>5057</v>
          </cell>
          <cell r="C198">
            <v>2</v>
          </cell>
          <cell r="D198" t="str">
            <v>A</v>
          </cell>
          <cell r="E198">
            <v>54</v>
          </cell>
          <cell r="F198" t="str">
            <v>Z</v>
          </cell>
          <cell r="G198">
            <v>4</v>
          </cell>
          <cell r="H198">
            <v>3102160</v>
          </cell>
          <cell r="I198">
            <v>0.68</v>
          </cell>
          <cell r="J198">
            <v>0.68500000000000005</v>
          </cell>
          <cell r="K198">
            <v>145.23999999999998</v>
          </cell>
          <cell r="L198">
            <v>145.92500000000001</v>
          </cell>
        </row>
        <row r="199">
          <cell r="A199" t="str">
            <v>55-1</v>
          </cell>
          <cell r="B199">
            <v>5057</v>
          </cell>
          <cell r="C199">
            <v>2</v>
          </cell>
          <cell r="D199" t="str">
            <v>A</v>
          </cell>
          <cell r="E199">
            <v>55</v>
          </cell>
          <cell r="F199" t="str">
            <v>Z</v>
          </cell>
          <cell r="G199">
            <v>1</v>
          </cell>
          <cell r="H199">
            <v>3102162</v>
          </cell>
          <cell r="I199">
            <v>0.97499999999999998</v>
          </cell>
          <cell r="J199">
            <v>0.97499999999999998</v>
          </cell>
          <cell r="K199">
            <v>145.75</v>
          </cell>
          <cell r="L199">
            <v>146.72499999999999</v>
          </cell>
        </row>
        <row r="200">
          <cell r="A200" t="str">
            <v>55-2</v>
          </cell>
          <cell r="B200">
            <v>5057</v>
          </cell>
          <cell r="C200">
            <v>2</v>
          </cell>
          <cell r="D200" t="str">
            <v>A</v>
          </cell>
          <cell r="E200">
            <v>55</v>
          </cell>
          <cell r="F200" t="str">
            <v>Z</v>
          </cell>
          <cell r="G200">
            <v>2</v>
          </cell>
          <cell r="H200">
            <v>3102164</v>
          </cell>
          <cell r="I200">
            <v>0.85</v>
          </cell>
          <cell r="J200">
            <v>0.85</v>
          </cell>
          <cell r="K200">
            <v>146.72499999999999</v>
          </cell>
          <cell r="L200">
            <v>147.57499999999999</v>
          </cell>
        </row>
        <row r="201">
          <cell r="A201" t="str">
            <v>55-3</v>
          </cell>
          <cell r="B201">
            <v>5057</v>
          </cell>
          <cell r="C201">
            <v>2</v>
          </cell>
          <cell r="D201" t="str">
            <v>A</v>
          </cell>
          <cell r="E201">
            <v>55</v>
          </cell>
          <cell r="F201" t="str">
            <v>Z</v>
          </cell>
          <cell r="G201">
            <v>3</v>
          </cell>
          <cell r="H201">
            <v>3102166</v>
          </cell>
          <cell r="I201">
            <v>0.625</v>
          </cell>
          <cell r="J201">
            <v>0.62</v>
          </cell>
          <cell r="K201">
            <v>147.57499999999999</v>
          </cell>
          <cell r="L201">
            <v>148.19499999999999</v>
          </cell>
        </row>
        <row r="202">
          <cell r="A202" t="str">
            <v>55-4</v>
          </cell>
          <cell r="B202">
            <v>5057</v>
          </cell>
          <cell r="C202">
            <v>2</v>
          </cell>
          <cell r="D202" t="str">
            <v>A</v>
          </cell>
          <cell r="E202">
            <v>55</v>
          </cell>
          <cell r="F202" t="str">
            <v>Z</v>
          </cell>
          <cell r="G202">
            <v>4</v>
          </cell>
          <cell r="H202">
            <v>3102168</v>
          </cell>
          <cell r="I202">
            <v>0.69</v>
          </cell>
          <cell r="J202">
            <v>0.69</v>
          </cell>
          <cell r="K202">
            <v>148.19999999999999</v>
          </cell>
          <cell r="L202">
            <v>148.88499999999999</v>
          </cell>
        </row>
        <row r="203">
          <cell r="A203" t="str">
            <v>56-1</v>
          </cell>
          <cell r="B203">
            <v>5057</v>
          </cell>
          <cell r="C203">
            <v>2</v>
          </cell>
          <cell r="D203" t="str">
            <v>A</v>
          </cell>
          <cell r="E203">
            <v>56</v>
          </cell>
          <cell r="F203" t="str">
            <v>Z</v>
          </cell>
          <cell r="G203">
            <v>1</v>
          </cell>
          <cell r="H203">
            <v>3102172</v>
          </cell>
          <cell r="I203">
            <v>0.86</v>
          </cell>
          <cell r="J203">
            <v>0.87</v>
          </cell>
          <cell r="K203">
            <v>148.80000000000001</v>
          </cell>
          <cell r="L203">
            <v>149.66999999999999</v>
          </cell>
        </row>
        <row r="204">
          <cell r="A204" t="str">
            <v>56-2</v>
          </cell>
          <cell r="B204">
            <v>5057</v>
          </cell>
          <cell r="C204">
            <v>2</v>
          </cell>
          <cell r="D204" t="str">
            <v>A</v>
          </cell>
          <cell r="E204">
            <v>56</v>
          </cell>
          <cell r="F204" t="str">
            <v>Z</v>
          </cell>
          <cell r="G204">
            <v>2</v>
          </cell>
          <cell r="H204">
            <v>3102174</v>
          </cell>
          <cell r="I204">
            <v>0.71499999999999997</v>
          </cell>
          <cell r="J204">
            <v>0.72</v>
          </cell>
          <cell r="K204">
            <v>149.66000000000003</v>
          </cell>
          <cell r="L204">
            <v>150.38999999999999</v>
          </cell>
        </row>
        <row r="205">
          <cell r="A205" t="str">
            <v>56-3</v>
          </cell>
          <cell r="B205">
            <v>5057</v>
          </cell>
          <cell r="C205">
            <v>2</v>
          </cell>
          <cell r="D205" t="str">
            <v>A</v>
          </cell>
          <cell r="E205">
            <v>56</v>
          </cell>
          <cell r="F205" t="str">
            <v>Z</v>
          </cell>
          <cell r="G205">
            <v>3</v>
          </cell>
          <cell r="H205">
            <v>3102176</v>
          </cell>
          <cell r="I205">
            <v>0.90500000000000003</v>
          </cell>
          <cell r="J205">
            <v>0.98</v>
          </cell>
          <cell r="K205">
            <v>150.37500000000003</v>
          </cell>
          <cell r="L205">
            <v>151.37</v>
          </cell>
        </row>
        <row r="206">
          <cell r="A206" t="str">
            <v>57-1</v>
          </cell>
          <cell r="B206">
            <v>5057</v>
          </cell>
          <cell r="C206">
            <v>2</v>
          </cell>
          <cell r="D206" t="str">
            <v>A</v>
          </cell>
          <cell r="E206">
            <v>57</v>
          </cell>
          <cell r="F206" t="str">
            <v>Z</v>
          </cell>
          <cell r="G206">
            <v>1</v>
          </cell>
          <cell r="H206">
            <v>3102178</v>
          </cell>
          <cell r="I206">
            <v>0.81</v>
          </cell>
          <cell r="J206">
            <v>0.88</v>
          </cell>
          <cell r="K206">
            <v>150.80000000000001</v>
          </cell>
          <cell r="L206">
            <v>151.68</v>
          </cell>
        </row>
        <row r="207">
          <cell r="A207" t="str">
            <v>57-2</v>
          </cell>
          <cell r="B207">
            <v>5057</v>
          </cell>
          <cell r="C207">
            <v>2</v>
          </cell>
          <cell r="D207" t="str">
            <v>A</v>
          </cell>
          <cell r="E207">
            <v>57</v>
          </cell>
          <cell r="F207" t="str">
            <v>Z</v>
          </cell>
          <cell r="G207">
            <v>2</v>
          </cell>
          <cell r="H207">
            <v>3102180</v>
          </cell>
          <cell r="I207">
            <v>0.33500000000000002</v>
          </cell>
          <cell r="J207">
            <v>0.33</v>
          </cell>
          <cell r="K207">
            <v>151.61000000000001</v>
          </cell>
          <cell r="L207">
            <v>152.01</v>
          </cell>
        </row>
        <row r="208">
          <cell r="A208" t="str">
            <v>58-1</v>
          </cell>
          <cell r="B208">
            <v>5057</v>
          </cell>
          <cell r="C208">
            <v>2</v>
          </cell>
          <cell r="D208" t="str">
            <v>A</v>
          </cell>
          <cell r="E208">
            <v>58</v>
          </cell>
          <cell r="F208" t="str">
            <v>Z</v>
          </cell>
          <cell r="G208">
            <v>1</v>
          </cell>
          <cell r="H208">
            <v>3102182</v>
          </cell>
          <cell r="I208">
            <v>0.26500000000000001</v>
          </cell>
          <cell r="J208">
            <v>0.26</v>
          </cell>
          <cell r="K208">
            <v>151.85</v>
          </cell>
          <cell r="L208">
            <v>152.11000000000001</v>
          </cell>
        </row>
        <row r="209">
          <cell r="A209" t="str">
            <v>61-1</v>
          </cell>
          <cell r="B209">
            <v>5057</v>
          </cell>
          <cell r="C209">
            <v>2</v>
          </cell>
          <cell r="D209" t="str">
            <v>A</v>
          </cell>
          <cell r="E209">
            <v>61</v>
          </cell>
          <cell r="F209" t="str">
            <v>Z</v>
          </cell>
          <cell r="G209">
            <v>1</v>
          </cell>
          <cell r="H209">
            <v>3102186</v>
          </cell>
          <cell r="I209">
            <v>0.94499999999999995</v>
          </cell>
          <cell r="J209">
            <v>0.94</v>
          </cell>
          <cell r="K209">
            <v>152.15</v>
          </cell>
          <cell r="L209">
            <v>153.09</v>
          </cell>
        </row>
        <row r="210">
          <cell r="A210" t="str">
            <v>61-2</v>
          </cell>
          <cell r="B210">
            <v>5057</v>
          </cell>
          <cell r="C210">
            <v>2</v>
          </cell>
          <cell r="D210" t="str">
            <v>A</v>
          </cell>
          <cell r="E210">
            <v>61</v>
          </cell>
          <cell r="F210" t="str">
            <v>Z</v>
          </cell>
          <cell r="G210">
            <v>2</v>
          </cell>
          <cell r="H210">
            <v>3102188</v>
          </cell>
          <cell r="I210">
            <v>0.95</v>
          </cell>
          <cell r="J210">
            <v>0.95</v>
          </cell>
          <cell r="K210">
            <v>153.095</v>
          </cell>
          <cell r="L210">
            <v>154.04</v>
          </cell>
        </row>
        <row r="211">
          <cell r="A211" t="str">
            <v>61-3</v>
          </cell>
          <cell r="B211">
            <v>5057</v>
          </cell>
          <cell r="C211">
            <v>2</v>
          </cell>
          <cell r="D211" t="str">
            <v>A</v>
          </cell>
          <cell r="E211">
            <v>61</v>
          </cell>
          <cell r="F211" t="str">
            <v>Z</v>
          </cell>
          <cell r="G211">
            <v>3</v>
          </cell>
          <cell r="H211">
            <v>3102190</v>
          </cell>
          <cell r="I211">
            <v>0.77500000000000002</v>
          </cell>
          <cell r="J211">
            <v>0.77</v>
          </cell>
          <cell r="K211">
            <v>154.04499999999999</v>
          </cell>
          <cell r="L211">
            <v>154.81</v>
          </cell>
        </row>
        <row r="212">
          <cell r="A212" t="str">
            <v>62-1</v>
          </cell>
          <cell r="B212">
            <v>5057</v>
          </cell>
          <cell r="C212">
            <v>2</v>
          </cell>
          <cell r="D212" t="str">
            <v>A</v>
          </cell>
          <cell r="E212">
            <v>62</v>
          </cell>
          <cell r="F212" t="str">
            <v>Z</v>
          </cell>
          <cell r="G212">
            <v>1</v>
          </cell>
          <cell r="H212">
            <v>3102192</v>
          </cell>
          <cell r="I212">
            <v>0.89</v>
          </cell>
          <cell r="J212">
            <v>0.88</v>
          </cell>
          <cell r="K212">
            <v>154.9</v>
          </cell>
          <cell r="L212">
            <v>155.78</v>
          </cell>
        </row>
        <row r="213">
          <cell r="A213" t="str">
            <v>62-2</v>
          </cell>
          <cell r="B213">
            <v>5057</v>
          </cell>
          <cell r="C213">
            <v>2</v>
          </cell>
          <cell r="D213" t="str">
            <v>A</v>
          </cell>
          <cell r="E213">
            <v>62</v>
          </cell>
          <cell r="F213" t="str">
            <v>Z</v>
          </cell>
          <cell r="G213">
            <v>2</v>
          </cell>
          <cell r="H213">
            <v>3102194</v>
          </cell>
          <cell r="I213">
            <v>0.97</v>
          </cell>
          <cell r="J213">
            <v>0.97</v>
          </cell>
          <cell r="K213">
            <v>155.79</v>
          </cell>
          <cell r="L213">
            <v>156.75</v>
          </cell>
        </row>
        <row r="214">
          <cell r="A214" t="str">
            <v>62-3</v>
          </cell>
          <cell r="B214">
            <v>5057</v>
          </cell>
          <cell r="C214">
            <v>2</v>
          </cell>
          <cell r="D214" t="str">
            <v>A</v>
          </cell>
          <cell r="E214">
            <v>62</v>
          </cell>
          <cell r="F214" t="str">
            <v>Z</v>
          </cell>
          <cell r="G214">
            <v>3</v>
          </cell>
          <cell r="H214">
            <v>3102196</v>
          </cell>
          <cell r="I214">
            <v>0.48499999999999999</v>
          </cell>
          <cell r="J214">
            <v>0.47</v>
          </cell>
          <cell r="K214">
            <v>156.76</v>
          </cell>
          <cell r="L214">
            <v>157.22</v>
          </cell>
        </row>
        <row r="215">
          <cell r="A215" t="str">
            <v>62-4</v>
          </cell>
          <cell r="B215">
            <v>5057</v>
          </cell>
          <cell r="C215">
            <v>2</v>
          </cell>
          <cell r="D215" t="str">
            <v>A</v>
          </cell>
          <cell r="E215">
            <v>62</v>
          </cell>
          <cell r="F215" t="str">
            <v>Z</v>
          </cell>
          <cell r="G215">
            <v>4</v>
          </cell>
          <cell r="H215">
            <v>3102198</v>
          </cell>
          <cell r="I215">
            <v>0.66</v>
          </cell>
          <cell r="J215">
            <v>0.66</v>
          </cell>
          <cell r="K215">
            <v>157.245</v>
          </cell>
          <cell r="L215">
            <v>157.88</v>
          </cell>
        </row>
        <row r="216">
          <cell r="A216" t="str">
            <v>63-1</v>
          </cell>
          <cell r="B216">
            <v>5057</v>
          </cell>
          <cell r="C216">
            <v>2</v>
          </cell>
          <cell r="D216" t="str">
            <v>A</v>
          </cell>
          <cell r="E216">
            <v>63</v>
          </cell>
          <cell r="F216" t="str">
            <v>Z</v>
          </cell>
          <cell r="G216">
            <v>1</v>
          </cell>
          <cell r="H216">
            <v>3102200</v>
          </cell>
          <cell r="I216">
            <v>1</v>
          </cell>
          <cell r="J216">
            <v>0.98</v>
          </cell>
          <cell r="K216">
            <v>157.94999999999999</v>
          </cell>
          <cell r="L216">
            <v>158.93</v>
          </cell>
        </row>
        <row r="217">
          <cell r="A217" t="str">
            <v>63-2</v>
          </cell>
          <cell r="B217">
            <v>5057</v>
          </cell>
          <cell r="C217">
            <v>2</v>
          </cell>
          <cell r="D217" t="str">
            <v>A</v>
          </cell>
          <cell r="E217">
            <v>63</v>
          </cell>
          <cell r="F217" t="str">
            <v>Z</v>
          </cell>
          <cell r="G217">
            <v>2</v>
          </cell>
          <cell r="H217">
            <v>3102202</v>
          </cell>
          <cell r="I217">
            <v>0.98499999999999999</v>
          </cell>
          <cell r="J217">
            <v>0.98</v>
          </cell>
          <cell r="K217">
            <v>158.94999999999999</v>
          </cell>
          <cell r="L217">
            <v>159.91</v>
          </cell>
        </row>
        <row r="218">
          <cell r="A218" t="str">
            <v>63-3</v>
          </cell>
          <cell r="B218">
            <v>5057</v>
          </cell>
          <cell r="C218">
            <v>2</v>
          </cell>
          <cell r="D218" t="str">
            <v>A</v>
          </cell>
          <cell r="E218">
            <v>63</v>
          </cell>
          <cell r="F218" t="str">
            <v>Z</v>
          </cell>
          <cell r="G218">
            <v>3</v>
          </cell>
          <cell r="H218">
            <v>3102204</v>
          </cell>
          <cell r="I218">
            <v>0.67500000000000004</v>
          </cell>
          <cell r="J218">
            <v>0.67</v>
          </cell>
          <cell r="K218">
            <v>159.935</v>
          </cell>
          <cell r="L218">
            <v>160.58000000000001</v>
          </cell>
        </row>
        <row r="219">
          <cell r="A219" t="str">
            <v>63-4</v>
          </cell>
          <cell r="B219">
            <v>5057</v>
          </cell>
          <cell r="C219">
            <v>2</v>
          </cell>
          <cell r="D219" t="str">
            <v>A</v>
          </cell>
          <cell r="E219">
            <v>63</v>
          </cell>
          <cell r="F219" t="str">
            <v>Z</v>
          </cell>
          <cell r="G219">
            <v>4</v>
          </cell>
          <cell r="H219">
            <v>3102206</v>
          </cell>
          <cell r="I219">
            <v>0.5</v>
          </cell>
          <cell r="J219">
            <v>0.5</v>
          </cell>
          <cell r="K219">
            <v>160.61000000000001</v>
          </cell>
          <cell r="L219">
            <v>161.08000000000001</v>
          </cell>
        </row>
        <row r="220">
          <cell r="A220" t="str">
            <v>64-1</v>
          </cell>
          <cell r="B220">
            <v>5057</v>
          </cell>
          <cell r="C220">
            <v>2</v>
          </cell>
          <cell r="D220" t="str">
            <v>A</v>
          </cell>
          <cell r="E220">
            <v>64</v>
          </cell>
          <cell r="F220" t="str">
            <v>Z</v>
          </cell>
          <cell r="G220">
            <v>1</v>
          </cell>
          <cell r="H220">
            <v>3102210</v>
          </cell>
          <cell r="I220">
            <v>0.93500000000000005</v>
          </cell>
          <cell r="J220">
            <v>0.92</v>
          </cell>
          <cell r="K220">
            <v>161</v>
          </cell>
          <cell r="L220">
            <v>161.91999999999999</v>
          </cell>
        </row>
        <row r="221">
          <cell r="A221" t="str">
            <v>64-2</v>
          </cell>
          <cell r="B221">
            <v>5057</v>
          </cell>
          <cell r="C221">
            <v>2</v>
          </cell>
          <cell r="D221" t="str">
            <v>A</v>
          </cell>
          <cell r="E221">
            <v>64</v>
          </cell>
          <cell r="F221" t="str">
            <v>Z</v>
          </cell>
          <cell r="G221">
            <v>2</v>
          </cell>
          <cell r="H221">
            <v>3102212</v>
          </cell>
          <cell r="I221">
            <v>0.77</v>
          </cell>
          <cell r="J221">
            <v>0.76</v>
          </cell>
          <cell r="K221">
            <v>161.935</v>
          </cell>
          <cell r="L221">
            <v>162.68</v>
          </cell>
        </row>
        <row r="222">
          <cell r="A222" t="str">
            <v>64-3</v>
          </cell>
          <cell r="B222">
            <v>5057</v>
          </cell>
          <cell r="C222">
            <v>2</v>
          </cell>
          <cell r="D222" t="str">
            <v>A</v>
          </cell>
          <cell r="E222">
            <v>64</v>
          </cell>
          <cell r="F222" t="str">
            <v>Z</v>
          </cell>
          <cell r="G222">
            <v>3</v>
          </cell>
          <cell r="H222">
            <v>3102214</v>
          </cell>
          <cell r="I222">
            <v>0.68500000000000005</v>
          </cell>
          <cell r="J222">
            <v>0.68</v>
          </cell>
          <cell r="K222">
            <v>162.70500000000001</v>
          </cell>
          <cell r="L222">
            <v>163.36000000000001</v>
          </cell>
        </row>
        <row r="223">
          <cell r="A223" t="str">
            <v>64-4</v>
          </cell>
          <cell r="B223">
            <v>5057</v>
          </cell>
          <cell r="C223">
            <v>2</v>
          </cell>
          <cell r="D223" t="str">
            <v>A</v>
          </cell>
          <cell r="E223">
            <v>64</v>
          </cell>
          <cell r="F223" t="str">
            <v>Z</v>
          </cell>
          <cell r="G223">
            <v>4</v>
          </cell>
          <cell r="H223">
            <v>3102216</v>
          </cell>
          <cell r="I223">
            <v>0.6</v>
          </cell>
          <cell r="J223">
            <v>0.59</v>
          </cell>
          <cell r="K223">
            <v>163.39000000000001</v>
          </cell>
          <cell r="L223">
            <v>163.95</v>
          </cell>
        </row>
        <row r="224">
          <cell r="A224" t="str">
            <v>65-1</v>
          </cell>
          <cell r="B224">
            <v>5057</v>
          </cell>
          <cell r="C224">
            <v>2</v>
          </cell>
          <cell r="D224" t="str">
            <v>A</v>
          </cell>
          <cell r="E224">
            <v>65</v>
          </cell>
          <cell r="F224" t="str">
            <v>Z</v>
          </cell>
          <cell r="G224">
            <v>1</v>
          </cell>
          <cell r="H224">
            <v>3102218</v>
          </cell>
          <cell r="I224">
            <v>0.91</v>
          </cell>
          <cell r="J224">
            <v>0.92</v>
          </cell>
          <cell r="K224">
            <v>164.05</v>
          </cell>
          <cell r="L224">
            <v>164.97</v>
          </cell>
        </row>
        <row r="225">
          <cell r="A225" t="str">
            <v>65-2</v>
          </cell>
          <cell r="B225">
            <v>5057</v>
          </cell>
          <cell r="C225">
            <v>2</v>
          </cell>
          <cell r="D225" t="str">
            <v>A</v>
          </cell>
          <cell r="E225">
            <v>65</v>
          </cell>
          <cell r="F225" t="str">
            <v>Z</v>
          </cell>
          <cell r="G225">
            <v>2</v>
          </cell>
          <cell r="H225">
            <v>3102220</v>
          </cell>
          <cell r="I225">
            <v>0.98499999999999999</v>
          </cell>
          <cell r="J225">
            <v>0.98</v>
          </cell>
          <cell r="K225">
            <v>164.96</v>
          </cell>
          <cell r="L225">
            <v>165.95</v>
          </cell>
        </row>
        <row r="226">
          <cell r="A226" t="str">
            <v>65-3</v>
          </cell>
          <cell r="B226">
            <v>5057</v>
          </cell>
          <cell r="C226">
            <v>2</v>
          </cell>
          <cell r="D226" t="str">
            <v>A</v>
          </cell>
          <cell r="E226">
            <v>65</v>
          </cell>
          <cell r="F226" t="str">
            <v>Z</v>
          </cell>
          <cell r="G226">
            <v>3</v>
          </cell>
          <cell r="H226">
            <v>3102222</v>
          </cell>
          <cell r="I226">
            <v>0.91</v>
          </cell>
          <cell r="J226">
            <v>0.91</v>
          </cell>
          <cell r="K226">
            <v>165.94500000000002</v>
          </cell>
          <cell r="L226">
            <v>166.86</v>
          </cell>
        </row>
        <row r="227">
          <cell r="A227" t="str">
            <v>65-4</v>
          </cell>
          <cell r="B227">
            <v>5057</v>
          </cell>
          <cell r="C227">
            <v>2</v>
          </cell>
          <cell r="D227" t="str">
            <v>A</v>
          </cell>
          <cell r="E227">
            <v>65</v>
          </cell>
          <cell r="F227" t="str">
            <v>Z</v>
          </cell>
          <cell r="G227">
            <v>4</v>
          </cell>
          <cell r="H227">
            <v>3102224</v>
          </cell>
          <cell r="I227">
            <v>0.42499999999999999</v>
          </cell>
          <cell r="J227">
            <v>0.43</v>
          </cell>
          <cell r="K227">
            <v>166.85500000000002</v>
          </cell>
          <cell r="L227">
            <v>167.29</v>
          </cell>
        </row>
        <row r="228">
          <cell r="A228" t="str">
            <v>66-1</v>
          </cell>
          <cell r="B228">
            <v>5057</v>
          </cell>
          <cell r="C228">
            <v>2</v>
          </cell>
          <cell r="D228" t="str">
            <v>A</v>
          </cell>
          <cell r="E228">
            <v>66</v>
          </cell>
          <cell r="F228" t="str">
            <v>Z</v>
          </cell>
          <cell r="G228">
            <v>1</v>
          </cell>
          <cell r="H228">
            <v>3102226</v>
          </cell>
          <cell r="I228">
            <v>0.98</v>
          </cell>
          <cell r="J228">
            <v>0.98</v>
          </cell>
          <cell r="K228">
            <v>167.1</v>
          </cell>
          <cell r="L228">
            <v>168.08</v>
          </cell>
        </row>
        <row r="229">
          <cell r="A229" t="str">
            <v>66-2</v>
          </cell>
          <cell r="B229">
            <v>5057</v>
          </cell>
          <cell r="C229">
            <v>2</v>
          </cell>
          <cell r="D229" t="str">
            <v>A</v>
          </cell>
          <cell r="E229">
            <v>66</v>
          </cell>
          <cell r="F229" t="str">
            <v>Z</v>
          </cell>
          <cell r="G229">
            <v>2</v>
          </cell>
          <cell r="H229">
            <v>3102228</v>
          </cell>
          <cell r="I229">
            <v>0.76</v>
          </cell>
          <cell r="J229">
            <v>0.74</v>
          </cell>
          <cell r="K229">
            <v>168.07999999999998</v>
          </cell>
          <cell r="L229">
            <v>168.82</v>
          </cell>
        </row>
        <row r="230">
          <cell r="A230" t="str">
            <v>66-3</v>
          </cell>
          <cell r="B230">
            <v>5057</v>
          </cell>
          <cell r="C230">
            <v>2</v>
          </cell>
          <cell r="D230" t="str">
            <v>A</v>
          </cell>
          <cell r="E230">
            <v>66</v>
          </cell>
          <cell r="F230" t="str">
            <v>Z</v>
          </cell>
          <cell r="G230">
            <v>3</v>
          </cell>
          <cell r="H230">
            <v>3102230</v>
          </cell>
          <cell r="I230">
            <v>0.56000000000000005</v>
          </cell>
          <cell r="J230">
            <v>0.55000000000000004</v>
          </cell>
          <cell r="K230">
            <v>168.83999999999997</v>
          </cell>
          <cell r="L230">
            <v>169.37</v>
          </cell>
        </row>
        <row r="231">
          <cell r="A231" t="str">
            <v>66-4</v>
          </cell>
          <cell r="B231">
            <v>5057</v>
          </cell>
          <cell r="C231">
            <v>2</v>
          </cell>
          <cell r="D231" t="str">
            <v>A</v>
          </cell>
          <cell r="E231">
            <v>66</v>
          </cell>
          <cell r="F231" t="str">
            <v>Z</v>
          </cell>
          <cell r="G231">
            <v>4</v>
          </cell>
          <cell r="H231">
            <v>3102232</v>
          </cell>
          <cell r="I231">
            <v>0.8</v>
          </cell>
          <cell r="J231">
            <v>0.79</v>
          </cell>
          <cell r="K231">
            <v>169.39999999999998</v>
          </cell>
          <cell r="L231">
            <v>170.16</v>
          </cell>
        </row>
        <row r="232">
          <cell r="A232" t="str">
            <v>67-1</v>
          </cell>
          <cell r="B232">
            <v>5057</v>
          </cell>
          <cell r="C232">
            <v>2</v>
          </cell>
          <cell r="D232" t="str">
            <v>A</v>
          </cell>
          <cell r="E232">
            <v>67</v>
          </cell>
          <cell r="F232" t="str">
            <v>Z</v>
          </cell>
          <cell r="G232">
            <v>1</v>
          </cell>
          <cell r="H232">
            <v>3102234</v>
          </cell>
          <cell r="I232">
            <v>0.99</v>
          </cell>
          <cell r="J232">
            <v>0.99</v>
          </cell>
          <cell r="K232">
            <v>170.15</v>
          </cell>
          <cell r="L232">
            <v>171.14</v>
          </cell>
        </row>
        <row r="233">
          <cell r="A233" t="str">
            <v>67-2</v>
          </cell>
          <cell r="B233">
            <v>5057</v>
          </cell>
          <cell r="C233">
            <v>2</v>
          </cell>
          <cell r="D233" t="str">
            <v>A</v>
          </cell>
          <cell r="E233">
            <v>67</v>
          </cell>
          <cell r="F233" t="str">
            <v>Z</v>
          </cell>
          <cell r="G233">
            <v>2</v>
          </cell>
          <cell r="H233">
            <v>3102236</v>
          </cell>
          <cell r="I233">
            <v>0.995</v>
          </cell>
          <cell r="J233">
            <v>0.98</v>
          </cell>
          <cell r="K233">
            <v>171.14000000000001</v>
          </cell>
          <cell r="L233">
            <v>172.12</v>
          </cell>
        </row>
        <row r="234">
          <cell r="A234" t="str">
            <v>67-3</v>
          </cell>
          <cell r="B234">
            <v>5057</v>
          </cell>
          <cell r="C234">
            <v>2</v>
          </cell>
          <cell r="D234" t="str">
            <v>A</v>
          </cell>
          <cell r="E234">
            <v>67</v>
          </cell>
          <cell r="F234" t="str">
            <v>Z</v>
          </cell>
          <cell r="G234">
            <v>3</v>
          </cell>
          <cell r="H234">
            <v>3102242</v>
          </cell>
          <cell r="I234">
            <v>0.68</v>
          </cell>
          <cell r="J234">
            <v>0.68</v>
          </cell>
          <cell r="K234">
            <v>172.13500000000002</v>
          </cell>
          <cell r="L234">
            <v>172.8</v>
          </cell>
        </row>
        <row r="235">
          <cell r="A235" t="str">
            <v>67-4</v>
          </cell>
          <cell r="B235">
            <v>5057</v>
          </cell>
          <cell r="C235">
            <v>2</v>
          </cell>
          <cell r="D235" t="str">
            <v>A</v>
          </cell>
          <cell r="E235">
            <v>67</v>
          </cell>
          <cell r="F235" t="str">
            <v>Z</v>
          </cell>
          <cell r="G235">
            <v>4</v>
          </cell>
          <cell r="H235">
            <v>3102244</v>
          </cell>
          <cell r="I235">
            <v>0.41</v>
          </cell>
          <cell r="J235">
            <v>0.41</v>
          </cell>
          <cell r="K235">
            <v>172.81500000000003</v>
          </cell>
          <cell r="L235">
            <v>173.21</v>
          </cell>
        </row>
        <row r="236">
          <cell r="A236" t="str">
            <v>68-1</v>
          </cell>
          <cell r="B236">
            <v>5057</v>
          </cell>
          <cell r="C236">
            <v>2</v>
          </cell>
          <cell r="D236" t="str">
            <v>A</v>
          </cell>
          <cell r="E236">
            <v>68</v>
          </cell>
          <cell r="F236" t="str">
            <v>Z</v>
          </cell>
          <cell r="G236">
            <v>1</v>
          </cell>
          <cell r="H236">
            <v>3102248</v>
          </cell>
          <cell r="I236">
            <v>0.80500000000000005</v>
          </cell>
          <cell r="J236">
            <v>0.77</v>
          </cell>
          <cell r="K236">
            <v>173.2</v>
          </cell>
          <cell r="L236">
            <v>173.97</v>
          </cell>
        </row>
        <row r="237">
          <cell r="A237" t="str">
            <v>68-2</v>
          </cell>
          <cell r="B237">
            <v>5057</v>
          </cell>
          <cell r="C237">
            <v>2</v>
          </cell>
          <cell r="D237" t="str">
            <v>A</v>
          </cell>
          <cell r="E237">
            <v>68</v>
          </cell>
          <cell r="F237" t="str">
            <v>Z</v>
          </cell>
          <cell r="G237">
            <v>2</v>
          </cell>
          <cell r="H237">
            <v>3102250</v>
          </cell>
          <cell r="I237">
            <v>0.68500000000000005</v>
          </cell>
          <cell r="J237">
            <v>0.67</v>
          </cell>
          <cell r="K237">
            <v>174.005</v>
          </cell>
          <cell r="L237">
            <v>174.64</v>
          </cell>
        </row>
        <row r="238">
          <cell r="A238" t="str">
            <v>68-3</v>
          </cell>
          <cell r="B238">
            <v>5057</v>
          </cell>
          <cell r="C238">
            <v>2</v>
          </cell>
          <cell r="D238" t="str">
            <v>A</v>
          </cell>
          <cell r="E238">
            <v>68</v>
          </cell>
          <cell r="F238" t="str">
            <v>Z</v>
          </cell>
          <cell r="G238">
            <v>3</v>
          </cell>
          <cell r="H238">
            <v>3102252</v>
          </cell>
          <cell r="I238">
            <v>0.87</v>
          </cell>
          <cell r="J238">
            <v>0.8</v>
          </cell>
          <cell r="K238">
            <v>174.69</v>
          </cell>
          <cell r="L238">
            <v>175.44</v>
          </cell>
        </row>
        <row r="239">
          <cell r="A239" t="str">
            <v>68-4</v>
          </cell>
          <cell r="B239">
            <v>5057</v>
          </cell>
          <cell r="C239">
            <v>2</v>
          </cell>
          <cell r="D239" t="str">
            <v>A</v>
          </cell>
          <cell r="E239">
            <v>68</v>
          </cell>
          <cell r="F239" t="str">
            <v>Z</v>
          </cell>
          <cell r="G239">
            <v>4</v>
          </cell>
          <cell r="H239">
            <v>3102254</v>
          </cell>
          <cell r="I239">
            <v>0.72499999999999998</v>
          </cell>
          <cell r="J239">
            <v>0.7</v>
          </cell>
          <cell r="K239">
            <v>175.56</v>
          </cell>
          <cell r="L239">
            <v>176.14</v>
          </cell>
        </row>
        <row r="240">
          <cell r="A240" t="str">
            <v>69-1</v>
          </cell>
          <cell r="B240">
            <v>5057</v>
          </cell>
          <cell r="C240">
            <v>2</v>
          </cell>
          <cell r="D240" t="str">
            <v>A</v>
          </cell>
          <cell r="E240">
            <v>69</v>
          </cell>
          <cell r="F240" t="str">
            <v>Z</v>
          </cell>
          <cell r="G240">
            <v>1</v>
          </cell>
          <cell r="H240">
            <v>3102256</v>
          </cell>
          <cell r="I240">
            <v>0.94499999999999995</v>
          </cell>
          <cell r="J240">
            <v>0.94</v>
          </cell>
          <cell r="K240">
            <v>176.25</v>
          </cell>
          <cell r="L240">
            <v>177.19</v>
          </cell>
        </row>
        <row r="241">
          <cell r="A241" t="str">
            <v>69-2</v>
          </cell>
          <cell r="B241">
            <v>5057</v>
          </cell>
          <cell r="C241">
            <v>2</v>
          </cell>
          <cell r="D241" t="str">
            <v>A</v>
          </cell>
          <cell r="E241">
            <v>69</v>
          </cell>
          <cell r="F241" t="str">
            <v>Z</v>
          </cell>
          <cell r="G241">
            <v>2</v>
          </cell>
          <cell r="H241">
            <v>3102258</v>
          </cell>
          <cell r="I241">
            <v>0.96</v>
          </cell>
          <cell r="J241">
            <v>0.97</v>
          </cell>
          <cell r="K241">
            <v>177.19499999999999</v>
          </cell>
          <cell r="L241">
            <v>178.16</v>
          </cell>
        </row>
        <row r="242">
          <cell r="A242" t="str">
            <v>69-3</v>
          </cell>
          <cell r="B242">
            <v>5057</v>
          </cell>
          <cell r="C242">
            <v>2</v>
          </cell>
          <cell r="D242" t="str">
            <v>A</v>
          </cell>
          <cell r="E242">
            <v>69</v>
          </cell>
          <cell r="F242" t="str">
            <v>Z</v>
          </cell>
          <cell r="G242">
            <v>3</v>
          </cell>
          <cell r="H242">
            <v>3102260</v>
          </cell>
          <cell r="I242">
            <v>0.83499999999999996</v>
          </cell>
          <cell r="J242">
            <v>0.82</v>
          </cell>
          <cell r="K242">
            <v>178.155</v>
          </cell>
          <cell r="L242">
            <v>178.98</v>
          </cell>
        </row>
        <row r="243">
          <cell r="A243" t="str">
            <v>69-4</v>
          </cell>
          <cell r="B243">
            <v>5057</v>
          </cell>
          <cell r="C243">
            <v>2</v>
          </cell>
          <cell r="D243" t="str">
            <v>A</v>
          </cell>
          <cell r="E243">
            <v>69</v>
          </cell>
          <cell r="F243" t="str">
            <v>Z</v>
          </cell>
          <cell r="G243">
            <v>4</v>
          </cell>
          <cell r="H243">
            <v>3102262</v>
          </cell>
          <cell r="I243">
            <v>0.38500000000000001</v>
          </cell>
          <cell r="J243">
            <v>0.47</v>
          </cell>
          <cell r="K243">
            <v>178.99</v>
          </cell>
          <cell r="L243">
            <v>179.45</v>
          </cell>
        </row>
        <row r="244">
          <cell r="A244" t="str">
            <v>70-1</v>
          </cell>
          <cell r="B244">
            <v>5057</v>
          </cell>
          <cell r="C244">
            <v>2</v>
          </cell>
          <cell r="D244" t="str">
            <v>A</v>
          </cell>
          <cell r="E244">
            <v>70</v>
          </cell>
          <cell r="F244" t="str">
            <v>Z</v>
          </cell>
          <cell r="G244">
            <v>1</v>
          </cell>
          <cell r="H244">
            <v>3102264</v>
          </cell>
          <cell r="I244">
            <v>0.77</v>
          </cell>
          <cell r="J244">
            <v>0.73</v>
          </cell>
          <cell r="K244">
            <v>179.3</v>
          </cell>
          <cell r="L244">
            <v>180.03</v>
          </cell>
        </row>
        <row r="245">
          <cell r="A245" t="str">
            <v>70-2</v>
          </cell>
          <cell r="B245">
            <v>5057</v>
          </cell>
          <cell r="C245">
            <v>2</v>
          </cell>
          <cell r="D245" t="str">
            <v>A</v>
          </cell>
          <cell r="E245">
            <v>70</v>
          </cell>
          <cell r="F245" t="str">
            <v>Z</v>
          </cell>
          <cell r="G245">
            <v>2</v>
          </cell>
          <cell r="H245">
            <v>3102266</v>
          </cell>
          <cell r="I245">
            <v>0.96</v>
          </cell>
          <cell r="J245">
            <v>0.94</v>
          </cell>
          <cell r="K245">
            <v>180.07000000000002</v>
          </cell>
          <cell r="L245">
            <v>180.97</v>
          </cell>
        </row>
        <row r="246">
          <cell r="A246" t="str">
            <v>70-3</v>
          </cell>
          <cell r="B246">
            <v>5057</v>
          </cell>
          <cell r="C246">
            <v>2</v>
          </cell>
          <cell r="D246" t="str">
            <v>A</v>
          </cell>
          <cell r="E246">
            <v>70</v>
          </cell>
          <cell r="F246" t="str">
            <v>Z</v>
          </cell>
          <cell r="G246">
            <v>3</v>
          </cell>
          <cell r="H246">
            <v>3102268</v>
          </cell>
          <cell r="I246">
            <v>0.52500000000000002</v>
          </cell>
          <cell r="J246">
            <v>0.5</v>
          </cell>
          <cell r="K246">
            <v>181.03000000000003</v>
          </cell>
          <cell r="L246">
            <v>181.47</v>
          </cell>
        </row>
        <row r="247">
          <cell r="A247" t="str">
            <v>70-4</v>
          </cell>
          <cell r="B247">
            <v>5057</v>
          </cell>
          <cell r="C247">
            <v>2</v>
          </cell>
          <cell r="D247" t="str">
            <v>A</v>
          </cell>
          <cell r="E247">
            <v>70</v>
          </cell>
          <cell r="F247" t="str">
            <v>Z</v>
          </cell>
          <cell r="G247">
            <v>4</v>
          </cell>
          <cell r="H247">
            <v>3102270</v>
          </cell>
          <cell r="I247">
            <v>0.88500000000000001</v>
          </cell>
          <cell r="J247">
            <v>0.85</v>
          </cell>
          <cell r="K247">
            <v>181.55500000000004</v>
          </cell>
          <cell r="L247">
            <v>182.32</v>
          </cell>
        </row>
        <row r="248">
          <cell r="A248" t="str">
            <v>71-1</v>
          </cell>
          <cell r="B248">
            <v>5057</v>
          </cell>
          <cell r="C248">
            <v>2</v>
          </cell>
          <cell r="D248" t="str">
            <v>A</v>
          </cell>
          <cell r="E248">
            <v>71</v>
          </cell>
          <cell r="F248" t="str">
            <v>Z</v>
          </cell>
          <cell r="G248">
            <v>1</v>
          </cell>
          <cell r="H248">
            <v>3102272</v>
          </cell>
          <cell r="I248">
            <v>0.98</v>
          </cell>
          <cell r="J248">
            <v>0.95</v>
          </cell>
          <cell r="K248">
            <v>182.35</v>
          </cell>
          <cell r="L248">
            <v>183.3</v>
          </cell>
        </row>
        <row r="249">
          <cell r="A249" t="str">
            <v>71-2</v>
          </cell>
          <cell r="B249">
            <v>5057</v>
          </cell>
          <cell r="C249">
            <v>2</v>
          </cell>
          <cell r="D249" t="str">
            <v>A</v>
          </cell>
          <cell r="E249">
            <v>71</v>
          </cell>
          <cell r="F249" t="str">
            <v>Z</v>
          </cell>
          <cell r="G249">
            <v>2</v>
          </cell>
          <cell r="H249">
            <v>3102274</v>
          </cell>
          <cell r="I249">
            <v>0.65</v>
          </cell>
          <cell r="J249">
            <v>0.62</v>
          </cell>
          <cell r="K249">
            <v>183.32999999999998</v>
          </cell>
          <cell r="L249">
            <v>183.92</v>
          </cell>
        </row>
        <row r="250">
          <cell r="A250" t="str">
            <v>71-3</v>
          </cell>
          <cell r="B250">
            <v>5057</v>
          </cell>
          <cell r="C250">
            <v>2</v>
          </cell>
          <cell r="D250" t="str">
            <v>A</v>
          </cell>
          <cell r="E250">
            <v>71</v>
          </cell>
          <cell r="F250" t="str">
            <v>Z</v>
          </cell>
          <cell r="G250">
            <v>3</v>
          </cell>
          <cell r="H250">
            <v>3102276</v>
          </cell>
          <cell r="I250">
            <v>0.82</v>
          </cell>
          <cell r="J250">
            <v>0.81</v>
          </cell>
          <cell r="K250">
            <v>183.98</v>
          </cell>
          <cell r="L250">
            <v>184.73</v>
          </cell>
        </row>
        <row r="251">
          <cell r="A251" t="str">
            <v>71-4</v>
          </cell>
          <cell r="B251">
            <v>5057</v>
          </cell>
          <cell r="C251">
            <v>2</v>
          </cell>
          <cell r="D251" t="str">
            <v>A</v>
          </cell>
          <cell r="E251">
            <v>71</v>
          </cell>
          <cell r="F251" t="str">
            <v>Z</v>
          </cell>
          <cell r="G251">
            <v>4</v>
          </cell>
          <cell r="H251">
            <v>3102278</v>
          </cell>
          <cell r="I251">
            <v>0.64500000000000002</v>
          </cell>
          <cell r="J251">
            <v>0.63</v>
          </cell>
          <cell r="K251">
            <v>184.79999999999998</v>
          </cell>
          <cell r="L251">
            <v>185.36</v>
          </cell>
        </row>
        <row r="252">
          <cell r="A252" t="str">
            <v>72-1</v>
          </cell>
          <cell r="B252">
            <v>5057</v>
          </cell>
          <cell r="C252">
            <v>2</v>
          </cell>
          <cell r="D252" t="str">
            <v>A</v>
          </cell>
          <cell r="E252">
            <v>72</v>
          </cell>
          <cell r="F252" t="str">
            <v>Z</v>
          </cell>
          <cell r="G252">
            <v>1</v>
          </cell>
          <cell r="H252">
            <v>3102280</v>
          </cell>
          <cell r="I252">
            <v>0.78</v>
          </cell>
          <cell r="J252">
            <v>0.77</v>
          </cell>
          <cell r="K252">
            <v>185.4</v>
          </cell>
          <cell r="L252">
            <v>186.17</v>
          </cell>
        </row>
        <row r="253">
          <cell r="A253" t="str">
            <v>72-2</v>
          </cell>
          <cell r="B253">
            <v>5057</v>
          </cell>
          <cell r="C253">
            <v>2</v>
          </cell>
          <cell r="D253" t="str">
            <v>A</v>
          </cell>
          <cell r="E253">
            <v>72</v>
          </cell>
          <cell r="F253" t="str">
            <v>Z</v>
          </cell>
          <cell r="G253">
            <v>2</v>
          </cell>
          <cell r="H253">
            <v>3102282</v>
          </cell>
          <cell r="I253">
            <v>0.67500000000000004</v>
          </cell>
          <cell r="J253">
            <v>0.65</v>
          </cell>
          <cell r="K253">
            <v>186.18</v>
          </cell>
          <cell r="L253">
            <v>186.82</v>
          </cell>
        </row>
        <row r="254">
          <cell r="A254" t="str">
            <v>72-3</v>
          </cell>
          <cell r="B254">
            <v>5057</v>
          </cell>
          <cell r="C254">
            <v>2</v>
          </cell>
          <cell r="D254" t="str">
            <v>A</v>
          </cell>
          <cell r="E254">
            <v>72</v>
          </cell>
          <cell r="F254" t="str">
            <v>Z</v>
          </cell>
          <cell r="G254">
            <v>3</v>
          </cell>
          <cell r="H254">
            <v>3102284</v>
          </cell>
          <cell r="I254">
            <v>0.84</v>
          </cell>
          <cell r="J254">
            <v>0.82</v>
          </cell>
          <cell r="K254">
            <v>186.85500000000002</v>
          </cell>
          <cell r="L254">
            <v>187.64</v>
          </cell>
        </row>
        <row r="255">
          <cell r="A255" t="str">
            <v>72-4</v>
          </cell>
          <cell r="B255">
            <v>5057</v>
          </cell>
          <cell r="C255">
            <v>2</v>
          </cell>
          <cell r="D255" t="str">
            <v>A</v>
          </cell>
          <cell r="E255">
            <v>72</v>
          </cell>
          <cell r="F255" t="str">
            <v>Z</v>
          </cell>
          <cell r="G255">
            <v>4</v>
          </cell>
          <cell r="H255">
            <v>3102286</v>
          </cell>
          <cell r="I255">
            <v>0.69499999999999995</v>
          </cell>
          <cell r="J255">
            <v>0.66</v>
          </cell>
          <cell r="K255">
            <v>187.69500000000002</v>
          </cell>
          <cell r="L255">
            <v>188.3</v>
          </cell>
        </row>
        <row r="256">
          <cell r="A256" t="str">
            <v>73-1</v>
          </cell>
          <cell r="B256">
            <v>5057</v>
          </cell>
          <cell r="C256">
            <v>2</v>
          </cell>
          <cell r="D256" t="str">
            <v>A</v>
          </cell>
          <cell r="E256">
            <v>73</v>
          </cell>
          <cell r="F256" t="str">
            <v>Z</v>
          </cell>
          <cell r="G256">
            <v>1</v>
          </cell>
          <cell r="H256">
            <v>3102290</v>
          </cell>
          <cell r="I256">
            <v>0.96</v>
          </cell>
          <cell r="J256">
            <v>0.93</v>
          </cell>
          <cell r="K256">
            <v>188.45</v>
          </cell>
          <cell r="L256">
            <v>189.38</v>
          </cell>
        </row>
        <row r="257">
          <cell r="A257" t="str">
            <v>73-2</v>
          </cell>
          <cell r="B257">
            <v>5057</v>
          </cell>
          <cell r="C257">
            <v>2</v>
          </cell>
          <cell r="D257" t="str">
            <v>A</v>
          </cell>
          <cell r="E257">
            <v>73</v>
          </cell>
          <cell r="F257" t="str">
            <v>Z</v>
          </cell>
          <cell r="G257">
            <v>2</v>
          </cell>
          <cell r="H257">
            <v>3102292</v>
          </cell>
          <cell r="I257">
            <v>0.73499999999999999</v>
          </cell>
          <cell r="J257">
            <v>0.7</v>
          </cell>
          <cell r="K257">
            <v>189.41</v>
          </cell>
          <cell r="L257">
            <v>190.08</v>
          </cell>
        </row>
        <row r="258">
          <cell r="A258" t="str">
            <v>73-3</v>
          </cell>
          <cell r="B258">
            <v>5057</v>
          </cell>
          <cell r="C258">
            <v>2</v>
          </cell>
          <cell r="D258" t="str">
            <v>A</v>
          </cell>
          <cell r="E258">
            <v>73</v>
          </cell>
          <cell r="F258" t="str">
            <v>Z</v>
          </cell>
          <cell r="G258">
            <v>3</v>
          </cell>
          <cell r="H258">
            <v>3102294</v>
          </cell>
          <cell r="I258">
            <v>0.59499999999999997</v>
          </cell>
          <cell r="J258">
            <v>0.55000000000000004</v>
          </cell>
          <cell r="K258">
            <v>190.14500000000001</v>
          </cell>
          <cell r="L258">
            <v>190.63</v>
          </cell>
        </row>
        <row r="259">
          <cell r="A259" t="str">
            <v>73-4</v>
          </cell>
          <cell r="B259">
            <v>5057</v>
          </cell>
          <cell r="C259">
            <v>2</v>
          </cell>
          <cell r="D259" t="str">
            <v>A</v>
          </cell>
          <cell r="E259">
            <v>73</v>
          </cell>
          <cell r="F259" t="str">
            <v>Z</v>
          </cell>
          <cell r="G259">
            <v>4</v>
          </cell>
          <cell r="H259">
            <v>3102296</v>
          </cell>
          <cell r="I259">
            <v>0.755</v>
          </cell>
          <cell r="J259">
            <v>0.73</v>
          </cell>
          <cell r="K259">
            <v>190.74</v>
          </cell>
          <cell r="L259">
            <v>191.36</v>
          </cell>
        </row>
        <row r="260">
          <cell r="A260" t="str">
            <v>74-1</v>
          </cell>
          <cell r="B260">
            <v>5057</v>
          </cell>
          <cell r="C260">
            <v>2</v>
          </cell>
          <cell r="D260" t="str">
            <v>A</v>
          </cell>
          <cell r="E260">
            <v>74</v>
          </cell>
          <cell r="F260" t="str">
            <v>Z</v>
          </cell>
          <cell r="G260">
            <v>1</v>
          </cell>
          <cell r="H260">
            <v>3102298</v>
          </cell>
          <cell r="I260">
            <v>0.93500000000000005</v>
          </cell>
          <cell r="J260">
            <v>0.93</v>
          </cell>
          <cell r="K260">
            <v>191.5</v>
          </cell>
          <cell r="L260">
            <v>192.43</v>
          </cell>
        </row>
        <row r="261">
          <cell r="A261" t="str">
            <v>74-2</v>
          </cell>
          <cell r="B261">
            <v>5057</v>
          </cell>
          <cell r="C261">
            <v>2</v>
          </cell>
          <cell r="D261" t="str">
            <v>A</v>
          </cell>
          <cell r="E261">
            <v>74</v>
          </cell>
          <cell r="F261" t="str">
            <v>Z</v>
          </cell>
          <cell r="G261">
            <v>2</v>
          </cell>
          <cell r="H261">
            <v>3102300</v>
          </cell>
          <cell r="I261">
            <v>0.78</v>
          </cell>
          <cell r="J261">
            <v>0.75</v>
          </cell>
          <cell r="K261">
            <v>192.435</v>
          </cell>
          <cell r="L261">
            <v>193.18</v>
          </cell>
        </row>
        <row r="262">
          <cell r="A262" t="str">
            <v>74-3</v>
          </cell>
          <cell r="B262">
            <v>5057</v>
          </cell>
          <cell r="C262">
            <v>2</v>
          </cell>
          <cell r="D262" t="str">
            <v>A</v>
          </cell>
          <cell r="E262">
            <v>74</v>
          </cell>
          <cell r="F262" t="str">
            <v>Z</v>
          </cell>
          <cell r="G262">
            <v>3</v>
          </cell>
          <cell r="H262">
            <v>3102302</v>
          </cell>
          <cell r="I262">
            <v>0.78</v>
          </cell>
          <cell r="J262">
            <v>0.77</v>
          </cell>
          <cell r="K262">
            <v>193.215</v>
          </cell>
          <cell r="L262">
            <v>193.95</v>
          </cell>
        </row>
        <row r="263">
          <cell r="A263" t="str">
            <v>74-4</v>
          </cell>
          <cell r="B263">
            <v>5057</v>
          </cell>
          <cell r="C263">
            <v>2</v>
          </cell>
          <cell r="D263" t="str">
            <v>A</v>
          </cell>
          <cell r="E263">
            <v>74</v>
          </cell>
          <cell r="F263" t="str">
            <v>Z</v>
          </cell>
          <cell r="G263">
            <v>4</v>
          </cell>
          <cell r="H263">
            <v>3102304</v>
          </cell>
          <cell r="I263">
            <v>0.58499999999999996</v>
          </cell>
          <cell r="J263">
            <v>0.56000000000000005</v>
          </cell>
          <cell r="K263">
            <v>193.995</v>
          </cell>
          <cell r="L263">
            <v>194.51</v>
          </cell>
        </row>
        <row r="264">
          <cell r="A264" t="str">
            <v>75-1</v>
          </cell>
          <cell r="B264">
            <v>5057</v>
          </cell>
          <cell r="C264">
            <v>2</v>
          </cell>
          <cell r="D264" t="str">
            <v>A</v>
          </cell>
          <cell r="E264">
            <v>75</v>
          </cell>
          <cell r="F264" t="str">
            <v>Z</v>
          </cell>
          <cell r="G264">
            <v>1</v>
          </cell>
          <cell r="H264">
            <v>3102306</v>
          </cell>
          <cell r="I264">
            <v>0.89</v>
          </cell>
          <cell r="J264">
            <v>0.88</v>
          </cell>
          <cell r="K264">
            <v>194.55</v>
          </cell>
          <cell r="L264">
            <v>195.43</v>
          </cell>
        </row>
        <row r="265">
          <cell r="A265" t="str">
            <v>75-2</v>
          </cell>
          <cell r="B265">
            <v>5057</v>
          </cell>
          <cell r="C265">
            <v>2</v>
          </cell>
          <cell r="D265" t="str">
            <v>A</v>
          </cell>
          <cell r="E265">
            <v>75</v>
          </cell>
          <cell r="F265" t="str">
            <v>Z</v>
          </cell>
          <cell r="G265">
            <v>2</v>
          </cell>
          <cell r="H265">
            <v>3102308</v>
          </cell>
          <cell r="I265">
            <v>0.8</v>
          </cell>
          <cell r="J265">
            <v>0.78</v>
          </cell>
          <cell r="K265">
            <v>195.44</v>
          </cell>
          <cell r="L265">
            <v>196.21</v>
          </cell>
        </row>
        <row r="266">
          <cell r="A266" t="str">
            <v>75-3</v>
          </cell>
          <cell r="B266">
            <v>5057</v>
          </cell>
          <cell r="C266">
            <v>2</v>
          </cell>
          <cell r="D266" t="str">
            <v>A</v>
          </cell>
          <cell r="E266">
            <v>75</v>
          </cell>
          <cell r="F266" t="str">
            <v>Z</v>
          </cell>
          <cell r="G266">
            <v>3</v>
          </cell>
          <cell r="H266">
            <v>3102310</v>
          </cell>
          <cell r="I266">
            <v>0.54</v>
          </cell>
          <cell r="J266">
            <v>0.52</v>
          </cell>
          <cell r="K266">
            <v>196.24</v>
          </cell>
          <cell r="L266">
            <v>196.73</v>
          </cell>
        </row>
        <row r="267">
          <cell r="A267" t="str">
            <v>75-4</v>
          </cell>
          <cell r="B267">
            <v>5057</v>
          </cell>
          <cell r="C267">
            <v>2</v>
          </cell>
          <cell r="D267" t="str">
            <v>A</v>
          </cell>
          <cell r="E267">
            <v>75</v>
          </cell>
          <cell r="F267" t="str">
            <v>Z</v>
          </cell>
          <cell r="G267">
            <v>4</v>
          </cell>
          <cell r="H267">
            <v>3102312</v>
          </cell>
          <cell r="I267">
            <v>0.92</v>
          </cell>
          <cell r="J267">
            <v>0.91</v>
          </cell>
          <cell r="K267">
            <v>196.78</v>
          </cell>
          <cell r="L267">
            <v>197.64</v>
          </cell>
        </row>
        <row r="268">
          <cell r="A268" t="str">
            <v>76-1</v>
          </cell>
          <cell r="B268">
            <v>5057</v>
          </cell>
          <cell r="C268">
            <v>2</v>
          </cell>
          <cell r="D268" t="str">
            <v>A</v>
          </cell>
          <cell r="E268">
            <v>76</v>
          </cell>
          <cell r="F268" t="str">
            <v>Z</v>
          </cell>
          <cell r="G268">
            <v>1</v>
          </cell>
          <cell r="H268">
            <v>3102314</v>
          </cell>
          <cell r="I268">
            <v>0.9</v>
          </cell>
          <cell r="J268">
            <v>0.89</v>
          </cell>
          <cell r="K268">
            <v>197.6</v>
          </cell>
          <cell r="L268">
            <v>198.49</v>
          </cell>
        </row>
        <row r="269">
          <cell r="A269" t="str">
            <v>76-2</v>
          </cell>
          <cell r="B269">
            <v>5057</v>
          </cell>
          <cell r="C269">
            <v>2</v>
          </cell>
          <cell r="D269" t="str">
            <v>A</v>
          </cell>
          <cell r="E269">
            <v>76</v>
          </cell>
          <cell r="F269" t="str">
            <v>Z</v>
          </cell>
          <cell r="G269">
            <v>2</v>
          </cell>
          <cell r="H269">
            <v>3102316</v>
          </cell>
          <cell r="I269">
            <v>0.83</v>
          </cell>
          <cell r="J269">
            <v>0.8</v>
          </cell>
          <cell r="K269">
            <v>198.5</v>
          </cell>
          <cell r="L269">
            <v>199.29</v>
          </cell>
        </row>
        <row r="270">
          <cell r="A270" t="str">
            <v>76-3</v>
          </cell>
          <cell r="B270">
            <v>5057</v>
          </cell>
          <cell r="C270">
            <v>2</v>
          </cell>
          <cell r="D270" t="str">
            <v>A</v>
          </cell>
          <cell r="E270">
            <v>76</v>
          </cell>
          <cell r="F270" t="str">
            <v>Z</v>
          </cell>
          <cell r="G270">
            <v>3</v>
          </cell>
          <cell r="H270">
            <v>3102318</v>
          </cell>
          <cell r="I270">
            <v>0.7</v>
          </cell>
          <cell r="J270">
            <v>0.65</v>
          </cell>
          <cell r="K270">
            <v>199.33</v>
          </cell>
          <cell r="L270">
            <v>199.94</v>
          </cell>
        </row>
        <row r="271">
          <cell r="A271" t="str">
            <v>76-4</v>
          </cell>
          <cell r="B271">
            <v>5057</v>
          </cell>
          <cell r="C271">
            <v>2</v>
          </cell>
          <cell r="D271" t="str">
            <v>A</v>
          </cell>
          <cell r="E271">
            <v>76</v>
          </cell>
          <cell r="F271" t="str">
            <v>Z</v>
          </cell>
          <cell r="G271">
            <v>4</v>
          </cell>
          <cell r="H271">
            <v>3102320</v>
          </cell>
          <cell r="I271">
            <v>0.76</v>
          </cell>
          <cell r="J271">
            <v>0.74</v>
          </cell>
          <cell r="K271">
            <v>200.03</v>
          </cell>
          <cell r="L271">
            <v>200.68</v>
          </cell>
        </row>
        <row r="272">
          <cell r="A272" t="str">
            <v>77-1</v>
          </cell>
          <cell r="B272">
            <v>5057</v>
          </cell>
          <cell r="C272">
            <v>2</v>
          </cell>
          <cell r="D272" t="str">
            <v>A</v>
          </cell>
          <cell r="E272">
            <v>77</v>
          </cell>
          <cell r="F272" t="str">
            <v>Z</v>
          </cell>
          <cell r="G272">
            <v>1</v>
          </cell>
          <cell r="H272">
            <v>3102322</v>
          </cell>
          <cell r="I272">
            <v>0.86499999999999999</v>
          </cell>
          <cell r="J272">
            <v>0.84</v>
          </cell>
          <cell r="K272">
            <v>200.65</v>
          </cell>
          <cell r="L272">
            <v>201.49</v>
          </cell>
        </row>
        <row r="273">
          <cell r="A273" t="str">
            <v>77-2</v>
          </cell>
          <cell r="B273">
            <v>5057</v>
          </cell>
          <cell r="C273">
            <v>2</v>
          </cell>
          <cell r="D273" t="str">
            <v>A</v>
          </cell>
          <cell r="E273">
            <v>77</v>
          </cell>
          <cell r="F273" t="str">
            <v>Z</v>
          </cell>
          <cell r="G273">
            <v>2</v>
          </cell>
          <cell r="H273">
            <v>3102324</v>
          </cell>
          <cell r="I273">
            <v>0.85</v>
          </cell>
          <cell r="J273">
            <v>0.85</v>
          </cell>
          <cell r="K273">
            <v>201.51500000000001</v>
          </cell>
          <cell r="L273">
            <v>202.34</v>
          </cell>
        </row>
        <row r="274">
          <cell r="A274" t="str">
            <v>77-3</v>
          </cell>
          <cell r="B274">
            <v>5057</v>
          </cell>
          <cell r="C274">
            <v>2</v>
          </cell>
          <cell r="D274" t="str">
            <v>A</v>
          </cell>
          <cell r="E274">
            <v>77</v>
          </cell>
          <cell r="F274" t="str">
            <v>Z</v>
          </cell>
          <cell r="G274">
            <v>3</v>
          </cell>
          <cell r="H274">
            <v>3102326</v>
          </cell>
          <cell r="I274">
            <v>0.61</v>
          </cell>
          <cell r="J274">
            <v>0.6</v>
          </cell>
          <cell r="K274">
            <v>202.36500000000001</v>
          </cell>
          <cell r="L274">
            <v>202.94</v>
          </cell>
        </row>
        <row r="275">
          <cell r="A275" t="str">
            <v>77-4</v>
          </cell>
          <cell r="B275">
            <v>5057</v>
          </cell>
          <cell r="C275">
            <v>2</v>
          </cell>
          <cell r="D275" t="str">
            <v>A</v>
          </cell>
          <cell r="E275">
            <v>77</v>
          </cell>
          <cell r="F275" t="str">
            <v>Z</v>
          </cell>
          <cell r="G275">
            <v>4</v>
          </cell>
          <cell r="H275">
            <v>3102328</v>
          </cell>
          <cell r="I275">
            <v>0.72</v>
          </cell>
          <cell r="J275">
            <v>0.71</v>
          </cell>
          <cell r="K275">
            <v>202.97500000000002</v>
          </cell>
          <cell r="L275">
            <v>203.65</v>
          </cell>
        </row>
        <row r="276">
          <cell r="A276" t="str">
            <v>78-1</v>
          </cell>
          <cell r="B276">
            <v>5057</v>
          </cell>
          <cell r="C276">
            <v>2</v>
          </cell>
          <cell r="D276" t="str">
            <v>A</v>
          </cell>
          <cell r="E276">
            <v>78</v>
          </cell>
          <cell r="F276" t="str">
            <v>Z</v>
          </cell>
          <cell r="G276">
            <v>1</v>
          </cell>
          <cell r="H276">
            <v>3102330</v>
          </cell>
          <cell r="I276">
            <v>0.9</v>
          </cell>
          <cell r="J276">
            <v>0.9</v>
          </cell>
          <cell r="K276">
            <v>203.7</v>
          </cell>
          <cell r="L276">
            <v>204.6</v>
          </cell>
        </row>
        <row r="277">
          <cell r="A277" t="str">
            <v>78-2</v>
          </cell>
          <cell r="B277">
            <v>5057</v>
          </cell>
          <cell r="C277">
            <v>2</v>
          </cell>
          <cell r="D277" t="str">
            <v>A</v>
          </cell>
          <cell r="E277">
            <v>78</v>
          </cell>
          <cell r="F277" t="str">
            <v>Z</v>
          </cell>
          <cell r="G277">
            <v>2</v>
          </cell>
          <cell r="H277">
            <v>3102332</v>
          </cell>
          <cell r="I277">
            <v>0.76</v>
          </cell>
          <cell r="J277">
            <v>0.76</v>
          </cell>
          <cell r="K277">
            <v>204.6</v>
          </cell>
          <cell r="L277">
            <v>205.36</v>
          </cell>
        </row>
        <row r="278">
          <cell r="A278" t="str">
            <v>78-3</v>
          </cell>
          <cell r="B278">
            <v>5057</v>
          </cell>
          <cell r="C278">
            <v>2</v>
          </cell>
          <cell r="D278" t="str">
            <v>A</v>
          </cell>
          <cell r="E278">
            <v>78</v>
          </cell>
          <cell r="F278" t="str">
            <v>Z</v>
          </cell>
          <cell r="G278">
            <v>3</v>
          </cell>
          <cell r="H278">
            <v>3102334</v>
          </cell>
          <cell r="I278">
            <v>0.86499999999999999</v>
          </cell>
          <cell r="J278">
            <v>0.86</v>
          </cell>
          <cell r="K278">
            <v>205.35999999999999</v>
          </cell>
          <cell r="L278">
            <v>206.22</v>
          </cell>
        </row>
        <row r="279">
          <cell r="A279" t="str">
            <v>78-4</v>
          </cell>
          <cell r="B279">
            <v>5057</v>
          </cell>
          <cell r="C279">
            <v>2</v>
          </cell>
          <cell r="D279" t="str">
            <v>A</v>
          </cell>
          <cell r="E279">
            <v>78</v>
          </cell>
          <cell r="F279" t="str">
            <v>Z</v>
          </cell>
          <cell r="G279">
            <v>4</v>
          </cell>
          <cell r="H279">
            <v>3102336</v>
          </cell>
          <cell r="I279">
            <v>0.59499999999999997</v>
          </cell>
          <cell r="J279">
            <v>0.59</v>
          </cell>
          <cell r="K279">
            <v>206.22499999999999</v>
          </cell>
          <cell r="L279">
            <v>206.81</v>
          </cell>
        </row>
        <row r="280">
          <cell r="A280" t="str">
            <v>79-1</v>
          </cell>
          <cell r="B280">
            <v>5057</v>
          </cell>
          <cell r="C280">
            <v>2</v>
          </cell>
          <cell r="D280" t="str">
            <v>A</v>
          </cell>
          <cell r="E280">
            <v>79</v>
          </cell>
          <cell r="F280" t="str">
            <v>Z</v>
          </cell>
          <cell r="G280">
            <v>1</v>
          </cell>
          <cell r="H280">
            <v>3102338</v>
          </cell>
          <cell r="I280">
            <v>0.66</v>
          </cell>
          <cell r="J280">
            <v>0.62</v>
          </cell>
          <cell r="K280">
            <v>206.75</v>
          </cell>
          <cell r="L280">
            <v>207.37</v>
          </cell>
        </row>
        <row r="281">
          <cell r="A281" t="str">
            <v>79-2</v>
          </cell>
          <cell r="B281">
            <v>5057</v>
          </cell>
          <cell r="C281">
            <v>2</v>
          </cell>
          <cell r="D281" t="str">
            <v>A</v>
          </cell>
          <cell r="E281">
            <v>79</v>
          </cell>
          <cell r="F281" t="str">
            <v>Z</v>
          </cell>
          <cell r="G281">
            <v>2</v>
          </cell>
          <cell r="H281">
            <v>3102340</v>
          </cell>
          <cell r="I281">
            <v>0.81</v>
          </cell>
          <cell r="J281">
            <v>0.76</v>
          </cell>
          <cell r="K281">
            <v>207.41</v>
          </cell>
          <cell r="L281">
            <v>208.13</v>
          </cell>
        </row>
        <row r="282">
          <cell r="A282" t="str">
            <v>79-3</v>
          </cell>
          <cell r="B282">
            <v>5057</v>
          </cell>
          <cell r="C282">
            <v>2</v>
          </cell>
          <cell r="D282" t="str">
            <v>A</v>
          </cell>
          <cell r="E282">
            <v>79</v>
          </cell>
          <cell r="F282" t="str">
            <v>Z</v>
          </cell>
          <cell r="G282">
            <v>3</v>
          </cell>
          <cell r="H282">
            <v>3102342</v>
          </cell>
          <cell r="I282">
            <v>0.83</v>
          </cell>
          <cell r="J282">
            <v>0.81</v>
          </cell>
          <cell r="K282">
            <v>208.22</v>
          </cell>
          <cell r="L282">
            <v>208.94</v>
          </cell>
        </row>
        <row r="283">
          <cell r="A283" t="str">
            <v>79-4</v>
          </cell>
          <cell r="B283">
            <v>5057</v>
          </cell>
          <cell r="C283">
            <v>2</v>
          </cell>
          <cell r="D283" t="str">
            <v>A</v>
          </cell>
          <cell r="E283">
            <v>79</v>
          </cell>
          <cell r="F283" t="str">
            <v>Z</v>
          </cell>
          <cell r="G283">
            <v>4</v>
          </cell>
          <cell r="H283">
            <v>3102344</v>
          </cell>
          <cell r="I283">
            <v>0.86</v>
          </cell>
          <cell r="J283">
            <v>0.85</v>
          </cell>
          <cell r="K283">
            <v>209.05</v>
          </cell>
          <cell r="L283">
            <v>209.79</v>
          </cell>
        </row>
        <row r="284">
          <cell r="A284" t="str">
            <v>80-1</v>
          </cell>
          <cell r="B284">
            <v>5057</v>
          </cell>
          <cell r="C284">
            <v>2</v>
          </cell>
          <cell r="D284" t="str">
            <v>A</v>
          </cell>
          <cell r="E284">
            <v>80</v>
          </cell>
          <cell r="F284" t="str">
            <v>Z</v>
          </cell>
          <cell r="G284">
            <v>1</v>
          </cell>
          <cell r="H284">
            <v>3102350</v>
          </cell>
          <cell r="I284">
            <v>0.87</v>
          </cell>
          <cell r="J284">
            <v>0.87</v>
          </cell>
          <cell r="K284">
            <v>209.8</v>
          </cell>
          <cell r="L284">
            <v>210.67</v>
          </cell>
        </row>
        <row r="285">
          <cell r="A285" t="str">
            <v>80-2</v>
          </cell>
          <cell r="B285">
            <v>5057</v>
          </cell>
          <cell r="C285">
            <v>2</v>
          </cell>
          <cell r="D285" t="str">
            <v>A</v>
          </cell>
          <cell r="E285">
            <v>80</v>
          </cell>
          <cell r="F285" t="str">
            <v>Z</v>
          </cell>
          <cell r="G285">
            <v>2</v>
          </cell>
          <cell r="H285">
            <v>3102352</v>
          </cell>
          <cell r="I285">
            <v>0.74</v>
          </cell>
          <cell r="J285">
            <v>0.74</v>
          </cell>
          <cell r="K285">
            <v>210.67000000000002</v>
          </cell>
          <cell r="L285">
            <v>211.41</v>
          </cell>
        </row>
        <row r="286">
          <cell r="A286" t="str">
            <v>80-3</v>
          </cell>
          <cell r="B286">
            <v>5057</v>
          </cell>
          <cell r="C286">
            <v>2</v>
          </cell>
          <cell r="D286" t="str">
            <v>A</v>
          </cell>
          <cell r="E286">
            <v>80</v>
          </cell>
          <cell r="F286" t="str">
            <v>Z</v>
          </cell>
          <cell r="G286">
            <v>3</v>
          </cell>
          <cell r="H286">
            <v>3102354</v>
          </cell>
          <cell r="I286">
            <v>0.83</v>
          </cell>
          <cell r="J286">
            <v>0.8</v>
          </cell>
          <cell r="K286">
            <v>211.41000000000003</v>
          </cell>
          <cell r="L286">
            <v>212.21</v>
          </cell>
        </row>
        <row r="287">
          <cell r="A287" t="str">
            <v>80-4</v>
          </cell>
          <cell r="B287">
            <v>5057</v>
          </cell>
          <cell r="C287">
            <v>2</v>
          </cell>
          <cell r="D287" t="str">
            <v>A</v>
          </cell>
          <cell r="E287">
            <v>80</v>
          </cell>
          <cell r="F287" t="str">
            <v>Z</v>
          </cell>
          <cell r="G287">
            <v>4</v>
          </cell>
          <cell r="H287">
            <v>3102356</v>
          </cell>
          <cell r="I287">
            <v>0.68</v>
          </cell>
          <cell r="J287">
            <v>0.66</v>
          </cell>
          <cell r="K287">
            <v>212.24000000000004</v>
          </cell>
          <cell r="L287">
            <v>212.87</v>
          </cell>
        </row>
        <row r="288">
          <cell r="A288" t="str">
            <v>81-1</v>
          </cell>
          <cell r="B288">
            <v>5057</v>
          </cell>
          <cell r="C288">
            <v>2</v>
          </cell>
          <cell r="D288" t="str">
            <v>A</v>
          </cell>
          <cell r="E288">
            <v>81</v>
          </cell>
          <cell r="F288" t="str">
            <v>Z</v>
          </cell>
          <cell r="G288">
            <v>1</v>
          </cell>
          <cell r="H288">
            <v>3102360</v>
          </cell>
          <cell r="I288">
            <v>0.87</v>
          </cell>
          <cell r="J288">
            <v>0.87</v>
          </cell>
          <cell r="K288">
            <v>212.85</v>
          </cell>
          <cell r="L288">
            <v>213.72</v>
          </cell>
        </row>
        <row r="289">
          <cell r="A289" t="str">
            <v>81-2</v>
          </cell>
          <cell r="B289">
            <v>5057</v>
          </cell>
          <cell r="C289">
            <v>2</v>
          </cell>
          <cell r="D289" t="str">
            <v>A</v>
          </cell>
          <cell r="E289">
            <v>81</v>
          </cell>
          <cell r="F289" t="str">
            <v>Z</v>
          </cell>
          <cell r="G289">
            <v>2</v>
          </cell>
          <cell r="H289">
            <v>3102362</v>
          </cell>
          <cell r="I289">
            <v>0.79</v>
          </cell>
          <cell r="J289">
            <v>0.76</v>
          </cell>
          <cell r="K289">
            <v>213.72</v>
          </cell>
          <cell r="L289">
            <v>214.48</v>
          </cell>
        </row>
        <row r="290">
          <cell r="A290" t="str">
            <v>81-3</v>
          </cell>
          <cell r="B290">
            <v>5057</v>
          </cell>
          <cell r="C290">
            <v>2</v>
          </cell>
          <cell r="D290" t="str">
            <v>A</v>
          </cell>
          <cell r="E290">
            <v>81</v>
          </cell>
          <cell r="F290" t="str">
            <v>Z</v>
          </cell>
          <cell r="G290">
            <v>3</v>
          </cell>
          <cell r="H290">
            <v>3102364</v>
          </cell>
          <cell r="I290">
            <v>0.8</v>
          </cell>
          <cell r="J290">
            <v>0.79</v>
          </cell>
          <cell r="K290">
            <v>214.51</v>
          </cell>
          <cell r="L290">
            <v>215.27</v>
          </cell>
        </row>
        <row r="291">
          <cell r="A291" t="str">
            <v>81-4</v>
          </cell>
          <cell r="B291">
            <v>5057</v>
          </cell>
          <cell r="C291">
            <v>2</v>
          </cell>
          <cell r="D291" t="str">
            <v>A</v>
          </cell>
          <cell r="E291">
            <v>81</v>
          </cell>
          <cell r="F291" t="str">
            <v>Z</v>
          </cell>
          <cell r="G291">
            <v>4</v>
          </cell>
          <cell r="H291">
            <v>3102366</v>
          </cell>
          <cell r="I291">
            <v>0.59</v>
          </cell>
          <cell r="J291">
            <v>0.59</v>
          </cell>
          <cell r="K291">
            <v>215.31</v>
          </cell>
          <cell r="L291">
            <v>215.86</v>
          </cell>
        </row>
        <row r="292">
          <cell r="A292" t="str">
            <v>82-1</v>
          </cell>
          <cell r="B292">
            <v>5057</v>
          </cell>
          <cell r="C292">
            <v>2</v>
          </cell>
          <cell r="D292" t="str">
            <v>A</v>
          </cell>
          <cell r="E292">
            <v>82</v>
          </cell>
          <cell r="F292" t="str">
            <v>Z</v>
          </cell>
          <cell r="G292">
            <v>1</v>
          </cell>
          <cell r="H292">
            <v>3102368</v>
          </cell>
          <cell r="I292">
            <v>0.69</v>
          </cell>
          <cell r="J292">
            <v>0.68</v>
          </cell>
          <cell r="K292">
            <v>215.9</v>
          </cell>
          <cell r="L292">
            <v>216.58</v>
          </cell>
        </row>
        <row r="293">
          <cell r="A293" t="str">
            <v>82-2</v>
          </cell>
          <cell r="B293">
            <v>5057</v>
          </cell>
          <cell r="C293">
            <v>2</v>
          </cell>
          <cell r="D293" t="str">
            <v>A</v>
          </cell>
          <cell r="E293">
            <v>82</v>
          </cell>
          <cell r="F293" t="str">
            <v>Z</v>
          </cell>
          <cell r="G293">
            <v>2</v>
          </cell>
          <cell r="H293">
            <v>3102370</v>
          </cell>
          <cell r="I293">
            <v>0.84</v>
          </cell>
          <cell r="J293">
            <v>0.84</v>
          </cell>
          <cell r="K293">
            <v>216.59</v>
          </cell>
          <cell r="L293">
            <v>217.42</v>
          </cell>
        </row>
        <row r="294">
          <cell r="A294" t="str">
            <v>82-3</v>
          </cell>
          <cell r="B294">
            <v>5057</v>
          </cell>
          <cell r="C294">
            <v>2</v>
          </cell>
          <cell r="D294" t="str">
            <v>A</v>
          </cell>
          <cell r="E294">
            <v>82</v>
          </cell>
          <cell r="F294" t="str">
            <v>Z</v>
          </cell>
          <cell r="G294">
            <v>3</v>
          </cell>
          <cell r="H294">
            <v>3102372</v>
          </cell>
          <cell r="I294">
            <v>0.72499999999999998</v>
          </cell>
          <cell r="J294">
            <v>0.69</v>
          </cell>
          <cell r="K294">
            <v>217.43</v>
          </cell>
          <cell r="L294">
            <v>218.11</v>
          </cell>
        </row>
        <row r="295">
          <cell r="A295" t="str">
            <v>82-4</v>
          </cell>
          <cell r="B295">
            <v>5057</v>
          </cell>
          <cell r="C295">
            <v>2</v>
          </cell>
          <cell r="D295" t="str">
            <v>A</v>
          </cell>
          <cell r="E295">
            <v>82</v>
          </cell>
          <cell r="F295" t="str">
            <v>Z</v>
          </cell>
          <cell r="G295">
            <v>4</v>
          </cell>
          <cell r="H295">
            <v>3102374</v>
          </cell>
          <cell r="I295">
            <v>0.90500000000000003</v>
          </cell>
          <cell r="J295">
            <v>0.89</v>
          </cell>
          <cell r="K295">
            <v>218.155</v>
          </cell>
          <cell r="L295">
            <v>219</v>
          </cell>
        </row>
        <row r="296">
          <cell r="A296" t="str">
            <v>83-1</v>
          </cell>
          <cell r="B296">
            <v>5057</v>
          </cell>
          <cell r="C296">
            <v>2</v>
          </cell>
          <cell r="D296" t="str">
            <v>A</v>
          </cell>
          <cell r="E296">
            <v>83</v>
          </cell>
          <cell r="F296" t="str">
            <v>Z</v>
          </cell>
          <cell r="G296">
            <v>1</v>
          </cell>
          <cell r="H296">
            <v>3102376</v>
          </cell>
          <cell r="I296">
            <v>0.98</v>
          </cell>
          <cell r="J296">
            <v>0.98</v>
          </cell>
          <cell r="K296">
            <v>218.95</v>
          </cell>
          <cell r="L296">
            <v>219.93</v>
          </cell>
        </row>
        <row r="297">
          <cell r="A297" t="str">
            <v>83-2</v>
          </cell>
          <cell r="B297">
            <v>5057</v>
          </cell>
          <cell r="C297">
            <v>2</v>
          </cell>
          <cell r="D297" t="str">
            <v>A</v>
          </cell>
          <cell r="E297">
            <v>83</v>
          </cell>
          <cell r="F297" t="str">
            <v>Z</v>
          </cell>
          <cell r="G297">
            <v>2</v>
          </cell>
          <cell r="H297">
            <v>3102378</v>
          </cell>
          <cell r="I297">
            <v>0.91500000000000004</v>
          </cell>
          <cell r="J297">
            <v>0.91</v>
          </cell>
          <cell r="K297">
            <v>219.92999999999998</v>
          </cell>
          <cell r="L297">
            <v>220.84</v>
          </cell>
        </row>
        <row r="298">
          <cell r="A298" t="str">
            <v>83-3</v>
          </cell>
          <cell r="B298">
            <v>5057</v>
          </cell>
          <cell r="C298">
            <v>2</v>
          </cell>
          <cell r="D298" t="str">
            <v>A</v>
          </cell>
          <cell r="E298">
            <v>83</v>
          </cell>
          <cell r="F298" t="str">
            <v>Z</v>
          </cell>
          <cell r="G298">
            <v>3</v>
          </cell>
          <cell r="H298">
            <v>3102380</v>
          </cell>
          <cell r="I298">
            <v>0.9</v>
          </cell>
          <cell r="J298">
            <v>0.88</v>
          </cell>
          <cell r="K298">
            <v>220.84499999999997</v>
          </cell>
          <cell r="L298">
            <v>221.72</v>
          </cell>
        </row>
        <row r="299">
          <cell r="A299" t="str">
            <v>83-4</v>
          </cell>
          <cell r="B299">
            <v>5057</v>
          </cell>
          <cell r="C299">
            <v>2</v>
          </cell>
          <cell r="D299" t="str">
            <v>A</v>
          </cell>
          <cell r="E299">
            <v>83</v>
          </cell>
          <cell r="F299" t="str">
            <v>Z</v>
          </cell>
          <cell r="G299">
            <v>4</v>
          </cell>
          <cell r="H299">
            <v>3102382</v>
          </cell>
          <cell r="I299">
            <v>0.28999999999999998</v>
          </cell>
          <cell r="J299">
            <v>0.27</v>
          </cell>
          <cell r="K299">
            <v>221.74499999999998</v>
          </cell>
          <cell r="L299">
            <v>221.99</v>
          </cell>
        </row>
        <row r="300">
          <cell r="A300" t="str">
            <v>84-1</v>
          </cell>
          <cell r="B300">
            <v>5057</v>
          </cell>
          <cell r="C300">
            <v>2</v>
          </cell>
          <cell r="D300" t="str">
            <v>A</v>
          </cell>
          <cell r="E300">
            <v>84</v>
          </cell>
          <cell r="F300" t="str">
            <v>Z</v>
          </cell>
          <cell r="G300">
            <v>1</v>
          </cell>
          <cell r="H300">
            <v>3102384</v>
          </cell>
          <cell r="I300">
            <v>0.96499999999999997</v>
          </cell>
          <cell r="J300">
            <v>0.96</v>
          </cell>
          <cell r="K300">
            <v>222</v>
          </cell>
          <cell r="L300">
            <v>222.96</v>
          </cell>
        </row>
        <row r="301">
          <cell r="A301" t="str">
            <v>84-2</v>
          </cell>
          <cell r="B301">
            <v>5057</v>
          </cell>
          <cell r="C301">
            <v>2</v>
          </cell>
          <cell r="D301" t="str">
            <v>A</v>
          </cell>
          <cell r="E301">
            <v>84</v>
          </cell>
          <cell r="F301" t="str">
            <v>Z</v>
          </cell>
          <cell r="G301">
            <v>2</v>
          </cell>
          <cell r="H301">
            <v>3102386</v>
          </cell>
          <cell r="I301">
            <v>0.57499999999999996</v>
          </cell>
          <cell r="J301">
            <v>0.54</v>
          </cell>
          <cell r="K301">
            <v>222.965</v>
          </cell>
          <cell r="L301">
            <v>223.5</v>
          </cell>
        </row>
        <row r="302">
          <cell r="A302" t="str">
            <v>84-3</v>
          </cell>
          <cell r="B302">
            <v>5057</v>
          </cell>
          <cell r="C302">
            <v>2</v>
          </cell>
          <cell r="D302" t="str">
            <v>A</v>
          </cell>
          <cell r="E302">
            <v>84</v>
          </cell>
          <cell r="F302" t="str">
            <v>Z</v>
          </cell>
          <cell r="G302">
            <v>3</v>
          </cell>
          <cell r="H302">
            <v>3102388</v>
          </cell>
          <cell r="I302">
            <v>0.85499999999999998</v>
          </cell>
          <cell r="J302">
            <v>0.82</v>
          </cell>
          <cell r="K302">
            <v>223.54</v>
          </cell>
          <cell r="L302">
            <v>224.32</v>
          </cell>
        </row>
        <row r="303">
          <cell r="A303" t="str">
            <v>84-4</v>
          </cell>
          <cell r="B303">
            <v>5057</v>
          </cell>
          <cell r="C303">
            <v>2</v>
          </cell>
          <cell r="D303" t="str">
            <v>A</v>
          </cell>
          <cell r="E303">
            <v>84</v>
          </cell>
          <cell r="F303" t="str">
            <v>Z</v>
          </cell>
          <cell r="G303">
            <v>4</v>
          </cell>
          <cell r="H303">
            <v>3102390</v>
          </cell>
          <cell r="I303">
            <v>0.70499999999999996</v>
          </cell>
          <cell r="J303">
            <v>0.7</v>
          </cell>
          <cell r="K303">
            <v>224.39499999999998</v>
          </cell>
          <cell r="L303">
            <v>225.02</v>
          </cell>
        </row>
        <row r="304">
          <cell r="A304" t="str">
            <v>85-1</v>
          </cell>
          <cell r="B304">
            <v>5057</v>
          </cell>
          <cell r="C304">
            <v>2</v>
          </cell>
          <cell r="D304" t="str">
            <v>A</v>
          </cell>
          <cell r="E304">
            <v>85</v>
          </cell>
          <cell r="F304" t="str">
            <v>Z</v>
          </cell>
          <cell r="G304">
            <v>1</v>
          </cell>
          <cell r="H304">
            <v>3102392</v>
          </cell>
          <cell r="I304">
            <v>0.74</v>
          </cell>
          <cell r="J304">
            <v>0.72</v>
          </cell>
          <cell r="K304">
            <v>225.05</v>
          </cell>
          <cell r="L304">
            <v>225.77</v>
          </cell>
        </row>
        <row r="305">
          <cell r="A305" t="str">
            <v>85-2</v>
          </cell>
          <cell r="B305">
            <v>5057</v>
          </cell>
          <cell r="C305">
            <v>2</v>
          </cell>
          <cell r="D305" t="str">
            <v>A</v>
          </cell>
          <cell r="E305">
            <v>85</v>
          </cell>
          <cell r="F305" t="str">
            <v>Z</v>
          </cell>
          <cell r="G305">
            <v>2</v>
          </cell>
          <cell r="H305">
            <v>3102394</v>
          </cell>
          <cell r="I305">
            <v>0.82</v>
          </cell>
          <cell r="J305">
            <v>0.81</v>
          </cell>
          <cell r="K305">
            <v>225.79000000000002</v>
          </cell>
          <cell r="L305">
            <v>226.58</v>
          </cell>
        </row>
        <row r="306">
          <cell r="A306" t="str">
            <v>85-3</v>
          </cell>
          <cell r="B306">
            <v>5057</v>
          </cell>
          <cell r="C306">
            <v>2</v>
          </cell>
          <cell r="D306" t="str">
            <v>A</v>
          </cell>
          <cell r="E306">
            <v>85</v>
          </cell>
          <cell r="F306" t="str">
            <v>Z</v>
          </cell>
          <cell r="G306">
            <v>3</v>
          </cell>
          <cell r="H306">
            <v>3102396</v>
          </cell>
          <cell r="I306">
            <v>0.80500000000000005</v>
          </cell>
          <cell r="J306">
            <v>0.71</v>
          </cell>
          <cell r="K306">
            <v>226.61</v>
          </cell>
          <cell r="L306">
            <v>227.29</v>
          </cell>
        </row>
        <row r="307">
          <cell r="A307" t="str">
            <v>85-4</v>
          </cell>
          <cell r="B307">
            <v>5057</v>
          </cell>
          <cell r="C307">
            <v>2</v>
          </cell>
          <cell r="D307" t="str">
            <v>A</v>
          </cell>
          <cell r="E307">
            <v>85</v>
          </cell>
          <cell r="F307" t="str">
            <v>Z</v>
          </cell>
          <cell r="G307">
            <v>4</v>
          </cell>
          <cell r="H307">
            <v>3102398</v>
          </cell>
          <cell r="I307">
            <v>0.82</v>
          </cell>
          <cell r="J307">
            <v>0.78</v>
          </cell>
          <cell r="K307">
            <v>227.41500000000002</v>
          </cell>
          <cell r="L307">
            <v>228.07</v>
          </cell>
        </row>
        <row r="308">
          <cell r="A308" t="str">
            <v>86-1</v>
          </cell>
          <cell r="B308">
            <v>5057</v>
          </cell>
          <cell r="C308">
            <v>2</v>
          </cell>
          <cell r="D308" t="str">
            <v>A</v>
          </cell>
          <cell r="E308">
            <v>86</v>
          </cell>
          <cell r="F308" t="str">
            <v>Z</v>
          </cell>
          <cell r="G308">
            <v>1</v>
          </cell>
          <cell r="H308">
            <v>3102400</v>
          </cell>
          <cell r="I308">
            <v>0.59499999999999997</v>
          </cell>
          <cell r="J308">
            <v>0.59</v>
          </cell>
          <cell r="K308">
            <v>228.1</v>
          </cell>
          <cell r="L308">
            <v>228.69</v>
          </cell>
        </row>
        <row r="309">
          <cell r="A309" t="str">
            <v>86-2</v>
          </cell>
          <cell r="B309">
            <v>5057</v>
          </cell>
          <cell r="C309">
            <v>2</v>
          </cell>
          <cell r="D309" t="str">
            <v>A</v>
          </cell>
          <cell r="E309">
            <v>86</v>
          </cell>
          <cell r="F309" t="str">
            <v>Z</v>
          </cell>
          <cell r="G309">
            <v>2</v>
          </cell>
          <cell r="H309">
            <v>3102402</v>
          </cell>
          <cell r="I309">
            <v>0.67500000000000004</v>
          </cell>
          <cell r="J309">
            <v>0.64</v>
          </cell>
          <cell r="K309">
            <v>228.69499999999999</v>
          </cell>
          <cell r="L309">
            <v>229.33</v>
          </cell>
        </row>
        <row r="310">
          <cell r="A310" t="str">
            <v>86-3</v>
          </cell>
          <cell r="B310">
            <v>5057</v>
          </cell>
          <cell r="C310">
            <v>2</v>
          </cell>
          <cell r="D310" t="str">
            <v>A</v>
          </cell>
          <cell r="E310">
            <v>86</v>
          </cell>
          <cell r="F310" t="str">
            <v>Z</v>
          </cell>
          <cell r="G310">
            <v>3</v>
          </cell>
          <cell r="H310">
            <v>3102404</v>
          </cell>
          <cell r="I310">
            <v>0.92500000000000004</v>
          </cell>
          <cell r="J310">
            <v>0.92</v>
          </cell>
          <cell r="K310">
            <v>229.37</v>
          </cell>
          <cell r="L310">
            <v>230.25</v>
          </cell>
        </row>
        <row r="311">
          <cell r="A311" t="str">
            <v>86-4</v>
          </cell>
          <cell r="B311">
            <v>5057</v>
          </cell>
          <cell r="C311">
            <v>2</v>
          </cell>
          <cell r="D311" t="str">
            <v>A</v>
          </cell>
          <cell r="E311">
            <v>86</v>
          </cell>
          <cell r="F311" t="str">
            <v>Z</v>
          </cell>
          <cell r="G311">
            <v>4</v>
          </cell>
          <cell r="H311">
            <v>3102406</v>
          </cell>
          <cell r="I311">
            <v>0.94</v>
          </cell>
          <cell r="J311">
            <v>0.91</v>
          </cell>
          <cell r="K311">
            <v>230.29500000000002</v>
          </cell>
          <cell r="L311">
            <v>231.16</v>
          </cell>
        </row>
        <row r="312">
          <cell r="A312" t="str">
            <v>87-1</v>
          </cell>
          <cell r="B312">
            <v>5057</v>
          </cell>
          <cell r="C312">
            <v>2</v>
          </cell>
          <cell r="D312" t="str">
            <v>A</v>
          </cell>
          <cell r="E312">
            <v>87</v>
          </cell>
          <cell r="F312" t="str">
            <v>Z</v>
          </cell>
          <cell r="G312">
            <v>1</v>
          </cell>
          <cell r="H312">
            <v>3102408</v>
          </cell>
          <cell r="I312">
            <v>0.94499999999999995</v>
          </cell>
          <cell r="J312">
            <v>0.91</v>
          </cell>
          <cell r="K312">
            <v>231.15</v>
          </cell>
          <cell r="L312">
            <v>232.06</v>
          </cell>
        </row>
        <row r="313">
          <cell r="A313" t="str">
            <v>87-2</v>
          </cell>
          <cell r="B313">
            <v>5057</v>
          </cell>
          <cell r="C313">
            <v>2</v>
          </cell>
          <cell r="D313" t="str">
            <v>A</v>
          </cell>
          <cell r="E313">
            <v>87</v>
          </cell>
          <cell r="F313" t="str">
            <v>Z</v>
          </cell>
          <cell r="G313">
            <v>2</v>
          </cell>
          <cell r="H313">
            <v>3102410</v>
          </cell>
          <cell r="I313">
            <v>0.875</v>
          </cell>
          <cell r="J313">
            <v>0.85</v>
          </cell>
          <cell r="K313">
            <v>232.095</v>
          </cell>
          <cell r="L313">
            <v>232.91</v>
          </cell>
        </row>
        <row r="314">
          <cell r="A314" t="str">
            <v>87-3</v>
          </cell>
          <cell r="B314">
            <v>5057</v>
          </cell>
          <cell r="C314">
            <v>2</v>
          </cell>
          <cell r="D314" t="str">
            <v>A</v>
          </cell>
          <cell r="E314">
            <v>87</v>
          </cell>
          <cell r="F314" t="str">
            <v>Z</v>
          </cell>
          <cell r="G314">
            <v>3</v>
          </cell>
          <cell r="H314">
            <v>3102412</v>
          </cell>
          <cell r="I314">
            <v>0.56999999999999995</v>
          </cell>
          <cell r="J314">
            <v>0.55000000000000004</v>
          </cell>
          <cell r="K314">
            <v>232.97</v>
          </cell>
          <cell r="L314">
            <v>233.46</v>
          </cell>
        </row>
        <row r="315">
          <cell r="A315" t="str">
            <v>87-4</v>
          </cell>
          <cell r="B315">
            <v>5057</v>
          </cell>
          <cell r="C315">
            <v>2</v>
          </cell>
          <cell r="D315" t="str">
            <v>A</v>
          </cell>
          <cell r="E315">
            <v>87</v>
          </cell>
          <cell r="F315" t="str">
            <v>Z</v>
          </cell>
          <cell r="G315">
            <v>4</v>
          </cell>
          <cell r="H315">
            <v>3102414</v>
          </cell>
          <cell r="I315">
            <v>0.64</v>
          </cell>
          <cell r="J315">
            <v>0.62</v>
          </cell>
          <cell r="K315">
            <v>233.54</v>
          </cell>
          <cell r="L315">
            <v>234.08</v>
          </cell>
        </row>
        <row r="316">
          <cell r="A316" t="str">
            <v>88-1</v>
          </cell>
          <cell r="B316">
            <v>5057</v>
          </cell>
          <cell r="C316">
            <v>2</v>
          </cell>
          <cell r="D316" t="str">
            <v>A</v>
          </cell>
          <cell r="E316">
            <v>88</v>
          </cell>
          <cell r="F316" t="str">
            <v>Z</v>
          </cell>
          <cell r="G316">
            <v>1</v>
          </cell>
          <cell r="H316">
            <v>3102416</v>
          </cell>
          <cell r="I316">
            <v>0.90500000000000003</v>
          </cell>
          <cell r="J316">
            <v>0.88</v>
          </cell>
          <cell r="K316">
            <v>234.2</v>
          </cell>
          <cell r="L316">
            <v>235.08</v>
          </cell>
        </row>
        <row r="317">
          <cell r="A317" t="str">
            <v>88-2</v>
          </cell>
          <cell r="B317">
            <v>5057</v>
          </cell>
          <cell r="C317">
            <v>2</v>
          </cell>
          <cell r="D317" t="str">
            <v>A</v>
          </cell>
          <cell r="E317">
            <v>88</v>
          </cell>
          <cell r="F317" t="str">
            <v>Z</v>
          </cell>
          <cell r="G317">
            <v>2</v>
          </cell>
          <cell r="H317">
            <v>3102418</v>
          </cell>
          <cell r="I317">
            <v>0.93500000000000005</v>
          </cell>
          <cell r="J317">
            <v>0.93</v>
          </cell>
          <cell r="K317">
            <v>235.10499999999999</v>
          </cell>
          <cell r="L317">
            <v>236.01</v>
          </cell>
        </row>
        <row r="318">
          <cell r="A318" t="str">
            <v>88-3</v>
          </cell>
          <cell r="B318">
            <v>5057</v>
          </cell>
          <cell r="C318">
            <v>2</v>
          </cell>
          <cell r="D318" t="str">
            <v>A</v>
          </cell>
          <cell r="E318">
            <v>88</v>
          </cell>
          <cell r="F318" t="str">
            <v>Z</v>
          </cell>
          <cell r="G318">
            <v>3</v>
          </cell>
          <cell r="H318">
            <v>3102420</v>
          </cell>
          <cell r="I318">
            <v>0.86499999999999999</v>
          </cell>
          <cell r="J318">
            <v>0.85</v>
          </cell>
          <cell r="K318">
            <v>236.04</v>
          </cell>
          <cell r="L318">
            <v>236.86</v>
          </cell>
        </row>
        <row r="319">
          <cell r="A319" t="str">
            <v>88-4</v>
          </cell>
          <cell r="B319">
            <v>5057</v>
          </cell>
          <cell r="C319">
            <v>2</v>
          </cell>
          <cell r="D319" t="str">
            <v>A</v>
          </cell>
          <cell r="E319">
            <v>88</v>
          </cell>
          <cell r="F319" t="str">
            <v>Z</v>
          </cell>
          <cell r="G319">
            <v>4</v>
          </cell>
          <cell r="H319">
            <v>3102422</v>
          </cell>
          <cell r="I319">
            <v>0.53</v>
          </cell>
          <cell r="J319">
            <v>0.5</v>
          </cell>
          <cell r="K319">
            <v>236.905</v>
          </cell>
          <cell r="L319">
            <v>237.36</v>
          </cell>
        </row>
        <row r="320">
          <cell r="A320" t="str">
            <v>89-1</v>
          </cell>
          <cell r="B320">
            <v>5057</v>
          </cell>
          <cell r="C320">
            <v>2</v>
          </cell>
          <cell r="D320" t="str">
            <v>A</v>
          </cell>
          <cell r="E320">
            <v>89</v>
          </cell>
          <cell r="F320" t="str">
            <v>Z</v>
          </cell>
          <cell r="G320">
            <v>1</v>
          </cell>
          <cell r="H320">
            <v>3102424</v>
          </cell>
          <cell r="I320">
            <v>0.71</v>
          </cell>
          <cell r="J320">
            <v>0.7</v>
          </cell>
          <cell r="K320">
            <v>237.25</v>
          </cell>
          <cell r="L320">
            <v>237.95</v>
          </cell>
        </row>
        <row r="321">
          <cell r="A321" t="str">
            <v>89-2</v>
          </cell>
          <cell r="B321">
            <v>5057</v>
          </cell>
          <cell r="C321">
            <v>2</v>
          </cell>
          <cell r="D321" t="str">
            <v>A</v>
          </cell>
          <cell r="E321">
            <v>89</v>
          </cell>
          <cell r="F321" t="str">
            <v>Z</v>
          </cell>
          <cell r="G321">
            <v>2</v>
          </cell>
          <cell r="H321">
            <v>3102426</v>
          </cell>
          <cell r="I321">
            <v>0.52</v>
          </cell>
          <cell r="J321">
            <v>0.51</v>
          </cell>
          <cell r="K321">
            <v>237.96</v>
          </cell>
          <cell r="L321">
            <v>238.46</v>
          </cell>
        </row>
        <row r="322">
          <cell r="A322" t="str">
            <v>89-3</v>
          </cell>
          <cell r="B322">
            <v>5057</v>
          </cell>
          <cell r="C322">
            <v>2</v>
          </cell>
          <cell r="D322" t="str">
            <v>A</v>
          </cell>
          <cell r="E322">
            <v>89</v>
          </cell>
          <cell r="F322" t="str">
            <v>Z</v>
          </cell>
          <cell r="G322">
            <v>3</v>
          </cell>
          <cell r="H322">
            <v>3102428</v>
          </cell>
          <cell r="I322">
            <v>0.94499999999999995</v>
          </cell>
          <cell r="J322">
            <v>0.93</v>
          </cell>
          <cell r="K322">
            <v>238.48000000000002</v>
          </cell>
          <cell r="L322">
            <v>239.39</v>
          </cell>
        </row>
        <row r="323">
          <cell r="A323" t="str">
            <v>89-4</v>
          </cell>
          <cell r="B323">
            <v>5057</v>
          </cell>
          <cell r="C323">
            <v>2</v>
          </cell>
          <cell r="D323" t="str">
            <v>A</v>
          </cell>
          <cell r="E323">
            <v>89</v>
          </cell>
          <cell r="F323" t="str">
            <v>Z</v>
          </cell>
          <cell r="G323">
            <v>4</v>
          </cell>
          <cell r="H323">
            <v>3102430</v>
          </cell>
          <cell r="I323">
            <v>0.95</v>
          </cell>
          <cell r="J323">
            <v>0.9</v>
          </cell>
          <cell r="K323">
            <v>239.42500000000001</v>
          </cell>
          <cell r="L323">
            <v>240.29</v>
          </cell>
        </row>
        <row r="324">
          <cell r="A324" t="str">
            <v>90-1</v>
          </cell>
          <cell r="B324">
            <v>5057</v>
          </cell>
          <cell r="C324">
            <v>2</v>
          </cell>
          <cell r="D324" t="str">
            <v>A</v>
          </cell>
          <cell r="E324">
            <v>90</v>
          </cell>
          <cell r="F324" t="str">
            <v>Z</v>
          </cell>
          <cell r="G324">
            <v>1</v>
          </cell>
          <cell r="H324">
            <v>3102432</v>
          </cell>
          <cell r="I324">
            <v>0.96</v>
          </cell>
          <cell r="J324">
            <v>0.95</v>
          </cell>
          <cell r="K324">
            <v>240.3</v>
          </cell>
          <cell r="L324">
            <v>241.25</v>
          </cell>
        </row>
        <row r="325">
          <cell r="A325" t="str">
            <v>90-2</v>
          </cell>
          <cell r="B325">
            <v>5057</v>
          </cell>
          <cell r="C325">
            <v>2</v>
          </cell>
          <cell r="D325" t="str">
            <v>A</v>
          </cell>
          <cell r="E325">
            <v>90</v>
          </cell>
          <cell r="F325" t="str">
            <v>Z</v>
          </cell>
          <cell r="G325">
            <v>2</v>
          </cell>
          <cell r="H325">
            <v>3102434</v>
          </cell>
          <cell r="I325">
            <v>0.73499999999999999</v>
          </cell>
          <cell r="J325">
            <v>0.74</v>
          </cell>
          <cell r="K325">
            <v>241.26000000000002</v>
          </cell>
          <cell r="L325">
            <v>241.99</v>
          </cell>
        </row>
        <row r="326">
          <cell r="A326" t="str">
            <v>90-3</v>
          </cell>
          <cell r="B326">
            <v>5057</v>
          </cell>
          <cell r="C326">
            <v>2</v>
          </cell>
          <cell r="D326" t="str">
            <v>A</v>
          </cell>
          <cell r="E326">
            <v>90</v>
          </cell>
          <cell r="F326" t="str">
            <v>Z</v>
          </cell>
          <cell r="G326">
            <v>3</v>
          </cell>
          <cell r="H326">
            <v>3102436</v>
          </cell>
          <cell r="I326">
            <v>0.88500000000000001</v>
          </cell>
          <cell r="J326">
            <v>0.86</v>
          </cell>
          <cell r="K326">
            <v>241.99500000000003</v>
          </cell>
          <cell r="L326">
            <v>242.85</v>
          </cell>
        </row>
        <row r="327">
          <cell r="A327" t="str">
            <v>90-4</v>
          </cell>
          <cell r="B327">
            <v>5057</v>
          </cell>
          <cell r="C327">
            <v>2</v>
          </cell>
          <cell r="D327" t="str">
            <v>A</v>
          </cell>
          <cell r="E327">
            <v>90</v>
          </cell>
          <cell r="F327" t="str">
            <v>Z</v>
          </cell>
          <cell r="G327">
            <v>4</v>
          </cell>
          <cell r="H327">
            <v>3102438</v>
          </cell>
          <cell r="I327">
            <v>0.51500000000000001</v>
          </cell>
          <cell r="J327">
            <v>0.5</v>
          </cell>
          <cell r="K327">
            <v>242.88000000000002</v>
          </cell>
          <cell r="L327">
            <v>243.35</v>
          </cell>
        </row>
        <row r="328">
          <cell r="A328" t="str">
            <v>91-1</v>
          </cell>
          <cell r="B328">
            <v>5057</v>
          </cell>
          <cell r="C328">
            <v>2</v>
          </cell>
          <cell r="D328" t="str">
            <v>A</v>
          </cell>
          <cell r="E328">
            <v>91</v>
          </cell>
          <cell r="F328" t="str">
            <v>Z</v>
          </cell>
          <cell r="G328">
            <v>1</v>
          </cell>
          <cell r="H328">
            <v>3102440</v>
          </cell>
          <cell r="I328">
            <v>0.89500000000000002</v>
          </cell>
          <cell r="J328">
            <v>0.88</v>
          </cell>
          <cell r="K328">
            <v>243.35</v>
          </cell>
          <cell r="L328">
            <v>244.23</v>
          </cell>
        </row>
        <row r="329">
          <cell r="A329" t="str">
            <v>91-2</v>
          </cell>
          <cell r="B329">
            <v>5057</v>
          </cell>
          <cell r="C329">
            <v>2</v>
          </cell>
          <cell r="D329" t="str">
            <v>A</v>
          </cell>
          <cell r="E329">
            <v>91</v>
          </cell>
          <cell r="F329" t="str">
            <v>Z</v>
          </cell>
          <cell r="G329">
            <v>2</v>
          </cell>
          <cell r="H329">
            <v>3102442</v>
          </cell>
          <cell r="I329">
            <v>0.69499999999999995</v>
          </cell>
          <cell r="J329">
            <v>0.66</v>
          </cell>
          <cell r="K329">
            <v>244.245</v>
          </cell>
          <cell r="L329">
            <v>244.89</v>
          </cell>
        </row>
        <row r="330">
          <cell r="A330" t="str">
            <v>91-3</v>
          </cell>
          <cell r="B330">
            <v>5057</v>
          </cell>
          <cell r="C330">
            <v>2</v>
          </cell>
          <cell r="D330" t="str">
            <v>A</v>
          </cell>
          <cell r="E330">
            <v>91</v>
          </cell>
          <cell r="F330" t="str">
            <v>Z</v>
          </cell>
          <cell r="G330">
            <v>3</v>
          </cell>
          <cell r="H330">
            <v>3102444</v>
          </cell>
          <cell r="I330">
            <v>0.95</v>
          </cell>
          <cell r="J330">
            <v>0.95</v>
          </cell>
          <cell r="K330">
            <v>244.94</v>
          </cell>
          <cell r="L330">
            <v>245.84</v>
          </cell>
        </row>
        <row r="331">
          <cell r="A331" t="str">
            <v>91-4</v>
          </cell>
          <cell r="B331">
            <v>5057</v>
          </cell>
          <cell r="C331">
            <v>2</v>
          </cell>
          <cell r="D331" t="str">
            <v>A</v>
          </cell>
          <cell r="E331">
            <v>91</v>
          </cell>
          <cell r="F331" t="str">
            <v>Z</v>
          </cell>
          <cell r="G331">
            <v>4</v>
          </cell>
          <cell r="H331">
            <v>3102446</v>
          </cell>
          <cell r="I331">
            <v>0.64</v>
          </cell>
          <cell r="J331">
            <v>0.68</v>
          </cell>
          <cell r="K331">
            <v>245.89</v>
          </cell>
          <cell r="L331">
            <v>246.52</v>
          </cell>
        </row>
        <row r="332">
          <cell r="A332" t="str">
            <v>92-1</v>
          </cell>
          <cell r="B332">
            <v>5057</v>
          </cell>
          <cell r="C332">
            <v>2</v>
          </cell>
          <cell r="D332" t="str">
            <v>A</v>
          </cell>
          <cell r="E332">
            <v>92</v>
          </cell>
          <cell r="F332" t="str">
            <v>Z</v>
          </cell>
          <cell r="G332">
            <v>1</v>
          </cell>
          <cell r="H332">
            <v>3102448</v>
          </cell>
          <cell r="I332">
            <v>0.56000000000000005</v>
          </cell>
          <cell r="J332">
            <v>0.56000000000000005</v>
          </cell>
          <cell r="K332">
            <v>246.4</v>
          </cell>
          <cell r="L332">
            <v>246.96</v>
          </cell>
        </row>
        <row r="333">
          <cell r="A333" t="str">
            <v>92-2</v>
          </cell>
          <cell r="B333">
            <v>5057</v>
          </cell>
          <cell r="C333">
            <v>2</v>
          </cell>
          <cell r="D333" t="str">
            <v>A</v>
          </cell>
          <cell r="E333">
            <v>92</v>
          </cell>
          <cell r="F333" t="str">
            <v>Z</v>
          </cell>
          <cell r="G333">
            <v>2</v>
          </cell>
          <cell r="H333">
            <v>3102450</v>
          </cell>
          <cell r="I333">
            <v>0.83499999999999996</v>
          </cell>
          <cell r="J333">
            <v>0.81</v>
          </cell>
          <cell r="K333">
            <v>246.96</v>
          </cell>
          <cell r="L333">
            <v>247.77</v>
          </cell>
        </row>
        <row r="334">
          <cell r="A334" t="str">
            <v>92-3</v>
          </cell>
          <cell r="B334">
            <v>5057</v>
          </cell>
          <cell r="C334">
            <v>2</v>
          </cell>
          <cell r="D334" t="str">
            <v>A</v>
          </cell>
          <cell r="E334">
            <v>92</v>
          </cell>
          <cell r="F334" t="str">
            <v>Z</v>
          </cell>
          <cell r="G334">
            <v>3</v>
          </cell>
          <cell r="H334">
            <v>3102452</v>
          </cell>
          <cell r="I334">
            <v>0.79</v>
          </cell>
          <cell r="J334">
            <v>0.76</v>
          </cell>
          <cell r="K334">
            <v>247.79500000000002</v>
          </cell>
          <cell r="L334">
            <v>248.53</v>
          </cell>
        </row>
        <row r="335">
          <cell r="A335" t="str">
            <v>92-4</v>
          </cell>
          <cell r="B335">
            <v>5057</v>
          </cell>
          <cell r="C335">
            <v>2</v>
          </cell>
          <cell r="D335" t="str">
            <v>A</v>
          </cell>
          <cell r="E335">
            <v>92</v>
          </cell>
          <cell r="F335" t="str">
            <v>Z</v>
          </cell>
          <cell r="G335">
            <v>4</v>
          </cell>
          <cell r="H335">
            <v>3102454</v>
          </cell>
          <cell r="I335">
            <v>0.95</v>
          </cell>
          <cell r="J335">
            <v>0.95</v>
          </cell>
          <cell r="K335">
            <v>248.58500000000001</v>
          </cell>
          <cell r="L335">
            <v>249.48</v>
          </cell>
        </row>
        <row r="336">
          <cell r="A336" t="str">
            <v>93-1</v>
          </cell>
          <cell r="B336">
            <v>5057</v>
          </cell>
          <cell r="C336">
            <v>2</v>
          </cell>
          <cell r="D336" t="str">
            <v>A</v>
          </cell>
          <cell r="E336">
            <v>93</v>
          </cell>
          <cell r="F336" t="str">
            <v>Z</v>
          </cell>
          <cell r="G336">
            <v>1</v>
          </cell>
          <cell r="H336">
            <v>3102456</v>
          </cell>
          <cell r="I336">
            <v>0.92500000000000004</v>
          </cell>
          <cell r="J336">
            <v>0.93</v>
          </cell>
          <cell r="K336">
            <v>249.45</v>
          </cell>
          <cell r="L336">
            <v>250.38</v>
          </cell>
        </row>
        <row r="337">
          <cell r="A337" t="str">
            <v>93-2</v>
          </cell>
          <cell r="B337">
            <v>5057</v>
          </cell>
          <cell r="C337">
            <v>2</v>
          </cell>
          <cell r="D337" t="str">
            <v>A</v>
          </cell>
          <cell r="E337">
            <v>93</v>
          </cell>
          <cell r="F337" t="str">
            <v>Z</v>
          </cell>
          <cell r="G337">
            <v>2</v>
          </cell>
          <cell r="H337">
            <v>3102458</v>
          </cell>
          <cell r="I337">
            <v>0.755</v>
          </cell>
          <cell r="J337">
            <v>0.73</v>
          </cell>
          <cell r="K337">
            <v>250.375</v>
          </cell>
          <cell r="L337">
            <v>251.11</v>
          </cell>
        </row>
        <row r="338">
          <cell r="A338" t="str">
            <v>93-3</v>
          </cell>
          <cell r="B338">
            <v>5057</v>
          </cell>
          <cell r="C338">
            <v>2</v>
          </cell>
          <cell r="D338" t="str">
            <v>A</v>
          </cell>
          <cell r="E338">
            <v>93</v>
          </cell>
          <cell r="F338" t="str">
            <v>Z</v>
          </cell>
          <cell r="G338">
            <v>3</v>
          </cell>
          <cell r="H338">
            <v>3102460</v>
          </cell>
          <cell r="I338">
            <v>0.83</v>
          </cell>
          <cell r="J338">
            <v>0.77</v>
          </cell>
          <cell r="K338">
            <v>251.13</v>
          </cell>
          <cell r="L338">
            <v>251.88</v>
          </cell>
        </row>
        <row r="339">
          <cell r="A339" t="str">
            <v>93-4</v>
          </cell>
          <cell r="B339">
            <v>5057</v>
          </cell>
          <cell r="C339">
            <v>2</v>
          </cell>
          <cell r="D339" t="str">
            <v>A</v>
          </cell>
          <cell r="E339">
            <v>93</v>
          </cell>
          <cell r="F339" t="str">
            <v>Z</v>
          </cell>
          <cell r="G339">
            <v>4</v>
          </cell>
          <cell r="H339">
            <v>3102462</v>
          </cell>
          <cell r="I339">
            <v>0.66</v>
          </cell>
          <cell r="J339">
            <v>0.67</v>
          </cell>
          <cell r="K339">
            <v>251.96</v>
          </cell>
          <cell r="L339">
            <v>252.55</v>
          </cell>
        </row>
        <row r="340">
          <cell r="A340" t="str">
            <v>94-1</v>
          </cell>
          <cell r="B340">
            <v>5057</v>
          </cell>
          <cell r="C340">
            <v>2</v>
          </cell>
          <cell r="D340" t="str">
            <v>A</v>
          </cell>
          <cell r="E340">
            <v>94</v>
          </cell>
          <cell r="F340" t="str">
            <v>Z</v>
          </cell>
          <cell r="G340">
            <v>1</v>
          </cell>
          <cell r="H340">
            <v>3102464</v>
          </cell>
          <cell r="I340">
            <v>0.65</v>
          </cell>
          <cell r="J340">
            <v>0.65</v>
          </cell>
          <cell r="K340">
            <v>252.5</v>
          </cell>
          <cell r="L340">
            <v>253.15</v>
          </cell>
        </row>
        <row r="341">
          <cell r="A341" t="str">
            <v>94-2</v>
          </cell>
          <cell r="B341">
            <v>5057</v>
          </cell>
          <cell r="C341">
            <v>2</v>
          </cell>
          <cell r="D341" t="str">
            <v>A</v>
          </cell>
          <cell r="E341">
            <v>94</v>
          </cell>
          <cell r="F341" t="str">
            <v>Z</v>
          </cell>
          <cell r="G341">
            <v>2</v>
          </cell>
          <cell r="H341">
            <v>3102466</v>
          </cell>
          <cell r="I341">
            <v>0.80500000000000005</v>
          </cell>
          <cell r="J341">
            <v>0.8</v>
          </cell>
          <cell r="K341">
            <v>253.15</v>
          </cell>
          <cell r="L341">
            <v>253.95</v>
          </cell>
        </row>
        <row r="342">
          <cell r="A342" t="str">
            <v>94-3</v>
          </cell>
          <cell r="B342">
            <v>5057</v>
          </cell>
          <cell r="C342">
            <v>2</v>
          </cell>
          <cell r="D342" t="str">
            <v>A</v>
          </cell>
          <cell r="E342">
            <v>94</v>
          </cell>
          <cell r="F342" t="str">
            <v>Z</v>
          </cell>
          <cell r="G342">
            <v>3</v>
          </cell>
          <cell r="H342">
            <v>3102468</v>
          </cell>
          <cell r="I342">
            <v>0.95</v>
          </cell>
          <cell r="J342">
            <v>0.93</v>
          </cell>
          <cell r="K342">
            <v>253.95500000000001</v>
          </cell>
          <cell r="L342">
            <v>254.88</v>
          </cell>
        </row>
        <row r="343">
          <cell r="A343" t="str">
            <v>94-4</v>
          </cell>
          <cell r="B343">
            <v>5057</v>
          </cell>
          <cell r="C343">
            <v>2</v>
          </cell>
          <cell r="D343" t="str">
            <v>A</v>
          </cell>
          <cell r="E343">
            <v>94</v>
          </cell>
          <cell r="F343" t="str">
            <v>Z</v>
          </cell>
          <cell r="G343">
            <v>4</v>
          </cell>
          <cell r="H343">
            <v>3102470</v>
          </cell>
          <cell r="I343">
            <v>0.61499999999999999</v>
          </cell>
          <cell r="J343">
            <v>0.6</v>
          </cell>
          <cell r="K343">
            <v>254.905</v>
          </cell>
          <cell r="L343">
            <v>255.48</v>
          </cell>
        </row>
        <row r="344">
          <cell r="A344" t="str">
            <v>95-1</v>
          </cell>
          <cell r="B344">
            <v>5057</v>
          </cell>
          <cell r="C344">
            <v>2</v>
          </cell>
          <cell r="D344" t="str">
            <v>A</v>
          </cell>
          <cell r="E344">
            <v>95</v>
          </cell>
          <cell r="F344" t="str">
            <v>Z</v>
          </cell>
          <cell r="G344">
            <v>1</v>
          </cell>
          <cell r="H344">
            <v>3102472</v>
          </cell>
          <cell r="I344">
            <v>1.0149999999999999</v>
          </cell>
          <cell r="J344">
            <v>0.98</v>
          </cell>
          <cell r="K344">
            <v>255.55</v>
          </cell>
          <cell r="L344">
            <v>256.52999999999997</v>
          </cell>
        </row>
        <row r="345">
          <cell r="A345" t="str">
            <v>95-2</v>
          </cell>
          <cell r="B345">
            <v>5057</v>
          </cell>
          <cell r="C345">
            <v>2</v>
          </cell>
          <cell r="D345" t="str">
            <v>A</v>
          </cell>
          <cell r="E345">
            <v>95</v>
          </cell>
          <cell r="F345" t="str">
            <v>Z</v>
          </cell>
          <cell r="G345">
            <v>2</v>
          </cell>
          <cell r="H345">
            <v>3102474</v>
          </cell>
          <cell r="I345">
            <v>0.92</v>
          </cell>
          <cell r="J345">
            <v>0.91</v>
          </cell>
          <cell r="K345">
            <v>256.565</v>
          </cell>
          <cell r="L345">
            <v>257.44</v>
          </cell>
        </row>
        <row r="346">
          <cell r="A346" t="str">
            <v>95-3</v>
          </cell>
          <cell r="B346">
            <v>5057</v>
          </cell>
          <cell r="C346">
            <v>2</v>
          </cell>
          <cell r="D346" t="str">
            <v>A</v>
          </cell>
          <cell r="E346">
            <v>95</v>
          </cell>
          <cell r="F346" t="str">
            <v>Z</v>
          </cell>
          <cell r="G346">
            <v>3</v>
          </cell>
          <cell r="H346">
            <v>3102476</v>
          </cell>
          <cell r="I346">
            <v>0.61</v>
          </cell>
          <cell r="J346">
            <v>0.59</v>
          </cell>
          <cell r="K346">
            <v>257.48500000000001</v>
          </cell>
          <cell r="L346">
            <v>258.02999999999997</v>
          </cell>
        </row>
        <row r="347">
          <cell r="A347" t="str">
            <v>95-4</v>
          </cell>
          <cell r="B347">
            <v>5057</v>
          </cell>
          <cell r="C347">
            <v>2</v>
          </cell>
          <cell r="D347" t="str">
            <v>A</v>
          </cell>
          <cell r="E347">
            <v>95</v>
          </cell>
          <cell r="F347" t="str">
            <v>Z</v>
          </cell>
          <cell r="G347">
            <v>4</v>
          </cell>
          <cell r="H347">
            <v>3102478</v>
          </cell>
          <cell r="I347">
            <v>0.64</v>
          </cell>
          <cell r="J347">
            <v>0.61</v>
          </cell>
          <cell r="K347">
            <v>258.09500000000003</v>
          </cell>
          <cell r="L347">
            <v>258.64</v>
          </cell>
        </row>
        <row r="348">
          <cell r="A348" t="str">
            <v>96-1</v>
          </cell>
          <cell r="B348">
            <v>5057</v>
          </cell>
          <cell r="C348">
            <v>2</v>
          </cell>
          <cell r="D348" t="str">
            <v>A</v>
          </cell>
          <cell r="E348">
            <v>96</v>
          </cell>
          <cell r="F348" t="str">
            <v>Z</v>
          </cell>
          <cell r="G348">
            <v>1</v>
          </cell>
          <cell r="H348">
            <v>3102480</v>
          </cell>
          <cell r="I348">
            <v>0.98499999999999999</v>
          </cell>
          <cell r="J348">
            <v>0.99</v>
          </cell>
          <cell r="K348">
            <v>258.60000000000002</v>
          </cell>
          <cell r="L348">
            <v>259.58999999999997</v>
          </cell>
        </row>
        <row r="349">
          <cell r="A349" t="str">
            <v>96-2</v>
          </cell>
          <cell r="B349">
            <v>5057</v>
          </cell>
          <cell r="C349">
            <v>2</v>
          </cell>
          <cell r="D349" t="str">
            <v>A</v>
          </cell>
          <cell r="E349">
            <v>96</v>
          </cell>
          <cell r="F349" t="str">
            <v>Z</v>
          </cell>
          <cell r="G349">
            <v>2</v>
          </cell>
          <cell r="H349">
            <v>3102482</v>
          </cell>
          <cell r="I349">
            <v>0.83</v>
          </cell>
          <cell r="J349">
            <v>0.76</v>
          </cell>
          <cell r="K349">
            <v>259.58500000000004</v>
          </cell>
          <cell r="L349">
            <v>260.35000000000002</v>
          </cell>
        </row>
        <row r="350">
          <cell r="A350" t="str">
            <v>96-3</v>
          </cell>
          <cell r="B350">
            <v>5057</v>
          </cell>
          <cell r="C350">
            <v>2</v>
          </cell>
          <cell r="D350" t="str">
            <v>A</v>
          </cell>
          <cell r="E350">
            <v>96</v>
          </cell>
          <cell r="F350" t="str">
            <v>Z</v>
          </cell>
          <cell r="G350">
            <v>3</v>
          </cell>
          <cell r="H350">
            <v>3102484</v>
          </cell>
          <cell r="I350">
            <v>0.88</v>
          </cell>
          <cell r="J350">
            <v>0.85</v>
          </cell>
          <cell r="K350">
            <v>260.41500000000002</v>
          </cell>
          <cell r="L350">
            <v>261.2</v>
          </cell>
        </row>
        <row r="351">
          <cell r="A351" t="str">
            <v>97-1</v>
          </cell>
          <cell r="B351">
            <v>5057</v>
          </cell>
          <cell r="C351">
            <v>2</v>
          </cell>
          <cell r="D351" t="str">
            <v>A</v>
          </cell>
          <cell r="E351">
            <v>97</v>
          </cell>
          <cell r="F351" t="str">
            <v>Z</v>
          </cell>
          <cell r="G351">
            <v>1</v>
          </cell>
          <cell r="H351">
            <v>3102486</v>
          </cell>
          <cell r="I351">
            <v>0.435</v>
          </cell>
          <cell r="J351">
            <v>0.4</v>
          </cell>
          <cell r="K351">
            <v>261.3</v>
          </cell>
          <cell r="L351">
            <v>261.7</v>
          </cell>
        </row>
        <row r="352">
          <cell r="A352" t="str">
            <v>98-1</v>
          </cell>
          <cell r="B352">
            <v>5057</v>
          </cell>
          <cell r="C352">
            <v>2</v>
          </cell>
          <cell r="D352" t="str">
            <v>A</v>
          </cell>
          <cell r="E352">
            <v>98</v>
          </cell>
          <cell r="F352" t="str">
            <v>Z</v>
          </cell>
          <cell r="G352">
            <v>1</v>
          </cell>
          <cell r="H352">
            <v>3102488</v>
          </cell>
          <cell r="I352">
            <v>0.80500000000000005</v>
          </cell>
          <cell r="J352">
            <v>0.79</v>
          </cell>
          <cell r="K352">
            <v>261.64999999999998</v>
          </cell>
          <cell r="L352">
            <v>262.44</v>
          </cell>
        </row>
        <row r="353">
          <cell r="A353" t="str">
            <v>98-2</v>
          </cell>
          <cell r="B353">
            <v>5057</v>
          </cell>
          <cell r="C353">
            <v>2</v>
          </cell>
          <cell r="D353" t="str">
            <v>A</v>
          </cell>
          <cell r="E353">
            <v>98</v>
          </cell>
          <cell r="F353" t="str">
            <v>Z</v>
          </cell>
          <cell r="G353">
            <v>2</v>
          </cell>
          <cell r="H353">
            <v>3102490</v>
          </cell>
          <cell r="I353">
            <v>0.85</v>
          </cell>
          <cell r="J353">
            <v>0.97</v>
          </cell>
          <cell r="K353">
            <v>262.45499999999998</v>
          </cell>
          <cell r="L353">
            <v>263.41000000000003</v>
          </cell>
        </row>
        <row r="354">
          <cell r="A354" t="str">
            <v>98-3</v>
          </cell>
          <cell r="B354">
            <v>5057</v>
          </cell>
          <cell r="C354">
            <v>2</v>
          </cell>
          <cell r="D354" t="str">
            <v>A</v>
          </cell>
          <cell r="E354">
            <v>98</v>
          </cell>
          <cell r="F354" t="str">
            <v>Z</v>
          </cell>
          <cell r="G354">
            <v>3</v>
          </cell>
          <cell r="H354">
            <v>3102492</v>
          </cell>
          <cell r="I354">
            <v>0.87</v>
          </cell>
          <cell r="J354">
            <v>0.83</v>
          </cell>
          <cell r="K354">
            <v>263.30500000000001</v>
          </cell>
          <cell r="L354">
            <v>264.24</v>
          </cell>
        </row>
        <row r="355">
          <cell r="A355" t="str">
            <v>98-4</v>
          </cell>
          <cell r="B355">
            <v>5057</v>
          </cell>
          <cell r="C355">
            <v>2</v>
          </cell>
          <cell r="D355" t="str">
            <v>A</v>
          </cell>
          <cell r="E355">
            <v>98</v>
          </cell>
          <cell r="F355" t="str">
            <v>Z</v>
          </cell>
          <cell r="G355">
            <v>4</v>
          </cell>
          <cell r="H355">
            <v>3102494</v>
          </cell>
          <cell r="I355">
            <v>0.65</v>
          </cell>
          <cell r="J355">
            <v>0.64</v>
          </cell>
          <cell r="K355">
            <v>264.17500000000001</v>
          </cell>
          <cell r="L355">
            <v>264.88</v>
          </cell>
        </row>
        <row r="356">
          <cell r="A356" t="str">
            <v>99-1</v>
          </cell>
          <cell r="B356">
            <v>5057</v>
          </cell>
          <cell r="C356">
            <v>2</v>
          </cell>
          <cell r="D356" t="str">
            <v>A</v>
          </cell>
          <cell r="E356">
            <v>99</v>
          </cell>
          <cell r="F356" t="str">
            <v>Z</v>
          </cell>
          <cell r="G356">
            <v>1</v>
          </cell>
          <cell r="H356">
            <v>3102496</v>
          </cell>
          <cell r="I356">
            <v>0.35</v>
          </cell>
          <cell r="J356">
            <v>0.34</v>
          </cell>
          <cell r="K356">
            <v>264.7</v>
          </cell>
          <cell r="L356">
            <v>265.04000000000002</v>
          </cell>
        </row>
        <row r="357">
          <cell r="A357" t="str">
            <v>99-2</v>
          </cell>
          <cell r="B357">
            <v>5057</v>
          </cell>
          <cell r="C357">
            <v>2</v>
          </cell>
          <cell r="D357" t="str">
            <v>A</v>
          </cell>
          <cell r="E357">
            <v>99</v>
          </cell>
          <cell r="F357" t="str">
            <v>Z</v>
          </cell>
          <cell r="G357">
            <v>2</v>
          </cell>
          <cell r="H357">
            <v>3102498</v>
          </cell>
          <cell r="I357">
            <v>0.94</v>
          </cell>
          <cell r="J357">
            <v>0.93</v>
          </cell>
          <cell r="K357">
            <v>265.05</v>
          </cell>
          <cell r="L357">
            <v>265.97000000000003</v>
          </cell>
        </row>
        <row r="358">
          <cell r="A358" t="str">
            <v>99-3</v>
          </cell>
          <cell r="B358">
            <v>5057</v>
          </cell>
          <cell r="C358">
            <v>2</v>
          </cell>
          <cell r="D358" t="str">
            <v>A</v>
          </cell>
          <cell r="E358">
            <v>99</v>
          </cell>
          <cell r="F358" t="str">
            <v>Z</v>
          </cell>
          <cell r="G358">
            <v>3</v>
          </cell>
          <cell r="H358">
            <v>3102500</v>
          </cell>
          <cell r="I358">
            <v>0.97499999999999998</v>
          </cell>
          <cell r="J358">
            <v>0.94</v>
          </cell>
          <cell r="K358">
            <v>265.99</v>
          </cell>
          <cell r="L358">
            <v>266.91000000000003</v>
          </cell>
        </row>
        <row r="359">
          <cell r="A359" t="str">
            <v>99-4</v>
          </cell>
          <cell r="B359">
            <v>5057</v>
          </cell>
          <cell r="C359">
            <v>2</v>
          </cell>
          <cell r="D359" t="str">
            <v>A</v>
          </cell>
          <cell r="E359">
            <v>99</v>
          </cell>
          <cell r="F359" t="str">
            <v>Z</v>
          </cell>
          <cell r="G359">
            <v>4</v>
          </cell>
          <cell r="H359">
            <v>3102502</v>
          </cell>
          <cell r="I359">
            <v>0.82499999999999996</v>
          </cell>
          <cell r="J359">
            <v>0.82</v>
          </cell>
          <cell r="K359">
            <v>266.96500000000003</v>
          </cell>
          <cell r="L359">
            <v>267.73</v>
          </cell>
        </row>
        <row r="360">
          <cell r="A360" t="str">
            <v>100-1</v>
          </cell>
          <cell r="B360">
            <v>5057</v>
          </cell>
          <cell r="C360">
            <v>2</v>
          </cell>
          <cell r="D360" t="str">
            <v>A</v>
          </cell>
          <cell r="E360">
            <v>100</v>
          </cell>
          <cell r="F360" t="str">
            <v>Z</v>
          </cell>
          <cell r="G360">
            <v>1</v>
          </cell>
          <cell r="H360">
            <v>3102504</v>
          </cell>
          <cell r="I360">
            <v>0.94499999999999995</v>
          </cell>
          <cell r="J360">
            <v>0.93</v>
          </cell>
          <cell r="K360">
            <v>267.75</v>
          </cell>
          <cell r="L360">
            <v>268.68</v>
          </cell>
        </row>
        <row r="361">
          <cell r="A361" t="str">
            <v>100-2</v>
          </cell>
          <cell r="B361">
            <v>5057</v>
          </cell>
          <cell r="C361">
            <v>2</v>
          </cell>
          <cell r="D361" t="str">
            <v>A</v>
          </cell>
          <cell r="E361">
            <v>100</v>
          </cell>
          <cell r="F361" t="str">
            <v>Z</v>
          </cell>
          <cell r="G361">
            <v>2</v>
          </cell>
          <cell r="H361">
            <v>3102506</v>
          </cell>
          <cell r="I361">
            <v>0.68500000000000005</v>
          </cell>
          <cell r="J361">
            <v>0.65</v>
          </cell>
          <cell r="K361">
            <v>268.69499999999999</v>
          </cell>
          <cell r="L361">
            <v>269.33</v>
          </cell>
        </row>
        <row r="362">
          <cell r="A362" t="str">
            <v>100-3</v>
          </cell>
          <cell r="B362">
            <v>5057</v>
          </cell>
          <cell r="C362">
            <v>2</v>
          </cell>
          <cell r="D362" t="str">
            <v>A</v>
          </cell>
          <cell r="E362">
            <v>100</v>
          </cell>
          <cell r="F362" t="str">
            <v>Z</v>
          </cell>
          <cell r="G362">
            <v>3</v>
          </cell>
          <cell r="H362">
            <v>3102508</v>
          </cell>
          <cell r="I362">
            <v>0.81</v>
          </cell>
          <cell r="J362">
            <v>0.8</v>
          </cell>
          <cell r="K362">
            <v>269.38</v>
          </cell>
          <cell r="L362">
            <v>270.13</v>
          </cell>
        </row>
        <row r="363">
          <cell r="A363" t="str">
            <v>100-4</v>
          </cell>
          <cell r="B363">
            <v>5057</v>
          </cell>
          <cell r="C363">
            <v>2</v>
          </cell>
          <cell r="D363" t="str">
            <v>A</v>
          </cell>
          <cell r="E363">
            <v>100</v>
          </cell>
          <cell r="F363" t="str">
            <v>Z</v>
          </cell>
          <cell r="G363">
            <v>4</v>
          </cell>
          <cell r="H363">
            <v>3102510</v>
          </cell>
          <cell r="I363">
            <v>0.61</v>
          </cell>
          <cell r="J363">
            <v>0.62</v>
          </cell>
          <cell r="K363">
            <v>270.19</v>
          </cell>
          <cell r="L363">
            <v>270.75</v>
          </cell>
        </row>
        <row r="364">
          <cell r="A364" t="str">
            <v>101-1</v>
          </cell>
          <cell r="B364">
            <v>5057</v>
          </cell>
          <cell r="C364">
            <v>2</v>
          </cell>
          <cell r="D364" t="str">
            <v>A</v>
          </cell>
          <cell r="E364">
            <v>101</v>
          </cell>
          <cell r="F364" t="str">
            <v>Z</v>
          </cell>
          <cell r="G364">
            <v>1</v>
          </cell>
          <cell r="H364">
            <v>3102512</v>
          </cell>
          <cell r="I364">
            <v>0.95499999999999996</v>
          </cell>
          <cell r="J364">
            <v>0.93</v>
          </cell>
          <cell r="K364">
            <v>270.8</v>
          </cell>
          <cell r="L364">
            <v>271.73</v>
          </cell>
        </row>
        <row r="365">
          <cell r="A365" t="str">
            <v>101-2</v>
          </cell>
          <cell r="B365">
            <v>5057</v>
          </cell>
          <cell r="C365">
            <v>2</v>
          </cell>
          <cell r="D365" t="str">
            <v>A</v>
          </cell>
          <cell r="E365">
            <v>101</v>
          </cell>
          <cell r="F365" t="str">
            <v>Z</v>
          </cell>
          <cell r="G365">
            <v>2</v>
          </cell>
          <cell r="H365">
            <v>3102514</v>
          </cell>
          <cell r="I365">
            <v>0.71</v>
          </cell>
          <cell r="J365">
            <v>0.68</v>
          </cell>
          <cell r="K365">
            <v>271.755</v>
          </cell>
          <cell r="L365">
            <v>272.41000000000003</v>
          </cell>
        </row>
        <row r="366">
          <cell r="A366" t="str">
            <v>101-3</v>
          </cell>
          <cell r="B366">
            <v>5057</v>
          </cell>
          <cell r="C366">
            <v>2</v>
          </cell>
          <cell r="D366" t="str">
            <v>A</v>
          </cell>
          <cell r="E366">
            <v>101</v>
          </cell>
          <cell r="F366" t="str">
            <v>Z</v>
          </cell>
          <cell r="G366">
            <v>3</v>
          </cell>
          <cell r="H366">
            <v>3102516</v>
          </cell>
          <cell r="I366">
            <v>0.83</v>
          </cell>
          <cell r="J366">
            <v>0.78</v>
          </cell>
          <cell r="K366">
            <v>272.46499999999997</v>
          </cell>
          <cell r="L366">
            <v>273.19</v>
          </cell>
        </row>
        <row r="367">
          <cell r="A367" t="str">
            <v>101-4</v>
          </cell>
          <cell r="B367">
            <v>5057</v>
          </cell>
          <cell r="C367">
            <v>2</v>
          </cell>
          <cell r="D367" t="str">
            <v>A</v>
          </cell>
          <cell r="E367">
            <v>101</v>
          </cell>
          <cell r="F367" t="str">
            <v>Z</v>
          </cell>
          <cell r="G367">
            <v>4</v>
          </cell>
          <cell r="H367">
            <v>3102518</v>
          </cell>
          <cell r="I367">
            <v>0.66</v>
          </cell>
          <cell r="J367">
            <v>0.59</v>
          </cell>
          <cell r="K367">
            <v>273.29499999999996</v>
          </cell>
          <cell r="L367">
            <v>273.77999999999997</v>
          </cell>
        </row>
        <row r="368">
          <cell r="A368" t="str">
            <v>102-1</v>
          </cell>
          <cell r="B368">
            <v>5057</v>
          </cell>
          <cell r="C368">
            <v>2</v>
          </cell>
          <cell r="D368" t="str">
            <v>A</v>
          </cell>
          <cell r="E368">
            <v>102</v>
          </cell>
          <cell r="F368" t="str">
            <v>Z</v>
          </cell>
          <cell r="G368">
            <v>1</v>
          </cell>
          <cell r="H368">
            <v>3102520</v>
          </cell>
          <cell r="I368">
            <v>0.93</v>
          </cell>
          <cell r="J368">
            <v>0.92</v>
          </cell>
          <cell r="K368">
            <v>273.85000000000002</v>
          </cell>
          <cell r="L368">
            <v>274.77</v>
          </cell>
        </row>
        <row r="369">
          <cell r="A369" t="str">
            <v>102-2</v>
          </cell>
          <cell r="B369">
            <v>5057</v>
          </cell>
          <cell r="C369">
            <v>2</v>
          </cell>
          <cell r="D369" t="str">
            <v>A</v>
          </cell>
          <cell r="E369">
            <v>102</v>
          </cell>
          <cell r="F369" t="str">
            <v>Z</v>
          </cell>
          <cell r="G369">
            <v>2</v>
          </cell>
          <cell r="H369">
            <v>3102522</v>
          </cell>
          <cell r="I369">
            <v>0.80500000000000005</v>
          </cell>
          <cell r="J369">
            <v>0.72</v>
          </cell>
          <cell r="K369">
            <v>274.78000000000003</v>
          </cell>
          <cell r="L369">
            <v>275.49</v>
          </cell>
        </row>
        <row r="370">
          <cell r="A370" t="str">
            <v>102-3</v>
          </cell>
          <cell r="B370">
            <v>5057</v>
          </cell>
          <cell r="C370">
            <v>2</v>
          </cell>
          <cell r="D370" t="str">
            <v>A</v>
          </cell>
          <cell r="E370">
            <v>102</v>
          </cell>
          <cell r="F370" t="str">
            <v>Z</v>
          </cell>
          <cell r="G370">
            <v>3</v>
          </cell>
          <cell r="H370">
            <v>3102524</v>
          </cell>
          <cell r="I370">
            <v>0.91</v>
          </cell>
          <cell r="J370">
            <v>0.88</v>
          </cell>
          <cell r="K370">
            <v>275.58500000000004</v>
          </cell>
          <cell r="L370">
            <v>276.37</v>
          </cell>
        </row>
        <row r="371">
          <cell r="A371" t="str">
            <v>102-4</v>
          </cell>
          <cell r="B371">
            <v>5057</v>
          </cell>
          <cell r="C371">
            <v>2</v>
          </cell>
          <cell r="D371" t="str">
            <v>A</v>
          </cell>
          <cell r="E371">
            <v>102</v>
          </cell>
          <cell r="F371" t="str">
            <v>Z</v>
          </cell>
          <cell r="G371">
            <v>4</v>
          </cell>
          <cell r="H371">
            <v>3102526</v>
          </cell>
          <cell r="I371">
            <v>0.66500000000000004</v>
          </cell>
          <cell r="J371">
            <v>0.66</v>
          </cell>
          <cell r="K371">
            <v>276.49500000000006</v>
          </cell>
          <cell r="L371">
            <v>277.02999999999997</v>
          </cell>
        </row>
        <row r="372">
          <cell r="A372" t="str">
            <v>103-1</v>
          </cell>
          <cell r="B372">
            <v>5057</v>
          </cell>
          <cell r="C372">
            <v>2</v>
          </cell>
          <cell r="D372" t="str">
            <v>A</v>
          </cell>
          <cell r="E372">
            <v>103</v>
          </cell>
          <cell r="F372" t="str">
            <v>Z</v>
          </cell>
          <cell r="G372">
            <v>1</v>
          </cell>
          <cell r="H372">
            <v>3102528</v>
          </cell>
          <cell r="I372">
            <v>0.90500000000000003</v>
          </cell>
          <cell r="J372">
            <v>0.9</v>
          </cell>
          <cell r="K372">
            <v>276.89999999999998</v>
          </cell>
          <cell r="L372">
            <v>277.8</v>
          </cell>
        </row>
        <row r="373">
          <cell r="A373" t="str">
            <v>103-2</v>
          </cell>
          <cell r="B373">
            <v>5057</v>
          </cell>
          <cell r="C373">
            <v>2</v>
          </cell>
          <cell r="D373" t="str">
            <v>A</v>
          </cell>
          <cell r="E373">
            <v>103</v>
          </cell>
          <cell r="F373" t="str">
            <v>Z</v>
          </cell>
          <cell r="G373">
            <v>2</v>
          </cell>
          <cell r="H373">
            <v>3102530</v>
          </cell>
          <cell r="I373">
            <v>0.88</v>
          </cell>
          <cell r="J373">
            <v>0.88</v>
          </cell>
          <cell r="K373">
            <v>277.80499999999995</v>
          </cell>
          <cell r="L373">
            <v>278.68</v>
          </cell>
        </row>
        <row r="374">
          <cell r="A374" t="str">
            <v>103-3</v>
          </cell>
          <cell r="B374">
            <v>5057</v>
          </cell>
          <cell r="C374">
            <v>2</v>
          </cell>
          <cell r="D374" t="str">
            <v>A</v>
          </cell>
          <cell r="E374">
            <v>103</v>
          </cell>
          <cell r="F374" t="str">
            <v>Z</v>
          </cell>
          <cell r="G374">
            <v>3</v>
          </cell>
          <cell r="H374">
            <v>3102536</v>
          </cell>
          <cell r="I374">
            <v>0.95</v>
          </cell>
          <cell r="J374">
            <v>0.94</v>
          </cell>
          <cell r="K374">
            <v>278.68499999999995</v>
          </cell>
          <cell r="L374">
            <v>279.62</v>
          </cell>
        </row>
        <row r="375">
          <cell r="A375" t="str">
            <v>104-1</v>
          </cell>
          <cell r="B375">
            <v>5057</v>
          </cell>
          <cell r="C375">
            <v>2</v>
          </cell>
          <cell r="D375" t="str">
            <v>A</v>
          </cell>
          <cell r="E375">
            <v>104</v>
          </cell>
          <cell r="F375" t="str">
            <v>Z</v>
          </cell>
          <cell r="G375">
            <v>1</v>
          </cell>
          <cell r="H375">
            <v>3102542</v>
          </cell>
          <cell r="I375">
            <v>0.68500000000000005</v>
          </cell>
          <cell r="J375">
            <v>0.68</v>
          </cell>
          <cell r="K375">
            <v>279.95</v>
          </cell>
          <cell r="L375">
            <v>280.63</v>
          </cell>
        </row>
        <row r="376">
          <cell r="A376" t="str">
            <v>104-2</v>
          </cell>
          <cell r="B376">
            <v>5057</v>
          </cell>
          <cell r="C376">
            <v>2</v>
          </cell>
          <cell r="D376" t="str">
            <v>A</v>
          </cell>
          <cell r="E376">
            <v>104</v>
          </cell>
          <cell r="F376" t="str">
            <v>Z</v>
          </cell>
          <cell r="G376">
            <v>2</v>
          </cell>
          <cell r="H376">
            <v>3102544</v>
          </cell>
          <cell r="I376">
            <v>0.83</v>
          </cell>
          <cell r="J376">
            <v>0.82</v>
          </cell>
          <cell r="K376">
            <v>280.63499999999999</v>
          </cell>
          <cell r="L376">
            <v>281.45</v>
          </cell>
        </row>
        <row r="377">
          <cell r="A377" t="str">
            <v>104-3</v>
          </cell>
          <cell r="B377">
            <v>5057</v>
          </cell>
          <cell r="C377">
            <v>2</v>
          </cell>
          <cell r="D377" t="str">
            <v>A</v>
          </cell>
          <cell r="E377">
            <v>104</v>
          </cell>
          <cell r="F377" t="str">
            <v>Z</v>
          </cell>
          <cell r="G377">
            <v>3</v>
          </cell>
          <cell r="H377">
            <v>3102546</v>
          </cell>
          <cell r="I377">
            <v>0.73</v>
          </cell>
          <cell r="J377">
            <v>0.7</v>
          </cell>
          <cell r="K377">
            <v>281.46499999999997</v>
          </cell>
          <cell r="L377">
            <v>282.14999999999998</v>
          </cell>
        </row>
        <row r="378">
          <cell r="A378" t="str">
            <v>104-4</v>
          </cell>
          <cell r="B378">
            <v>5057</v>
          </cell>
          <cell r="C378">
            <v>2</v>
          </cell>
          <cell r="D378" t="str">
            <v>A</v>
          </cell>
          <cell r="E378">
            <v>104</v>
          </cell>
          <cell r="F378" t="str">
            <v>Z</v>
          </cell>
          <cell r="G378">
            <v>4</v>
          </cell>
          <cell r="H378">
            <v>3102548</v>
          </cell>
          <cell r="I378">
            <v>0.93</v>
          </cell>
          <cell r="J378">
            <v>0.89</v>
          </cell>
          <cell r="K378">
            <v>282.19499999999999</v>
          </cell>
          <cell r="L378">
            <v>283.04000000000002</v>
          </cell>
        </row>
        <row r="379">
          <cell r="A379" t="str">
            <v>105-1</v>
          </cell>
          <cell r="B379">
            <v>5057</v>
          </cell>
          <cell r="C379">
            <v>2</v>
          </cell>
          <cell r="D379" t="str">
            <v>A</v>
          </cell>
          <cell r="E379">
            <v>105</v>
          </cell>
          <cell r="F379" t="str">
            <v>Z</v>
          </cell>
          <cell r="G379">
            <v>1</v>
          </cell>
          <cell r="H379">
            <v>3102550</v>
          </cell>
          <cell r="I379">
            <v>0.85499999999999998</v>
          </cell>
          <cell r="J379">
            <v>0.8</v>
          </cell>
          <cell r="K379">
            <v>283</v>
          </cell>
          <cell r="L379">
            <v>283.8</v>
          </cell>
        </row>
        <row r="380">
          <cell r="A380" t="str">
            <v>105-2</v>
          </cell>
          <cell r="B380">
            <v>5057</v>
          </cell>
          <cell r="C380">
            <v>2</v>
          </cell>
          <cell r="D380" t="str">
            <v>A</v>
          </cell>
          <cell r="E380">
            <v>105</v>
          </cell>
          <cell r="F380" t="str">
            <v>Z</v>
          </cell>
          <cell r="G380">
            <v>2</v>
          </cell>
          <cell r="H380">
            <v>3102552</v>
          </cell>
          <cell r="I380">
            <v>0.75</v>
          </cell>
          <cell r="J380">
            <v>0.74</v>
          </cell>
          <cell r="K380">
            <v>283.85500000000002</v>
          </cell>
          <cell r="L380">
            <v>284.54000000000002</v>
          </cell>
        </row>
        <row r="381">
          <cell r="A381" t="str">
            <v>105-3</v>
          </cell>
          <cell r="B381">
            <v>5057</v>
          </cell>
          <cell r="C381">
            <v>2</v>
          </cell>
          <cell r="D381" t="str">
            <v>A</v>
          </cell>
          <cell r="E381">
            <v>105</v>
          </cell>
          <cell r="F381" t="str">
            <v>Z</v>
          </cell>
          <cell r="G381">
            <v>3</v>
          </cell>
          <cell r="H381">
            <v>3102554</v>
          </cell>
          <cell r="I381">
            <v>0.93500000000000005</v>
          </cell>
          <cell r="J381">
            <v>0.85</v>
          </cell>
          <cell r="K381">
            <v>284.60500000000002</v>
          </cell>
          <cell r="L381">
            <v>285.39</v>
          </cell>
        </row>
        <row r="382">
          <cell r="A382" t="str">
            <v>105-4</v>
          </cell>
          <cell r="B382">
            <v>5057</v>
          </cell>
          <cell r="C382">
            <v>2</v>
          </cell>
          <cell r="D382" t="str">
            <v>A</v>
          </cell>
          <cell r="E382">
            <v>105</v>
          </cell>
          <cell r="F382" t="str">
            <v>Z</v>
          </cell>
          <cell r="G382">
            <v>4</v>
          </cell>
          <cell r="H382">
            <v>3102556</v>
          </cell>
          <cell r="I382">
            <v>0.73</v>
          </cell>
          <cell r="J382">
            <v>0.68</v>
          </cell>
          <cell r="K382">
            <v>285.54000000000002</v>
          </cell>
          <cell r="L382">
            <v>286.07</v>
          </cell>
        </row>
        <row r="383">
          <cell r="A383" t="str">
            <v>106-1</v>
          </cell>
          <cell r="B383">
            <v>5057</v>
          </cell>
          <cell r="C383">
            <v>2</v>
          </cell>
          <cell r="D383" t="str">
            <v>A</v>
          </cell>
          <cell r="E383">
            <v>106</v>
          </cell>
          <cell r="F383" t="str">
            <v>Z</v>
          </cell>
          <cell r="G383">
            <v>1</v>
          </cell>
          <cell r="H383">
            <v>3102558</v>
          </cell>
          <cell r="I383">
            <v>0.84499999999999997</v>
          </cell>
          <cell r="J383">
            <v>0.8</v>
          </cell>
          <cell r="K383">
            <v>286.05</v>
          </cell>
          <cell r="L383">
            <v>286.85000000000002</v>
          </cell>
        </row>
        <row r="384">
          <cell r="A384" t="str">
            <v>106-2</v>
          </cell>
          <cell r="B384">
            <v>5057</v>
          </cell>
          <cell r="C384">
            <v>2</v>
          </cell>
          <cell r="D384" t="str">
            <v>A</v>
          </cell>
          <cell r="E384">
            <v>106</v>
          </cell>
          <cell r="F384" t="str">
            <v>Z</v>
          </cell>
          <cell r="G384">
            <v>2</v>
          </cell>
          <cell r="H384">
            <v>3102560</v>
          </cell>
          <cell r="I384">
            <v>0.81</v>
          </cell>
          <cell r="J384">
            <v>0.79</v>
          </cell>
          <cell r="K384">
            <v>286.89500000000004</v>
          </cell>
          <cell r="L384">
            <v>287.64</v>
          </cell>
        </row>
        <row r="385">
          <cell r="A385" t="str">
            <v>106-3</v>
          </cell>
          <cell r="B385">
            <v>5057</v>
          </cell>
          <cell r="C385">
            <v>2</v>
          </cell>
          <cell r="D385" t="str">
            <v>A</v>
          </cell>
          <cell r="E385">
            <v>106</v>
          </cell>
          <cell r="F385" t="str">
            <v>Z</v>
          </cell>
          <cell r="G385">
            <v>3</v>
          </cell>
          <cell r="H385">
            <v>3102562</v>
          </cell>
          <cell r="I385">
            <v>0.62</v>
          </cell>
          <cell r="J385">
            <v>0.57999999999999996</v>
          </cell>
          <cell r="K385">
            <v>287.70500000000004</v>
          </cell>
          <cell r="L385">
            <v>288.22000000000003</v>
          </cell>
        </row>
        <row r="386">
          <cell r="A386" t="str">
            <v>106-4</v>
          </cell>
          <cell r="B386">
            <v>5057</v>
          </cell>
          <cell r="C386">
            <v>2</v>
          </cell>
          <cell r="D386" t="str">
            <v>A</v>
          </cell>
          <cell r="E386">
            <v>106</v>
          </cell>
          <cell r="F386" t="str">
            <v>Z</v>
          </cell>
          <cell r="G386">
            <v>4</v>
          </cell>
          <cell r="H386">
            <v>3102564</v>
          </cell>
          <cell r="I386">
            <v>0.63</v>
          </cell>
          <cell r="J386">
            <v>0.59</v>
          </cell>
          <cell r="K386">
            <v>288.32500000000005</v>
          </cell>
          <cell r="L386">
            <v>288.81</v>
          </cell>
        </row>
        <row r="387">
          <cell r="A387" t="str">
            <v>107-1</v>
          </cell>
          <cell r="B387">
            <v>5057</v>
          </cell>
          <cell r="C387">
            <v>2</v>
          </cell>
          <cell r="D387" t="str">
            <v>A</v>
          </cell>
          <cell r="E387">
            <v>107</v>
          </cell>
          <cell r="F387" t="str">
            <v>Z</v>
          </cell>
          <cell r="G387">
            <v>1</v>
          </cell>
          <cell r="H387">
            <v>3102566</v>
          </cell>
          <cell r="I387">
            <v>0.54500000000000004</v>
          </cell>
          <cell r="J387">
            <v>0.54</v>
          </cell>
          <cell r="K387">
            <v>288.64999999999998</v>
          </cell>
          <cell r="L387">
            <v>289.19</v>
          </cell>
        </row>
        <row r="388">
          <cell r="A388" t="str">
            <v>108-1</v>
          </cell>
          <cell r="B388">
            <v>5057</v>
          </cell>
          <cell r="C388">
            <v>2</v>
          </cell>
          <cell r="D388" t="str">
            <v>A</v>
          </cell>
          <cell r="E388">
            <v>108</v>
          </cell>
          <cell r="F388" t="str">
            <v>Z</v>
          </cell>
          <cell r="G388">
            <v>1</v>
          </cell>
          <cell r="H388">
            <v>3102568</v>
          </cell>
          <cell r="I388">
            <v>0.79500000000000004</v>
          </cell>
          <cell r="J388">
            <v>0.79</v>
          </cell>
          <cell r="K388">
            <v>289.10000000000002</v>
          </cell>
          <cell r="L388">
            <v>289.89</v>
          </cell>
        </row>
        <row r="389">
          <cell r="A389" t="str">
            <v>108-2</v>
          </cell>
          <cell r="B389">
            <v>5057</v>
          </cell>
          <cell r="C389">
            <v>2</v>
          </cell>
          <cell r="D389" t="str">
            <v>A</v>
          </cell>
          <cell r="E389">
            <v>108</v>
          </cell>
          <cell r="F389" t="str">
            <v>Z</v>
          </cell>
          <cell r="G389">
            <v>2</v>
          </cell>
          <cell r="H389">
            <v>3102574</v>
          </cell>
          <cell r="I389">
            <v>0.81</v>
          </cell>
          <cell r="J389">
            <v>0.77</v>
          </cell>
          <cell r="K389">
            <v>289.89500000000004</v>
          </cell>
          <cell r="L389">
            <v>290.66000000000003</v>
          </cell>
        </row>
        <row r="390">
          <cell r="A390" t="str">
            <v>108-3</v>
          </cell>
          <cell r="B390">
            <v>5057</v>
          </cell>
          <cell r="C390">
            <v>2</v>
          </cell>
          <cell r="D390" t="str">
            <v>A</v>
          </cell>
          <cell r="E390">
            <v>108</v>
          </cell>
          <cell r="F390" t="str">
            <v>Z</v>
          </cell>
          <cell r="G390">
            <v>3</v>
          </cell>
          <cell r="H390">
            <v>3102576</v>
          </cell>
          <cell r="I390">
            <v>0.9</v>
          </cell>
          <cell r="J390">
            <v>0.86</v>
          </cell>
          <cell r="K390">
            <v>290.70500000000004</v>
          </cell>
          <cell r="L390">
            <v>291.52</v>
          </cell>
        </row>
        <row r="391">
          <cell r="A391" t="str">
            <v>108-4</v>
          </cell>
          <cell r="B391">
            <v>5057</v>
          </cell>
          <cell r="C391">
            <v>2</v>
          </cell>
          <cell r="D391" t="str">
            <v>A</v>
          </cell>
          <cell r="E391">
            <v>108</v>
          </cell>
          <cell r="F391" t="str">
            <v>Z</v>
          </cell>
          <cell r="G391">
            <v>4</v>
          </cell>
          <cell r="H391">
            <v>3102578</v>
          </cell>
          <cell r="I391">
            <v>0.61</v>
          </cell>
          <cell r="J391">
            <v>0.56999999999999995</v>
          </cell>
          <cell r="K391">
            <v>291.60500000000002</v>
          </cell>
          <cell r="L391">
            <v>292.08999999999997</v>
          </cell>
        </row>
        <row r="392">
          <cell r="A392" t="str">
            <v>109-1</v>
          </cell>
          <cell r="B392">
            <v>5057</v>
          </cell>
          <cell r="C392">
            <v>2</v>
          </cell>
          <cell r="D392" t="str">
            <v>A</v>
          </cell>
          <cell r="E392">
            <v>109</v>
          </cell>
          <cell r="F392" t="str">
            <v>Z</v>
          </cell>
          <cell r="G392">
            <v>1</v>
          </cell>
          <cell r="H392">
            <v>3102582</v>
          </cell>
          <cell r="I392">
            <v>0.73</v>
          </cell>
          <cell r="J392">
            <v>0.61</v>
          </cell>
          <cell r="K392">
            <v>292.14999999999998</v>
          </cell>
          <cell r="L392">
            <v>292.76</v>
          </cell>
        </row>
        <row r="393">
          <cell r="A393" t="str">
            <v>109-2</v>
          </cell>
          <cell r="B393">
            <v>5057</v>
          </cell>
          <cell r="C393">
            <v>2</v>
          </cell>
          <cell r="D393" t="str">
            <v>A</v>
          </cell>
          <cell r="E393">
            <v>109</v>
          </cell>
          <cell r="F393" t="str">
            <v>Z</v>
          </cell>
          <cell r="G393">
            <v>2</v>
          </cell>
          <cell r="H393">
            <v>3102584</v>
          </cell>
          <cell r="I393">
            <v>0.67500000000000004</v>
          </cell>
          <cell r="J393">
            <v>0.64</v>
          </cell>
          <cell r="K393">
            <v>292.88</v>
          </cell>
          <cell r="L393">
            <v>293.39999999999998</v>
          </cell>
        </row>
        <row r="394">
          <cell r="A394" t="str">
            <v>109-3</v>
          </cell>
          <cell r="B394">
            <v>5057</v>
          </cell>
          <cell r="C394">
            <v>2</v>
          </cell>
          <cell r="D394" t="str">
            <v>A</v>
          </cell>
          <cell r="E394">
            <v>109</v>
          </cell>
          <cell r="F394" t="str">
            <v>Z</v>
          </cell>
          <cell r="G394">
            <v>3</v>
          </cell>
          <cell r="H394">
            <v>3102586</v>
          </cell>
          <cell r="I394">
            <v>0.85</v>
          </cell>
          <cell r="J394">
            <v>0.83</v>
          </cell>
          <cell r="K394">
            <v>293.55500000000001</v>
          </cell>
          <cell r="L394">
            <v>294.23</v>
          </cell>
        </row>
        <row r="395">
          <cell r="A395" t="str">
            <v>109-4</v>
          </cell>
          <cell r="B395">
            <v>5057</v>
          </cell>
          <cell r="C395">
            <v>2</v>
          </cell>
          <cell r="D395" t="str">
            <v>A</v>
          </cell>
          <cell r="E395">
            <v>109</v>
          </cell>
          <cell r="F395" t="str">
            <v>Z</v>
          </cell>
          <cell r="G395">
            <v>4</v>
          </cell>
          <cell r="H395">
            <v>3102588</v>
          </cell>
          <cell r="I395">
            <v>0.98</v>
          </cell>
          <cell r="J395">
            <v>0.96</v>
          </cell>
          <cell r="K395">
            <v>294.40500000000003</v>
          </cell>
          <cell r="L395">
            <v>295.19</v>
          </cell>
        </row>
        <row r="396">
          <cell r="A396" t="str">
            <v>110-1</v>
          </cell>
          <cell r="B396">
            <v>5057</v>
          </cell>
          <cell r="C396">
            <v>2</v>
          </cell>
          <cell r="D396" t="str">
            <v>A</v>
          </cell>
          <cell r="E396">
            <v>110</v>
          </cell>
          <cell r="F396" t="str">
            <v>Z</v>
          </cell>
          <cell r="G396">
            <v>1</v>
          </cell>
          <cell r="H396">
            <v>3102590</v>
          </cell>
          <cell r="I396">
            <v>0.85499999999999998</v>
          </cell>
          <cell r="J396">
            <v>0.85</v>
          </cell>
          <cell r="K396">
            <v>295.2</v>
          </cell>
          <cell r="L396">
            <v>296.05</v>
          </cell>
        </row>
        <row r="397">
          <cell r="A397" t="str">
            <v>110-2</v>
          </cell>
          <cell r="B397">
            <v>5057</v>
          </cell>
          <cell r="C397">
            <v>2</v>
          </cell>
          <cell r="D397" t="str">
            <v>A</v>
          </cell>
          <cell r="E397">
            <v>110</v>
          </cell>
          <cell r="F397" t="str">
            <v>Z</v>
          </cell>
          <cell r="G397">
            <v>2</v>
          </cell>
          <cell r="H397">
            <v>3102592</v>
          </cell>
          <cell r="I397">
            <v>0.84499999999999997</v>
          </cell>
          <cell r="J397">
            <v>0.83</v>
          </cell>
          <cell r="K397">
            <v>296.05500000000001</v>
          </cell>
          <cell r="L397">
            <v>296.88</v>
          </cell>
        </row>
        <row r="398">
          <cell r="A398" t="str">
            <v>110-3</v>
          </cell>
          <cell r="B398">
            <v>5057</v>
          </cell>
          <cell r="C398">
            <v>2</v>
          </cell>
          <cell r="D398" t="str">
            <v>A</v>
          </cell>
          <cell r="E398">
            <v>110</v>
          </cell>
          <cell r="F398" t="str">
            <v>Z</v>
          </cell>
          <cell r="G398">
            <v>3</v>
          </cell>
          <cell r="H398">
            <v>3102594</v>
          </cell>
          <cell r="I398">
            <v>0.66</v>
          </cell>
          <cell r="J398">
            <v>0.62</v>
          </cell>
          <cell r="K398">
            <v>296.90000000000003</v>
          </cell>
          <cell r="L398">
            <v>297.5</v>
          </cell>
        </row>
        <row r="399">
          <cell r="A399" t="str">
            <v>110-4</v>
          </cell>
          <cell r="B399">
            <v>5057</v>
          </cell>
          <cell r="C399">
            <v>2</v>
          </cell>
          <cell r="D399" t="str">
            <v>A</v>
          </cell>
          <cell r="E399">
            <v>110</v>
          </cell>
          <cell r="F399" t="str">
            <v>Z</v>
          </cell>
          <cell r="G399">
            <v>4</v>
          </cell>
          <cell r="H399">
            <v>3102596</v>
          </cell>
          <cell r="I399">
            <v>0.73499999999999999</v>
          </cell>
          <cell r="J399">
            <v>0.71</v>
          </cell>
          <cell r="K399">
            <v>297.56000000000006</v>
          </cell>
          <cell r="L399">
            <v>298.20999999999998</v>
          </cell>
        </row>
        <row r="400">
          <cell r="A400" t="str">
            <v>111-1</v>
          </cell>
          <cell r="B400">
            <v>5057</v>
          </cell>
          <cell r="C400">
            <v>2</v>
          </cell>
          <cell r="D400" t="str">
            <v>A</v>
          </cell>
          <cell r="E400">
            <v>111</v>
          </cell>
          <cell r="F400" t="str">
            <v>Z</v>
          </cell>
          <cell r="G400">
            <v>1</v>
          </cell>
          <cell r="H400">
            <v>3102598</v>
          </cell>
          <cell r="I400">
            <v>0.85</v>
          </cell>
          <cell r="J400">
            <v>0.82</v>
          </cell>
          <cell r="K400">
            <v>298.25</v>
          </cell>
          <cell r="L400">
            <v>299.07</v>
          </cell>
        </row>
        <row r="401">
          <cell r="A401" t="str">
            <v>111-2</v>
          </cell>
          <cell r="B401">
            <v>5057</v>
          </cell>
          <cell r="C401">
            <v>2</v>
          </cell>
          <cell r="D401" t="str">
            <v>A</v>
          </cell>
          <cell r="E401">
            <v>111</v>
          </cell>
          <cell r="F401" t="str">
            <v>Z</v>
          </cell>
          <cell r="G401">
            <v>2</v>
          </cell>
          <cell r="H401">
            <v>3102600</v>
          </cell>
          <cell r="I401">
            <v>0.84499999999999997</v>
          </cell>
          <cell r="J401">
            <v>0.84</v>
          </cell>
          <cell r="K401">
            <v>299.10000000000002</v>
          </cell>
          <cell r="L401">
            <v>299.91000000000003</v>
          </cell>
        </row>
        <row r="402">
          <cell r="A402" t="str">
            <v>111-3</v>
          </cell>
          <cell r="B402">
            <v>5057</v>
          </cell>
          <cell r="C402">
            <v>2</v>
          </cell>
          <cell r="D402" t="str">
            <v>A</v>
          </cell>
          <cell r="E402">
            <v>111</v>
          </cell>
          <cell r="F402" t="str">
            <v>Z</v>
          </cell>
          <cell r="G402">
            <v>3</v>
          </cell>
          <cell r="H402">
            <v>3102602</v>
          </cell>
          <cell r="I402">
            <v>0.71499999999999997</v>
          </cell>
          <cell r="J402">
            <v>0.71</v>
          </cell>
          <cell r="K402">
            <v>299.94500000000005</v>
          </cell>
          <cell r="L402">
            <v>300.62</v>
          </cell>
        </row>
        <row r="403">
          <cell r="A403" t="str">
            <v>111-4</v>
          </cell>
          <cell r="B403">
            <v>5057</v>
          </cell>
          <cell r="C403">
            <v>2</v>
          </cell>
          <cell r="D403" t="str">
            <v>A</v>
          </cell>
          <cell r="E403">
            <v>111</v>
          </cell>
          <cell r="F403" t="str">
            <v>Z</v>
          </cell>
          <cell r="G403">
            <v>4</v>
          </cell>
          <cell r="H403">
            <v>3102604</v>
          </cell>
          <cell r="I403">
            <v>0.67</v>
          </cell>
          <cell r="J403">
            <v>0.65</v>
          </cell>
          <cell r="K403">
            <v>300.66000000000003</v>
          </cell>
          <cell r="L403">
            <v>301.27</v>
          </cell>
        </row>
        <row r="404">
          <cell r="A404" t="str">
            <v>112-1</v>
          </cell>
          <cell r="B404">
            <v>5057</v>
          </cell>
          <cell r="C404">
            <v>2</v>
          </cell>
          <cell r="D404" t="str">
            <v>A</v>
          </cell>
          <cell r="E404">
            <v>112</v>
          </cell>
          <cell r="F404" t="str">
            <v>Z</v>
          </cell>
          <cell r="G404">
            <v>1</v>
          </cell>
          <cell r="H404">
            <v>3102608</v>
          </cell>
          <cell r="I404">
            <v>0.85</v>
          </cell>
          <cell r="J404">
            <v>0.82</v>
          </cell>
          <cell r="K404">
            <v>301.3</v>
          </cell>
          <cell r="L404">
            <v>302.12</v>
          </cell>
        </row>
        <row r="405">
          <cell r="A405" t="str">
            <v>112-2</v>
          </cell>
          <cell r="B405">
            <v>5057</v>
          </cell>
          <cell r="C405">
            <v>2</v>
          </cell>
          <cell r="D405" t="str">
            <v>A</v>
          </cell>
          <cell r="E405">
            <v>112</v>
          </cell>
          <cell r="F405" t="str">
            <v>Z</v>
          </cell>
          <cell r="G405">
            <v>2</v>
          </cell>
          <cell r="H405">
            <v>3102610</v>
          </cell>
          <cell r="I405">
            <v>0.98499999999999999</v>
          </cell>
          <cell r="J405">
            <v>0.96</v>
          </cell>
          <cell r="K405">
            <v>302.15000000000003</v>
          </cell>
          <cell r="L405">
            <v>303.08</v>
          </cell>
        </row>
        <row r="406">
          <cell r="A406" t="str">
            <v>112-3</v>
          </cell>
          <cell r="B406">
            <v>5057</v>
          </cell>
          <cell r="C406">
            <v>2</v>
          </cell>
          <cell r="D406" t="str">
            <v>A</v>
          </cell>
          <cell r="E406">
            <v>112</v>
          </cell>
          <cell r="F406" t="str">
            <v>Z</v>
          </cell>
          <cell r="G406">
            <v>3</v>
          </cell>
          <cell r="H406">
            <v>3102612</v>
          </cell>
          <cell r="I406">
            <v>0.81499999999999995</v>
          </cell>
          <cell r="J406">
            <v>0.78</v>
          </cell>
          <cell r="K406">
            <v>303.13500000000005</v>
          </cell>
          <cell r="L406">
            <v>303.86</v>
          </cell>
        </row>
        <row r="407">
          <cell r="A407" t="str">
            <v>113-1</v>
          </cell>
          <cell r="B407">
            <v>5057</v>
          </cell>
          <cell r="C407">
            <v>2</v>
          </cell>
          <cell r="D407" t="str">
            <v>A</v>
          </cell>
          <cell r="E407">
            <v>113</v>
          </cell>
          <cell r="F407" t="str">
            <v>Z</v>
          </cell>
          <cell r="G407">
            <v>1</v>
          </cell>
          <cell r="H407">
            <v>3102616</v>
          </cell>
          <cell r="I407">
            <v>0.56000000000000005</v>
          </cell>
          <cell r="J407">
            <v>0.54</v>
          </cell>
          <cell r="K407">
            <v>303.8</v>
          </cell>
          <cell r="L407">
            <v>304.33999999999997</v>
          </cell>
        </row>
        <row r="408">
          <cell r="A408" t="str">
            <v>114-1</v>
          </cell>
          <cell r="B408">
            <v>5057</v>
          </cell>
          <cell r="C408">
            <v>2</v>
          </cell>
          <cell r="D408" t="str">
            <v>A</v>
          </cell>
          <cell r="E408">
            <v>114</v>
          </cell>
          <cell r="F408" t="str">
            <v>Z</v>
          </cell>
          <cell r="G408">
            <v>1</v>
          </cell>
          <cell r="H408">
            <v>3102618</v>
          </cell>
          <cell r="I408">
            <v>0.72499999999999998</v>
          </cell>
          <cell r="J408">
            <v>0.7</v>
          </cell>
          <cell r="K408">
            <v>304.35000000000002</v>
          </cell>
          <cell r="L408">
            <v>305.05</v>
          </cell>
        </row>
        <row r="409">
          <cell r="A409" t="str">
            <v>114-2</v>
          </cell>
          <cell r="B409">
            <v>5057</v>
          </cell>
          <cell r="C409">
            <v>2</v>
          </cell>
          <cell r="D409" t="str">
            <v>A</v>
          </cell>
          <cell r="E409">
            <v>114</v>
          </cell>
          <cell r="F409" t="str">
            <v>Z</v>
          </cell>
          <cell r="G409">
            <v>2</v>
          </cell>
          <cell r="H409">
            <v>3102620</v>
          </cell>
          <cell r="I409">
            <v>0.96</v>
          </cell>
          <cell r="J409">
            <v>0.84</v>
          </cell>
          <cell r="K409">
            <v>305.07500000000005</v>
          </cell>
          <cell r="L409">
            <v>305.89</v>
          </cell>
        </row>
        <row r="410">
          <cell r="A410" t="str">
            <v>114-3</v>
          </cell>
          <cell r="B410">
            <v>5057</v>
          </cell>
          <cell r="C410">
            <v>2</v>
          </cell>
          <cell r="D410" t="str">
            <v>A</v>
          </cell>
          <cell r="E410">
            <v>114</v>
          </cell>
          <cell r="F410" t="str">
            <v>Z</v>
          </cell>
          <cell r="G410">
            <v>3</v>
          </cell>
          <cell r="H410">
            <v>3102622</v>
          </cell>
          <cell r="I410">
            <v>0.8</v>
          </cell>
          <cell r="J410">
            <v>0.77</v>
          </cell>
          <cell r="K410">
            <v>306.03500000000003</v>
          </cell>
          <cell r="L410">
            <v>306.66000000000003</v>
          </cell>
        </row>
        <row r="411">
          <cell r="A411" t="str">
            <v>114-4</v>
          </cell>
          <cell r="B411">
            <v>5057</v>
          </cell>
          <cell r="C411">
            <v>2</v>
          </cell>
          <cell r="D411" t="str">
            <v>A</v>
          </cell>
          <cell r="E411">
            <v>114</v>
          </cell>
          <cell r="F411" t="str">
            <v>Z</v>
          </cell>
          <cell r="G411">
            <v>4</v>
          </cell>
          <cell r="H411">
            <v>3102624</v>
          </cell>
          <cell r="I411">
            <v>0.745</v>
          </cell>
          <cell r="J411">
            <v>0.74</v>
          </cell>
          <cell r="K411">
            <v>306.83500000000004</v>
          </cell>
          <cell r="L411">
            <v>307.39999999999998</v>
          </cell>
        </row>
        <row r="412">
          <cell r="A412" t="str">
            <v>115-1</v>
          </cell>
          <cell r="B412">
            <v>5057</v>
          </cell>
          <cell r="C412">
            <v>2</v>
          </cell>
          <cell r="D412" t="str">
            <v>A</v>
          </cell>
          <cell r="E412">
            <v>115</v>
          </cell>
          <cell r="F412" t="str">
            <v>Z</v>
          </cell>
          <cell r="G412">
            <v>1</v>
          </cell>
          <cell r="H412">
            <v>3102626</v>
          </cell>
          <cell r="I412">
            <v>0.91</v>
          </cell>
          <cell r="J412">
            <v>0.9</v>
          </cell>
          <cell r="K412">
            <v>307.39999999999998</v>
          </cell>
          <cell r="L412">
            <v>308.3</v>
          </cell>
        </row>
        <row r="413">
          <cell r="A413" t="str">
            <v>115-2</v>
          </cell>
          <cell r="B413">
            <v>5057</v>
          </cell>
          <cell r="C413">
            <v>2</v>
          </cell>
          <cell r="D413" t="str">
            <v>A</v>
          </cell>
          <cell r="E413">
            <v>115</v>
          </cell>
          <cell r="F413" t="str">
            <v>Z</v>
          </cell>
          <cell r="G413">
            <v>2</v>
          </cell>
          <cell r="H413">
            <v>3102628</v>
          </cell>
          <cell r="I413">
            <v>0.91500000000000004</v>
          </cell>
          <cell r="J413">
            <v>0.89</v>
          </cell>
          <cell r="K413">
            <v>308.31</v>
          </cell>
          <cell r="L413">
            <v>309.19</v>
          </cell>
        </row>
        <row r="414">
          <cell r="A414" t="str">
            <v>115-3</v>
          </cell>
          <cell r="B414">
            <v>5057</v>
          </cell>
          <cell r="C414">
            <v>2</v>
          </cell>
          <cell r="D414" t="str">
            <v>A</v>
          </cell>
          <cell r="E414">
            <v>115</v>
          </cell>
          <cell r="F414" t="str">
            <v>Z</v>
          </cell>
          <cell r="G414">
            <v>3</v>
          </cell>
          <cell r="H414">
            <v>3102630</v>
          </cell>
          <cell r="I414">
            <v>0.75</v>
          </cell>
          <cell r="J414">
            <v>0.74</v>
          </cell>
          <cell r="K414">
            <v>309.22500000000002</v>
          </cell>
          <cell r="L414">
            <v>309.93</v>
          </cell>
        </row>
        <row r="415">
          <cell r="A415" t="str">
            <v>115-4</v>
          </cell>
          <cell r="B415">
            <v>5057</v>
          </cell>
          <cell r="C415">
            <v>2</v>
          </cell>
          <cell r="D415" t="str">
            <v>A</v>
          </cell>
          <cell r="E415">
            <v>115</v>
          </cell>
          <cell r="F415" t="str">
            <v>Z</v>
          </cell>
          <cell r="G415">
            <v>4</v>
          </cell>
          <cell r="H415">
            <v>3102632</v>
          </cell>
          <cell r="I415">
            <v>0.30499999999999999</v>
          </cell>
          <cell r="J415">
            <v>0.18</v>
          </cell>
          <cell r="K415">
            <v>309.97500000000002</v>
          </cell>
          <cell r="L415">
            <v>310.11</v>
          </cell>
        </row>
        <row r="416">
          <cell r="A416" t="str">
            <v>116-1</v>
          </cell>
          <cell r="B416">
            <v>5057</v>
          </cell>
          <cell r="C416">
            <v>2</v>
          </cell>
          <cell r="D416" t="str">
            <v>A</v>
          </cell>
          <cell r="E416">
            <v>116</v>
          </cell>
          <cell r="F416" t="str">
            <v>Z</v>
          </cell>
          <cell r="G416">
            <v>1</v>
          </cell>
          <cell r="H416">
            <v>3102634</v>
          </cell>
          <cell r="I416">
            <v>0.67500000000000004</v>
          </cell>
          <cell r="J416">
            <v>0.6</v>
          </cell>
          <cell r="K416">
            <v>310.45</v>
          </cell>
          <cell r="L416">
            <v>311.05</v>
          </cell>
        </row>
        <row r="417">
          <cell r="A417" t="str">
            <v>116-2</v>
          </cell>
          <cell r="B417">
            <v>5057</v>
          </cell>
          <cell r="C417">
            <v>2</v>
          </cell>
          <cell r="D417" t="str">
            <v>A</v>
          </cell>
          <cell r="E417">
            <v>116</v>
          </cell>
          <cell r="F417" t="str">
            <v>Z</v>
          </cell>
          <cell r="G417">
            <v>2</v>
          </cell>
          <cell r="H417">
            <v>3102636</v>
          </cell>
          <cell r="I417">
            <v>0.90500000000000003</v>
          </cell>
          <cell r="J417">
            <v>0.87</v>
          </cell>
          <cell r="K417">
            <v>311.125</v>
          </cell>
          <cell r="L417">
            <v>311.92</v>
          </cell>
        </row>
        <row r="418">
          <cell r="A418" t="str">
            <v>116-3</v>
          </cell>
          <cell r="B418">
            <v>5057</v>
          </cell>
          <cell r="C418">
            <v>2</v>
          </cell>
          <cell r="D418" t="str">
            <v>A</v>
          </cell>
          <cell r="E418">
            <v>116</v>
          </cell>
          <cell r="F418" t="str">
            <v>Z</v>
          </cell>
          <cell r="G418">
            <v>3</v>
          </cell>
          <cell r="H418">
            <v>3102638</v>
          </cell>
          <cell r="I418">
            <v>0.72</v>
          </cell>
          <cell r="J418">
            <v>0.65</v>
          </cell>
          <cell r="K418">
            <v>312.02999999999997</v>
          </cell>
          <cell r="L418">
            <v>312.57</v>
          </cell>
        </row>
        <row r="419">
          <cell r="A419" t="str">
            <v>116-4</v>
          </cell>
          <cell r="B419">
            <v>5057</v>
          </cell>
          <cell r="C419">
            <v>2</v>
          </cell>
          <cell r="D419" t="str">
            <v>A</v>
          </cell>
          <cell r="E419">
            <v>116</v>
          </cell>
          <cell r="F419" t="str">
            <v>Z</v>
          </cell>
          <cell r="G419">
            <v>4</v>
          </cell>
          <cell r="H419">
            <v>3102640</v>
          </cell>
          <cell r="I419">
            <v>0.88</v>
          </cell>
          <cell r="J419">
            <v>0.86</v>
          </cell>
          <cell r="K419">
            <v>312.75</v>
          </cell>
          <cell r="L419">
            <v>313.43</v>
          </cell>
        </row>
        <row r="420">
          <cell r="A420" t="str">
            <v>117-1</v>
          </cell>
          <cell r="B420">
            <v>5057</v>
          </cell>
          <cell r="C420">
            <v>2</v>
          </cell>
          <cell r="D420" t="str">
            <v>A</v>
          </cell>
          <cell r="E420">
            <v>117</v>
          </cell>
          <cell r="F420" t="str">
            <v>Z</v>
          </cell>
          <cell r="G420">
            <v>1</v>
          </cell>
          <cell r="H420">
            <v>3102642</v>
          </cell>
          <cell r="I420">
            <v>0.77500000000000002</v>
          </cell>
          <cell r="J420">
            <v>0.76</v>
          </cell>
          <cell r="K420">
            <v>313.5</v>
          </cell>
          <cell r="L420">
            <v>314.26</v>
          </cell>
        </row>
        <row r="421">
          <cell r="A421" t="str">
            <v>117-2</v>
          </cell>
          <cell r="B421">
            <v>5057</v>
          </cell>
          <cell r="C421">
            <v>2</v>
          </cell>
          <cell r="D421" t="str">
            <v>A</v>
          </cell>
          <cell r="E421">
            <v>117</v>
          </cell>
          <cell r="F421" t="str">
            <v>Z</v>
          </cell>
          <cell r="G421">
            <v>2</v>
          </cell>
          <cell r="H421">
            <v>3102644</v>
          </cell>
          <cell r="I421">
            <v>0.90500000000000003</v>
          </cell>
          <cell r="J421">
            <v>0.87</v>
          </cell>
          <cell r="K421">
            <v>314.27499999999998</v>
          </cell>
          <cell r="L421">
            <v>315.13</v>
          </cell>
        </row>
        <row r="422">
          <cell r="A422" t="str">
            <v>117-3</v>
          </cell>
          <cell r="B422">
            <v>5057</v>
          </cell>
          <cell r="C422">
            <v>2</v>
          </cell>
          <cell r="D422" t="str">
            <v>A</v>
          </cell>
          <cell r="E422">
            <v>117</v>
          </cell>
          <cell r="F422" t="str">
            <v>Z</v>
          </cell>
          <cell r="G422">
            <v>3</v>
          </cell>
          <cell r="H422">
            <v>3102646</v>
          </cell>
          <cell r="I422">
            <v>0.68</v>
          </cell>
          <cell r="J422">
            <v>0.65</v>
          </cell>
          <cell r="K422">
            <v>315.17999999999995</v>
          </cell>
          <cell r="L422">
            <v>315.77999999999997</v>
          </cell>
        </row>
        <row r="423">
          <cell r="A423" t="str">
            <v>117-4</v>
          </cell>
          <cell r="B423">
            <v>5057</v>
          </cell>
          <cell r="C423">
            <v>2</v>
          </cell>
          <cell r="D423" t="str">
            <v>A</v>
          </cell>
          <cell r="E423">
            <v>117</v>
          </cell>
          <cell r="F423" t="str">
            <v>Z</v>
          </cell>
          <cell r="G423">
            <v>4</v>
          </cell>
          <cell r="H423">
            <v>3102648</v>
          </cell>
          <cell r="I423">
            <v>0.89</v>
          </cell>
          <cell r="J423">
            <v>0.87</v>
          </cell>
          <cell r="K423">
            <v>315.85999999999996</v>
          </cell>
          <cell r="L423">
            <v>316.64999999999998</v>
          </cell>
        </row>
        <row r="424">
          <cell r="A424" t="str">
            <v>118-1</v>
          </cell>
          <cell r="B424">
            <v>5057</v>
          </cell>
          <cell r="C424">
            <v>2</v>
          </cell>
          <cell r="D424" t="str">
            <v>A</v>
          </cell>
          <cell r="E424">
            <v>118</v>
          </cell>
          <cell r="F424" t="str">
            <v>Z</v>
          </cell>
          <cell r="G424">
            <v>1</v>
          </cell>
          <cell r="H424">
            <v>3102650</v>
          </cell>
          <cell r="I424">
            <v>0.84</v>
          </cell>
          <cell r="J424">
            <v>0.84</v>
          </cell>
          <cell r="K424">
            <v>316.55</v>
          </cell>
          <cell r="L424">
            <v>317.39</v>
          </cell>
        </row>
        <row r="425">
          <cell r="A425" t="str">
            <v>118-2</v>
          </cell>
          <cell r="B425">
            <v>5057</v>
          </cell>
          <cell r="C425">
            <v>2</v>
          </cell>
          <cell r="D425" t="str">
            <v>A</v>
          </cell>
          <cell r="E425">
            <v>118</v>
          </cell>
          <cell r="F425" t="str">
            <v>Z</v>
          </cell>
          <cell r="G425">
            <v>2</v>
          </cell>
          <cell r="H425">
            <v>3102652</v>
          </cell>
          <cell r="I425">
            <v>0.9</v>
          </cell>
          <cell r="J425">
            <v>0.9</v>
          </cell>
          <cell r="K425">
            <v>317.39</v>
          </cell>
          <cell r="L425">
            <v>318.29000000000002</v>
          </cell>
        </row>
        <row r="426">
          <cell r="A426" t="str">
            <v>118-3</v>
          </cell>
          <cell r="B426">
            <v>5057</v>
          </cell>
          <cell r="C426">
            <v>2</v>
          </cell>
          <cell r="D426" t="str">
            <v>A</v>
          </cell>
          <cell r="E426">
            <v>118</v>
          </cell>
          <cell r="F426" t="str">
            <v>Z</v>
          </cell>
          <cell r="G426">
            <v>3</v>
          </cell>
          <cell r="H426">
            <v>3102654</v>
          </cell>
          <cell r="I426">
            <v>0.91500000000000004</v>
          </cell>
          <cell r="J426">
            <v>0.91</v>
          </cell>
          <cell r="K426">
            <v>318.28999999999996</v>
          </cell>
          <cell r="L426">
            <v>319.2</v>
          </cell>
        </row>
        <row r="427">
          <cell r="A427" t="str">
            <v>119-1</v>
          </cell>
          <cell r="B427">
            <v>5057</v>
          </cell>
          <cell r="C427">
            <v>2</v>
          </cell>
          <cell r="D427" t="str">
            <v>A</v>
          </cell>
          <cell r="E427">
            <v>119</v>
          </cell>
          <cell r="F427" t="str">
            <v>Z</v>
          </cell>
          <cell r="G427">
            <v>1</v>
          </cell>
          <cell r="H427">
            <v>3102656</v>
          </cell>
          <cell r="I427">
            <v>0.42</v>
          </cell>
          <cell r="J427">
            <v>0.41</v>
          </cell>
          <cell r="K427">
            <v>319.05</v>
          </cell>
          <cell r="L427">
            <v>319.45999999999998</v>
          </cell>
        </row>
        <row r="428">
          <cell r="A428" t="str">
            <v>120-1</v>
          </cell>
          <cell r="B428">
            <v>5057</v>
          </cell>
          <cell r="C428">
            <v>2</v>
          </cell>
          <cell r="D428" t="str">
            <v>A</v>
          </cell>
          <cell r="E428">
            <v>120</v>
          </cell>
          <cell r="F428" t="str">
            <v>Z</v>
          </cell>
          <cell r="G428">
            <v>1</v>
          </cell>
          <cell r="H428">
            <v>3102658</v>
          </cell>
          <cell r="I428">
            <v>0.96</v>
          </cell>
          <cell r="J428">
            <v>0.95</v>
          </cell>
          <cell r="K428">
            <v>319.60000000000002</v>
          </cell>
          <cell r="L428">
            <v>320.55</v>
          </cell>
        </row>
        <row r="429">
          <cell r="A429" t="str">
            <v>120-2</v>
          </cell>
          <cell r="B429">
            <v>5057</v>
          </cell>
          <cell r="C429">
            <v>2</v>
          </cell>
          <cell r="D429" t="str">
            <v>A</v>
          </cell>
          <cell r="E429">
            <v>120</v>
          </cell>
          <cell r="F429" t="str">
            <v>Z</v>
          </cell>
          <cell r="G429">
            <v>2</v>
          </cell>
          <cell r="H429">
            <v>3102660</v>
          </cell>
          <cell r="I429">
            <v>0.70499999999999996</v>
          </cell>
          <cell r="J429">
            <v>0.69</v>
          </cell>
          <cell r="K429">
            <v>320.56</v>
          </cell>
          <cell r="L429">
            <v>321.24</v>
          </cell>
        </row>
        <row r="430">
          <cell r="A430" t="str">
            <v>120-3</v>
          </cell>
          <cell r="B430">
            <v>5057</v>
          </cell>
          <cell r="C430">
            <v>2</v>
          </cell>
          <cell r="D430" t="str">
            <v>A</v>
          </cell>
          <cell r="E430">
            <v>120</v>
          </cell>
          <cell r="F430" t="str">
            <v>Z</v>
          </cell>
          <cell r="G430">
            <v>3</v>
          </cell>
          <cell r="H430">
            <v>3102662</v>
          </cell>
          <cell r="I430">
            <v>0.69</v>
          </cell>
          <cell r="J430">
            <v>0.68</v>
          </cell>
          <cell r="K430">
            <v>321.26499999999999</v>
          </cell>
          <cell r="L430">
            <v>321.92</v>
          </cell>
        </row>
        <row r="431">
          <cell r="A431" t="str">
            <v>120-4</v>
          </cell>
          <cell r="B431">
            <v>5057</v>
          </cell>
          <cell r="C431">
            <v>2</v>
          </cell>
          <cell r="D431" t="str">
            <v>A</v>
          </cell>
          <cell r="E431">
            <v>120</v>
          </cell>
          <cell r="F431" t="str">
            <v>Z</v>
          </cell>
          <cell r="G431">
            <v>4</v>
          </cell>
          <cell r="H431">
            <v>3102664</v>
          </cell>
          <cell r="I431">
            <v>0.74</v>
          </cell>
          <cell r="J431">
            <v>0.72</v>
          </cell>
          <cell r="K431">
            <v>321.95499999999998</v>
          </cell>
          <cell r="L431">
            <v>322.64</v>
          </cell>
        </row>
        <row r="432">
          <cell r="A432" t="str">
            <v>121-1</v>
          </cell>
          <cell r="B432">
            <v>5057</v>
          </cell>
          <cell r="C432">
            <v>2</v>
          </cell>
          <cell r="D432" t="str">
            <v>A</v>
          </cell>
          <cell r="E432">
            <v>121</v>
          </cell>
          <cell r="F432" t="str">
            <v>Z</v>
          </cell>
          <cell r="G432">
            <v>1</v>
          </cell>
          <cell r="H432">
            <v>3102666</v>
          </cell>
          <cell r="I432">
            <v>0.88</v>
          </cell>
          <cell r="J432">
            <v>0.86</v>
          </cell>
          <cell r="K432">
            <v>322.64999999999998</v>
          </cell>
          <cell r="L432">
            <v>323.51</v>
          </cell>
        </row>
        <row r="433">
          <cell r="A433" t="str">
            <v>121-2</v>
          </cell>
          <cell r="B433">
            <v>5057</v>
          </cell>
          <cell r="C433">
            <v>2</v>
          </cell>
          <cell r="D433" t="str">
            <v>A</v>
          </cell>
          <cell r="E433">
            <v>121</v>
          </cell>
          <cell r="F433" t="str">
            <v>Z</v>
          </cell>
          <cell r="G433">
            <v>2</v>
          </cell>
          <cell r="H433">
            <v>3102668</v>
          </cell>
          <cell r="I433">
            <v>0.83</v>
          </cell>
          <cell r="J433">
            <v>0.81</v>
          </cell>
          <cell r="K433">
            <v>323.52999999999997</v>
          </cell>
          <cell r="L433">
            <v>324.32</v>
          </cell>
        </row>
        <row r="434">
          <cell r="A434" t="str">
            <v>121-3</v>
          </cell>
          <cell r="B434">
            <v>5057</v>
          </cell>
          <cell r="C434">
            <v>2</v>
          </cell>
          <cell r="D434" t="str">
            <v>A</v>
          </cell>
          <cell r="E434">
            <v>121</v>
          </cell>
          <cell r="F434" t="str">
            <v>Z</v>
          </cell>
          <cell r="G434">
            <v>3</v>
          </cell>
          <cell r="H434">
            <v>3102670</v>
          </cell>
          <cell r="I434">
            <v>0.93</v>
          </cell>
          <cell r="J434">
            <v>0.92</v>
          </cell>
          <cell r="K434">
            <v>324.35999999999996</v>
          </cell>
          <cell r="L434">
            <v>325.24</v>
          </cell>
        </row>
        <row r="435">
          <cell r="A435" t="str">
            <v>122-1</v>
          </cell>
          <cell r="B435">
            <v>5057</v>
          </cell>
          <cell r="C435">
            <v>2</v>
          </cell>
          <cell r="D435" t="str">
            <v>A</v>
          </cell>
          <cell r="E435">
            <v>122</v>
          </cell>
          <cell r="F435" t="str">
            <v>Z</v>
          </cell>
          <cell r="G435">
            <v>1</v>
          </cell>
          <cell r="H435">
            <v>3102672</v>
          </cell>
          <cell r="I435">
            <v>0.625</v>
          </cell>
          <cell r="J435">
            <v>0.5</v>
          </cell>
          <cell r="K435">
            <v>325.14999999999998</v>
          </cell>
          <cell r="L435">
            <v>325.64999999999998</v>
          </cell>
        </row>
        <row r="436">
          <cell r="A436" t="str">
            <v>123-1</v>
          </cell>
          <cell r="B436">
            <v>5057</v>
          </cell>
          <cell r="C436">
            <v>2</v>
          </cell>
          <cell r="D436" t="str">
            <v>A</v>
          </cell>
          <cell r="E436">
            <v>123</v>
          </cell>
          <cell r="F436" t="str">
            <v>Z</v>
          </cell>
          <cell r="G436">
            <v>1</v>
          </cell>
          <cell r="H436">
            <v>3102674</v>
          </cell>
          <cell r="I436">
            <v>0.90500000000000003</v>
          </cell>
          <cell r="J436">
            <v>0.88</v>
          </cell>
          <cell r="K436">
            <v>325.7</v>
          </cell>
          <cell r="L436">
            <v>326.58</v>
          </cell>
        </row>
        <row r="437">
          <cell r="A437" t="str">
            <v>123-2</v>
          </cell>
          <cell r="B437">
            <v>5057</v>
          </cell>
          <cell r="C437">
            <v>2</v>
          </cell>
          <cell r="D437" t="str">
            <v>A</v>
          </cell>
          <cell r="E437">
            <v>123</v>
          </cell>
          <cell r="F437" t="str">
            <v>Z</v>
          </cell>
          <cell r="G437">
            <v>2</v>
          </cell>
          <cell r="H437">
            <v>3102676</v>
          </cell>
          <cell r="I437">
            <v>0.81499999999999995</v>
          </cell>
          <cell r="J437">
            <v>0.81</v>
          </cell>
          <cell r="K437">
            <v>326.60499999999996</v>
          </cell>
          <cell r="L437">
            <v>327.39</v>
          </cell>
        </row>
        <row r="438">
          <cell r="A438" t="str">
            <v>123-3</v>
          </cell>
          <cell r="B438">
            <v>5057</v>
          </cell>
          <cell r="C438">
            <v>2</v>
          </cell>
          <cell r="D438" t="str">
            <v>A</v>
          </cell>
          <cell r="E438">
            <v>123</v>
          </cell>
          <cell r="F438" t="str">
            <v>Z</v>
          </cell>
          <cell r="G438">
            <v>3</v>
          </cell>
          <cell r="H438">
            <v>3102678</v>
          </cell>
          <cell r="I438">
            <v>0.77500000000000002</v>
          </cell>
          <cell r="J438">
            <v>0.73</v>
          </cell>
          <cell r="K438">
            <v>327.41999999999996</v>
          </cell>
          <cell r="L438">
            <v>328.12</v>
          </cell>
        </row>
        <row r="439">
          <cell r="A439" t="str">
            <v>123-4</v>
          </cell>
          <cell r="B439">
            <v>5057</v>
          </cell>
          <cell r="C439">
            <v>2</v>
          </cell>
          <cell r="D439" t="str">
            <v>A</v>
          </cell>
          <cell r="E439">
            <v>123</v>
          </cell>
          <cell r="F439" t="str">
            <v>Z</v>
          </cell>
          <cell r="G439">
            <v>4</v>
          </cell>
          <cell r="H439">
            <v>3102680</v>
          </cell>
          <cell r="I439">
            <v>0.63500000000000001</v>
          </cell>
          <cell r="J439">
            <v>0.62</v>
          </cell>
          <cell r="K439">
            <v>328.19499999999994</v>
          </cell>
          <cell r="L439">
            <v>328.74</v>
          </cell>
        </row>
        <row r="440">
          <cell r="A440" t="str">
            <v>124-1</v>
          </cell>
          <cell r="B440">
            <v>5057</v>
          </cell>
          <cell r="C440">
            <v>2</v>
          </cell>
          <cell r="D440" t="str">
            <v>A</v>
          </cell>
          <cell r="E440">
            <v>124</v>
          </cell>
          <cell r="F440" t="str">
            <v>Z</v>
          </cell>
          <cell r="G440">
            <v>1</v>
          </cell>
          <cell r="H440">
            <v>3102682</v>
          </cell>
          <cell r="I440">
            <v>0.71499999999999997</v>
          </cell>
          <cell r="J440">
            <v>0.7</v>
          </cell>
          <cell r="K440">
            <v>328.75</v>
          </cell>
          <cell r="L440">
            <v>329.45</v>
          </cell>
        </row>
        <row r="441">
          <cell r="A441" t="str">
            <v>124-2</v>
          </cell>
          <cell r="B441">
            <v>5057</v>
          </cell>
          <cell r="C441">
            <v>2</v>
          </cell>
          <cell r="D441" t="str">
            <v>A</v>
          </cell>
          <cell r="E441">
            <v>124</v>
          </cell>
          <cell r="F441" t="str">
            <v>Z</v>
          </cell>
          <cell r="G441">
            <v>2</v>
          </cell>
          <cell r="H441">
            <v>3102684</v>
          </cell>
          <cell r="I441">
            <v>0.96499999999999997</v>
          </cell>
          <cell r="J441">
            <v>0.93</v>
          </cell>
          <cell r="K441">
            <v>329.46499999999997</v>
          </cell>
          <cell r="L441">
            <v>330.38</v>
          </cell>
        </row>
        <row r="442">
          <cell r="A442" t="str">
            <v>124-3</v>
          </cell>
          <cell r="B442">
            <v>5057</v>
          </cell>
          <cell r="C442">
            <v>2</v>
          </cell>
          <cell r="D442" t="str">
            <v>A</v>
          </cell>
          <cell r="E442">
            <v>124</v>
          </cell>
          <cell r="F442" t="str">
            <v>Z</v>
          </cell>
          <cell r="G442">
            <v>3</v>
          </cell>
          <cell r="H442">
            <v>3102686</v>
          </cell>
          <cell r="I442">
            <v>0.81</v>
          </cell>
          <cell r="J442">
            <v>0.8</v>
          </cell>
          <cell r="K442">
            <v>330.42999999999995</v>
          </cell>
          <cell r="L442">
            <v>331.18</v>
          </cell>
        </row>
        <row r="443">
          <cell r="A443" t="str">
            <v>124-4</v>
          </cell>
          <cell r="B443">
            <v>5057</v>
          </cell>
          <cell r="C443">
            <v>2</v>
          </cell>
          <cell r="D443" t="str">
            <v>A</v>
          </cell>
          <cell r="E443">
            <v>124</v>
          </cell>
          <cell r="F443" t="str">
            <v>Z</v>
          </cell>
          <cell r="G443">
            <v>4</v>
          </cell>
          <cell r="H443">
            <v>3102688</v>
          </cell>
          <cell r="I443">
            <v>0.60499999999999998</v>
          </cell>
          <cell r="J443">
            <v>0.56000000000000005</v>
          </cell>
          <cell r="K443">
            <v>331.23999999999995</v>
          </cell>
          <cell r="L443">
            <v>331.74</v>
          </cell>
        </row>
        <row r="444">
          <cell r="A444" t="str">
            <v>125-1</v>
          </cell>
          <cell r="B444">
            <v>5057</v>
          </cell>
          <cell r="C444">
            <v>2</v>
          </cell>
          <cell r="D444" t="str">
            <v>A</v>
          </cell>
          <cell r="E444">
            <v>125</v>
          </cell>
          <cell r="F444" t="str">
            <v>Z</v>
          </cell>
          <cell r="G444">
            <v>1</v>
          </cell>
          <cell r="H444">
            <v>3102692</v>
          </cell>
          <cell r="I444">
            <v>0.85499999999999998</v>
          </cell>
          <cell r="J444">
            <v>0.85</v>
          </cell>
          <cell r="K444">
            <v>331.8</v>
          </cell>
          <cell r="L444">
            <v>332.65</v>
          </cell>
        </row>
        <row r="445">
          <cell r="A445" t="str">
            <v>125-2</v>
          </cell>
          <cell r="B445">
            <v>5057</v>
          </cell>
          <cell r="C445">
            <v>2</v>
          </cell>
          <cell r="D445" t="str">
            <v>A</v>
          </cell>
          <cell r="E445">
            <v>125</v>
          </cell>
          <cell r="F445" t="str">
            <v>Z</v>
          </cell>
          <cell r="G445">
            <v>2</v>
          </cell>
          <cell r="H445">
            <v>3102694</v>
          </cell>
          <cell r="I445">
            <v>0.94499999999999995</v>
          </cell>
          <cell r="J445">
            <v>0.94</v>
          </cell>
          <cell r="K445">
            <v>332.65500000000003</v>
          </cell>
          <cell r="L445">
            <v>333.59</v>
          </cell>
        </row>
        <row r="446">
          <cell r="A446" t="str">
            <v>125-3</v>
          </cell>
          <cell r="B446">
            <v>5057</v>
          </cell>
          <cell r="C446">
            <v>2</v>
          </cell>
          <cell r="D446" t="str">
            <v>A</v>
          </cell>
          <cell r="E446">
            <v>125</v>
          </cell>
          <cell r="F446" t="str">
            <v>Z</v>
          </cell>
          <cell r="G446">
            <v>3</v>
          </cell>
          <cell r="H446">
            <v>3102696</v>
          </cell>
          <cell r="I446">
            <v>0.62</v>
          </cell>
          <cell r="J446">
            <v>0.6</v>
          </cell>
          <cell r="K446">
            <v>333.6</v>
          </cell>
          <cell r="L446">
            <v>334.19</v>
          </cell>
        </row>
        <row r="447">
          <cell r="A447" t="str">
            <v>125-4</v>
          </cell>
          <cell r="B447">
            <v>5057</v>
          </cell>
          <cell r="C447">
            <v>2</v>
          </cell>
          <cell r="D447" t="str">
            <v>A</v>
          </cell>
          <cell r="E447">
            <v>125</v>
          </cell>
          <cell r="F447" t="str">
            <v>Z</v>
          </cell>
          <cell r="G447">
            <v>4</v>
          </cell>
          <cell r="H447">
            <v>3102698</v>
          </cell>
          <cell r="I447">
            <v>0.65500000000000003</v>
          </cell>
          <cell r="J447">
            <v>0.65</v>
          </cell>
          <cell r="K447">
            <v>334.22</v>
          </cell>
          <cell r="L447">
            <v>334.84</v>
          </cell>
        </row>
        <row r="448">
          <cell r="A448" t="str">
            <v>126-1</v>
          </cell>
          <cell r="B448">
            <v>5057</v>
          </cell>
          <cell r="C448">
            <v>2</v>
          </cell>
          <cell r="D448" t="str">
            <v>A</v>
          </cell>
          <cell r="E448">
            <v>126</v>
          </cell>
          <cell r="F448" t="str">
            <v>Z</v>
          </cell>
          <cell r="G448">
            <v>1</v>
          </cell>
          <cell r="H448">
            <v>3102700</v>
          </cell>
          <cell r="I448">
            <v>0.68500000000000005</v>
          </cell>
          <cell r="J448">
            <v>0.63</v>
          </cell>
          <cell r="K448">
            <v>334.85</v>
          </cell>
          <cell r="L448">
            <v>335.48</v>
          </cell>
        </row>
        <row r="449">
          <cell r="A449" t="str">
            <v>126-2</v>
          </cell>
          <cell r="B449">
            <v>5057</v>
          </cell>
          <cell r="C449">
            <v>2</v>
          </cell>
          <cell r="D449" t="str">
            <v>A</v>
          </cell>
          <cell r="E449">
            <v>126</v>
          </cell>
          <cell r="F449" t="str">
            <v>Z</v>
          </cell>
          <cell r="G449">
            <v>2</v>
          </cell>
          <cell r="H449">
            <v>3102702</v>
          </cell>
          <cell r="I449">
            <v>0.755</v>
          </cell>
          <cell r="J449">
            <v>0.76</v>
          </cell>
          <cell r="K449">
            <v>335.53500000000003</v>
          </cell>
          <cell r="L449">
            <v>336.24</v>
          </cell>
        </row>
        <row r="450">
          <cell r="A450" t="str">
            <v>126-3</v>
          </cell>
          <cell r="B450">
            <v>5057</v>
          </cell>
          <cell r="C450">
            <v>2</v>
          </cell>
          <cell r="D450" t="str">
            <v>A</v>
          </cell>
          <cell r="E450">
            <v>126</v>
          </cell>
          <cell r="F450" t="str">
            <v>Z</v>
          </cell>
          <cell r="G450">
            <v>3</v>
          </cell>
          <cell r="H450">
            <v>3102704</v>
          </cell>
          <cell r="I450">
            <v>0.81499999999999995</v>
          </cell>
          <cell r="J450">
            <v>0.81</v>
          </cell>
          <cell r="K450">
            <v>336.29</v>
          </cell>
          <cell r="L450">
            <v>337.05</v>
          </cell>
        </row>
        <row r="451">
          <cell r="A451" t="str">
            <v>126-4</v>
          </cell>
          <cell r="B451">
            <v>5057</v>
          </cell>
          <cell r="C451">
            <v>2</v>
          </cell>
          <cell r="D451" t="str">
            <v>A</v>
          </cell>
          <cell r="E451">
            <v>126</v>
          </cell>
          <cell r="F451" t="str">
            <v>Z</v>
          </cell>
          <cell r="G451">
            <v>4</v>
          </cell>
          <cell r="H451">
            <v>3102706</v>
          </cell>
          <cell r="I451">
            <v>0.96499999999999997</v>
          </cell>
          <cell r="J451">
            <v>0.94</v>
          </cell>
          <cell r="K451">
            <v>337.10500000000002</v>
          </cell>
          <cell r="L451">
            <v>337.99</v>
          </cell>
        </row>
        <row r="452">
          <cell r="A452" t="str">
            <v>127-1</v>
          </cell>
          <cell r="B452">
            <v>5057</v>
          </cell>
          <cell r="C452">
            <v>2</v>
          </cell>
          <cell r="D452" t="str">
            <v>A</v>
          </cell>
          <cell r="E452">
            <v>127</v>
          </cell>
          <cell r="F452" t="str">
            <v>Z</v>
          </cell>
          <cell r="G452">
            <v>1</v>
          </cell>
          <cell r="H452">
            <v>3102708</v>
          </cell>
          <cell r="I452">
            <v>0.85</v>
          </cell>
          <cell r="J452">
            <v>0.81</v>
          </cell>
          <cell r="K452">
            <v>337.9</v>
          </cell>
          <cell r="L452">
            <v>338.71</v>
          </cell>
        </row>
        <row r="453">
          <cell r="A453" t="str">
            <v>127-2</v>
          </cell>
          <cell r="B453">
            <v>5057</v>
          </cell>
          <cell r="C453">
            <v>2</v>
          </cell>
          <cell r="D453" t="str">
            <v>A</v>
          </cell>
          <cell r="E453">
            <v>127</v>
          </cell>
          <cell r="F453" t="str">
            <v>Z</v>
          </cell>
          <cell r="G453">
            <v>2</v>
          </cell>
          <cell r="H453">
            <v>3102710</v>
          </cell>
          <cell r="I453">
            <v>0.78500000000000003</v>
          </cell>
          <cell r="J453">
            <v>0.76</v>
          </cell>
          <cell r="K453">
            <v>338.75</v>
          </cell>
          <cell r="L453">
            <v>339.47</v>
          </cell>
        </row>
        <row r="454">
          <cell r="A454" t="str">
            <v>127-3</v>
          </cell>
          <cell r="B454">
            <v>5057</v>
          </cell>
          <cell r="C454">
            <v>2</v>
          </cell>
          <cell r="D454" t="str">
            <v>A</v>
          </cell>
          <cell r="E454">
            <v>127</v>
          </cell>
          <cell r="F454" t="str">
            <v>Z</v>
          </cell>
          <cell r="G454">
            <v>3</v>
          </cell>
          <cell r="H454">
            <v>3102712</v>
          </cell>
          <cell r="I454">
            <v>0.85</v>
          </cell>
          <cell r="J454">
            <v>0.62</v>
          </cell>
          <cell r="K454">
            <v>339.53500000000003</v>
          </cell>
          <cell r="L454">
            <v>340.09</v>
          </cell>
        </row>
        <row r="455">
          <cell r="A455" t="str">
            <v>127-4</v>
          </cell>
          <cell r="B455">
            <v>5057</v>
          </cell>
          <cell r="C455">
            <v>2</v>
          </cell>
          <cell r="D455" t="str">
            <v>A</v>
          </cell>
          <cell r="E455">
            <v>127</v>
          </cell>
          <cell r="F455" t="str">
            <v>Z</v>
          </cell>
          <cell r="G455">
            <v>4</v>
          </cell>
          <cell r="H455">
            <v>3102714</v>
          </cell>
          <cell r="I455">
            <v>0.72</v>
          </cell>
          <cell r="J455">
            <v>0.82</v>
          </cell>
          <cell r="K455">
            <v>340.38500000000005</v>
          </cell>
          <cell r="L455">
            <v>340.91</v>
          </cell>
        </row>
        <row r="456">
          <cell r="A456" t="str">
            <v>128-1</v>
          </cell>
          <cell r="B456">
            <v>5057</v>
          </cell>
          <cell r="C456">
            <v>2</v>
          </cell>
          <cell r="D456" t="str">
            <v>A</v>
          </cell>
          <cell r="E456">
            <v>128</v>
          </cell>
          <cell r="F456" t="str">
            <v>Z</v>
          </cell>
          <cell r="G456">
            <v>1</v>
          </cell>
          <cell r="H456">
            <v>3102716</v>
          </cell>
          <cell r="I456">
            <v>0.96</v>
          </cell>
          <cell r="J456">
            <v>0.92</v>
          </cell>
          <cell r="K456">
            <v>340.95</v>
          </cell>
          <cell r="L456">
            <v>341.87</v>
          </cell>
        </row>
        <row r="457">
          <cell r="A457" t="str">
            <v>128-2</v>
          </cell>
          <cell r="B457">
            <v>5057</v>
          </cell>
          <cell r="C457">
            <v>2</v>
          </cell>
          <cell r="D457" t="str">
            <v>A</v>
          </cell>
          <cell r="E457">
            <v>128</v>
          </cell>
          <cell r="F457" t="str">
            <v>Z</v>
          </cell>
          <cell r="G457">
            <v>2</v>
          </cell>
          <cell r="H457">
            <v>3102718</v>
          </cell>
          <cell r="I457">
            <v>0.71499999999999997</v>
          </cell>
          <cell r="J457">
            <v>0.73</v>
          </cell>
          <cell r="K457">
            <v>341.90999999999997</v>
          </cell>
          <cell r="L457">
            <v>342.6</v>
          </cell>
        </row>
        <row r="458">
          <cell r="A458" t="str">
            <v>128-3</v>
          </cell>
          <cell r="B458">
            <v>5057</v>
          </cell>
          <cell r="C458">
            <v>2</v>
          </cell>
          <cell r="D458" t="str">
            <v>A</v>
          </cell>
          <cell r="E458">
            <v>128</v>
          </cell>
          <cell r="F458" t="str">
            <v>Z</v>
          </cell>
          <cell r="G458">
            <v>3</v>
          </cell>
          <cell r="H458">
            <v>3102720</v>
          </cell>
          <cell r="I458">
            <v>0.76</v>
          </cell>
          <cell r="J458">
            <v>0.7</v>
          </cell>
          <cell r="K458">
            <v>342.62499999999994</v>
          </cell>
          <cell r="L458">
            <v>343.3</v>
          </cell>
        </row>
        <row r="459">
          <cell r="A459" t="str">
            <v>128-4</v>
          </cell>
          <cell r="B459">
            <v>5057</v>
          </cell>
          <cell r="C459">
            <v>2</v>
          </cell>
          <cell r="D459" t="str">
            <v>A</v>
          </cell>
          <cell r="E459">
            <v>128</v>
          </cell>
          <cell r="F459" t="str">
            <v>Z</v>
          </cell>
          <cell r="G459">
            <v>4</v>
          </cell>
          <cell r="H459">
            <v>3102724</v>
          </cell>
          <cell r="I459">
            <v>0.7</v>
          </cell>
          <cell r="J459">
            <v>0.68</v>
          </cell>
          <cell r="K459">
            <v>343.38499999999993</v>
          </cell>
          <cell r="L459">
            <v>343.98</v>
          </cell>
        </row>
        <row r="460">
          <cell r="A460" t="str">
            <v>129-1</v>
          </cell>
          <cell r="B460">
            <v>5057</v>
          </cell>
          <cell r="C460">
            <v>2</v>
          </cell>
          <cell r="D460" t="str">
            <v>A</v>
          </cell>
          <cell r="E460">
            <v>129</v>
          </cell>
          <cell r="F460" t="str">
            <v>Z</v>
          </cell>
          <cell r="G460">
            <v>1</v>
          </cell>
          <cell r="H460">
            <v>3102726</v>
          </cell>
          <cell r="I460">
            <v>0.80500000000000005</v>
          </cell>
          <cell r="J460">
            <v>0.8</v>
          </cell>
          <cell r="K460">
            <v>344</v>
          </cell>
          <cell r="L460">
            <v>344.8</v>
          </cell>
        </row>
        <row r="461">
          <cell r="A461" t="str">
            <v>129-2</v>
          </cell>
          <cell r="B461">
            <v>5057</v>
          </cell>
          <cell r="C461">
            <v>2</v>
          </cell>
          <cell r="D461" t="str">
            <v>A</v>
          </cell>
          <cell r="E461">
            <v>129</v>
          </cell>
          <cell r="F461" t="str">
            <v>Z</v>
          </cell>
          <cell r="G461">
            <v>2</v>
          </cell>
          <cell r="H461">
            <v>3102728</v>
          </cell>
          <cell r="I461">
            <v>0.90500000000000003</v>
          </cell>
          <cell r="J461">
            <v>0.82</v>
          </cell>
          <cell r="K461">
            <v>344.80500000000001</v>
          </cell>
          <cell r="L461">
            <v>345.62</v>
          </cell>
        </row>
        <row r="462">
          <cell r="A462" t="str">
            <v>129-3</v>
          </cell>
          <cell r="B462">
            <v>5057</v>
          </cell>
          <cell r="C462">
            <v>2</v>
          </cell>
          <cell r="D462" t="str">
            <v>A</v>
          </cell>
          <cell r="E462">
            <v>129</v>
          </cell>
          <cell r="F462" t="str">
            <v>Z</v>
          </cell>
          <cell r="G462">
            <v>3</v>
          </cell>
          <cell r="H462">
            <v>3102730</v>
          </cell>
          <cell r="I462">
            <v>0.8</v>
          </cell>
          <cell r="J462">
            <v>0.77</v>
          </cell>
          <cell r="K462">
            <v>345.71</v>
          </cell>
          <cell r="L462">
            <v>346.39</v>
          </cell>
        </row>
        <row r="463">
          <cell r="A463" t="str">
            <v>130-1</v>
          </cell>
          <cell r="B463">
            <v>5057</v>
          </cell>
          <cell r="C463">
            <v>2</v>
          </cell>
          <cell r="D463" t="str">
            <v>A</v>
          </cell>
          <cell r="E463">
            <v>130</v>
          </cell>
          <cell r="F463" t="str">
            <v>Z</v>
          </cell>
          <cell r="G463">
            <v>1</v>
          </cell>
          <cell r="H463">
            <v>3102732</v>
          </cell>
          <cell r="I463">
            <v>0.28999999999999998</v>
          </cell>
          <cell r="J463">
            <v>0.25</v>
          </cell>
          <cell r="K463">
            <v>346.6</v>
          </cell>
          <cell r="L463">
            <v>346.85</v>
          </cell>
        </row>
        <row r="464">
          <cell r="A464" t="str">
            <v>131-1</v>
          </cell>
          <cell r="B464">
            <v>5057</v>
          </cell>
          <cell r="C464">
            <v>2</v>
          </cell>
          <cell r="D464" t="str">
            <v>A</v>
          </cell>
          <cell r="E464">
            <v>131</v>
          </cell>
          <cell r="F464" t="str">
            <v>Z</v>
          </cell>
          <cell r="G464">
            <v>1</v>
          </cell>
          <cell r="H464">
            <v>3102734</v>
          </cell>
          <cell r="I464">
            <v>0.68</v>
          </cell>
          <cell r="J464">
            <v>0.68</v>
          </cell>
          <cell r="K464">
            <v>347.05</v>
          </cell>
          <cell r="L464">
            <v>347.73</v>
          </cell>
        </row>
        <row r="465">
          <cell r="A465" t="str">
            <v>131-2</v>
          </cell>
          <cell r="B465">
            <v>5057</v>
          </cell>
          <cell r="C465">
            <v>2</v>
          </cell>
          <cell r="D465" t="str">
            <v>A</v>
          </cell>
          <cell r="E465">
            <v>131</v>
          </cell>
          <cell r="F465" t="str">
            <v>Z</v>
          </cell>
          <cell r="G465">
            <v>2</v>
          </cell>
          <cell r="H465">
            <v>3102736</v>
          </cell>
          <cell r="I465">
            <v>0.68500000000000005</v>
          </cell>
          <cell r="J465">
            <v>0.6</v>
          </cell>
          <cell r="K465">
            <v>347.73</v>
          </cell>
          <cell r="L465">
            <v>348.33</v>
          </cell>
        </row>
        <row r="466">
          <cell r="A466" t="str">
            <v>131-3</v>
          </cell>
          <cell r="B466">
            <v>5057</v>
          </cell>
          <cell r="C466">
            <v>2</v>
          </cell>
          <cell r="D466" t="str">
            <v>A</v>
          </cell>
          <cell r="E466">
            <v>131</v>
          </cell>
          <cell r="F466" t="str">
            <v>Z</v>
          </cell>
          <cell r="G466">
            <v>3</v>
          </cell>
          <cell r="H466">
            <v>3102738</v>
          </cell>
          <cell r="I466">
            <v>0.93500000000000005</v>
          </cell>
          <cell r="J466">
            <v>0.92</v>
          </cell>
          <cell r="K466">
            <v>348.41500000000002</v>
          </cell>
          <cell r="L466">
            <v>349.25</v>
          </cell>
        </row>
        <row r="467">
          <cell r="A467" t="str">
            <v>131-4</v>
          </cell>
          <cell r="B467">
            <v>5057</v>
          </cell>
          <cell r="C467">
            <v>2</v>
          </cell>
          <cell r="D467" t="str">
            <v>A</v>
          </cell>
          <cell r="E467">
            <v>131</v>
          </cell>
          <cell r="F467" t="str">
            <v>Z</v>
          </cell>
          <cell r="G467">
            <v>4</v>
          </cell>
          <cell r="H467">
            <v>3102740</v>
          </cell>
          <cell r="I467">
            <v>0.90500000000000003</v>
          </cell>
          <cell r="J467">
            <v>0.89</v>
          </cell>
          <cell r="K467">
            <v>349.35</v>
          </cell>
          <cell r="L467">
            <v>350.14</v>
          </cell>
        </row>
        <row r="468">
          <cell r="A468" t="str">
            <v>132-1</v>
          </cell>
          <cell r="B468">
            <v>5057</v>
          </cell>
          <cell r="C468">
            <v>2</v>
          </cell>
          <cell r="D468" t="str">
            <v>A</v>
          </cell>
          <cell r="E468">
            <v>132</v>
          </cell>
          <cell r="F468" t="str">
            <v>Z</v>
          </cell>
          <cell r="G468">
            <v>1</v>
          </cell>
          <cell r="H468">
            <v>3102742</v>
          </cell>
          <cell r="I468">
            <v>0.37</v>
          </cell>
          <cell r="J468">
            <v>0.36</v>
          </cell>
          <cell r="K468">
            <v>349.75</v>
          </cell>
          <cell r="L468">
            <v>350.11</v>
          </cell>
        </row>
        <row r="469">
          <cell r="A469" t="str">
            <v>133-1</v>
          </cell>
          <cell r="B469">
            <v>5057</v>
          </cell>
          <cell r="C469">
            <v>2</v>
          </cell>
          <cell r="D469" t="str">
            <v>A</v>
          </cell>
          <cell r="E469">
            <v>133</v>
          </cell>
          <cell r="F469" t="str">
            <v>Z</v>
          </cell>
          <cell r="G469">
            <v>1</v>
          </cell>
          <cell r="H469">
            <v>3102744</v>
          </cell>
          <cell r="I469">
            <v>0.64500000000000002</v>
          </cell>
          <cell r="J469">
            <v>0.57999999999999996</v>
          </cell>
          <cell r="K469">
            <v>350.1</v>
          </cell>
          <cell r="L469">
            <v>350.68</v>
          </cell>
        </row>
        <row r="470">
          <cell r="A470" t="str">
            <v>133-2</v>
          </cell>
          <cell r="B470">
            <v>5057</v>
          </cell>
          <cell r="C470">
            <v>2</v>
          </cell>
          <cell r="D470" t="str">
            <v>A</v>
          </cell>
          <cell r="E470">
            <v>133</v>
          </cell>
          <cell r="F470" t="str">
            <v>Z</v>
          </cell>
          <cell r="G470">
            <v>2</v>
          </cell>
          <cell r="H470">
            <v>3102746</v>
          </cell>
          <cell r="I470">
            <v>0.82499999999999996</v>
          </cell>
          <cell r="J470">
            <v>0.79</v>
          </cell>
          <cell r="K470">
            <v>350.745</v>
          </cell>
          <cell r="L470">
            <v>351.47</v>
          </cell>
        </row>
        <row r="471">
          <cell r="A471" t="str">
            <v>133-3</v>
          </cell>
          <cell r="B471">
            <v>5057</v>
          </cell>
          <cell r="C471">
            <v>2</v>
          </cell>
          <cell r="D471" t="str">
            <v>A</v>
          </cell>
          <cell r="E471">
            <v>133</v>
          </cell>
          <cell r="F471" t="str">
            <v>Z</v>
          </cell>
          <cell r="G471">
            <v>3</v>
          </cell>
          <cell r="H471">
            <v>3102748</v>
          </cell>
          <cell r="I471">
            <v>0.66</v>
          </cell>
          <cell r="J471">
            <v>0.65</v>
          </cell>
          <cell r="K471">
            <v>351.57</v>
          </cell>
          <cell r="L471">
            <v>352.12</v>
          </cell>
        </row>
        <row r="472">
          <cell r="A472" t="str">
            <v>133-4</v>
          </cell>
          <cell r="B472">
            <v>5057</v>
          </cell>
          <cell r="C472">
            <v>2</v>
          </cell>
          <cell r="D472" t="str">
            <v>A</v>
          </cell>
          <cell r="E472">
            <v>133</v>
          </cell>
          <cell r="F472" t="str">
            <v>Z</v>
          </cell>
          <cell r="G472">
            <v>4</v>
          </cell>
          <cell r="H472">
            <v>3102750</v>
          </cell>
          <cell r="I472">
            <v>0.87</v>
          </cell>
          <cell r="J472">
            <v>0.84</v>
          </cell>
          <cell r="K472">
            <v>352.23</v>
          </cell>
          <cell r="L472">
            <v>352.96</v>
          </cell>
        </row>
        <row r="473">
          <cell r="A473" t="str">
            <v>134-1</v>
          </cell>
          <cell r="B473">
            <v>5057</v>
          </cell>
          <cell r="C473">
            <v>2</v>
          </cell>
          <cell r="D473" t="str">
            <v>A</v>
          </cell>
          <cell r="E473">
            <v>134</v>
          </cell>
          <cell r="F473" t="str">
            <v>Z</v>
          </cell>
          <cell r="G473">
            <v>1</v>
          </cell>
          <cell r="H473">
            <v>3102752</v>
          </cell>
          <cell r="I473">
            <v>0.84</v>
          </cell>
          <cell r="J473">
            <v>0.82</v>
          </cell>
          <cell r="K473">
            <v>353.15</v>
          </cell>
          <cell r="L473">
            <v>353.97</v>
          </cell>
        </row>
        <row r="474">
          <cell r="A474" t="str">
            <v>134-2</v>
          </cell>
          <cell r="B474">
            <v>5057</v>
          </cell>
          <cell r="C474">
            <v>2</v>
          </cell>
          <cell r="D474" t="str">
            <v>A</v>
          </cell>
          <cell r="E474">
            <v>134</v>
          </cell>
          <cell r="F474" t="str">
            <v>Z</v>
          </cell>
          <cell r="G474">
            <v>2</v>
          </cell>
          <cell r="H474">
            <v>3102754</v>
          </cell>
          <cell r="I474">
            <v>0.75</v>
          </cell>
          <cell r="J474">
            <v>0.72</v>
          </cell>
          <cell r="K474">
            <v>353.98999999999995</v>
          </cell>
          <cell r="L474">
            <v>354.69</v>
          </cell>
        </row>
        <row r="475">
          <cell r="A475" t="str">
            <v>134-3</v>
          </cell>
          <cell r="B475">
            <v>5057</v>
          </cell>
          <cell r="C475">
            <v>2</v>
          </cell>
          <cell r="D475" t="str">
            <v>A</v>
          </cell>
          <cell r="E475">
            <v>134</v>
          </cell>
          <cell r="F475" t="str">
            <v>Z</v>
          </cell>
          <cell r="G475">
            <v>3</v>
          </cell>
          <cell r="H475">
            <v>3102756</v>
          </cell>
          <cell r="I475">
            <v>0.73</v>
          </cell>
          <cell r="J475">
            <v>0.71</v>
          </cell>
          <cell r="K475">
            <v>354.73999999999995</v>
          </cell>
          <cell r="L475">
            <v>355.4</v>
          </cell>
        </row>
        <row r="476">
          <cell r="A476" t="str">
            <v>134-4</v>
          </cell>
          <cell r="B476">
            <v>5057</v>
          </cell>
          <cell r="C476">
            <v>2</v>
          </cell>
          <cell r="D476" t="str">
            <v>A</v>
          </cell>
          <cell r="E476">
            <v>134</v>
          </cell>
          <cell r="F476" t="str">
            <v>Z</v>
          </cell>
          <cell r="G476">
            <v>4</v>
          </cell>
          <cell r="H476">
            <v>3102758</v>
          </cell>
          <cell r="I476">
            <v>0.9</v>
          </cell>
          <cell r="J476">
            <v>0.87</v>
          </cell>
          <cell r="K476">
            <v>355.46999999999997</v>
          </cell>
          <cell r="L476">
            <v>356.27</v>
          </cell>
        </row>
        <row r="477">
          <cell r="A477" t="str">
            <v>135-1</v>
          </cell>
          <cell r="B477">
            <v>5057</v>
          </cell>
          <cell r="C477">
            <v>2</v>
          </cell>
          <cell r="D477" t="str">
            <v>A</v>
          </cell>
          <cell r="E477">
            <v>135</v>
          </cell>
          <cell r="F477" t="str">
            <v>Z</v>
          </cell>
          <cell r="G477">
            <v>1</v>
          </cell>
          <cell r="H477">
            <v>3102764</v>
          </cell>
          <cell r="I477">
            <v>0.56000000000000005</v>
          </cell>
          <cell r="J477">
            <v>0.55000000000000004</v>
          </cell>
          <cell r="K477">
            <v>356.2</v>
          </cell>
          <cell r="L477">
            <v>356.75</v>
          </cell>
        </row>
        <row r="478">
          <cell r="A478" t="str">
            <v>135-2</v>
          </cell>
          <cell r="B478">
            <v>5057</v>
          </cell>
          <cell r="C478">
            <v>2</v>
          </cell>
          <cell r="D478" t="str">
            <v>A</v>
          </cell>
          <cell r="E478">
            <v>135</v>
          </cell>
          <cell r="F478" t="str">
            <v>Z</v>
          </cell>
          <cell r="G478">
            <v>2</v>
          </cell>
          <cell r="H478">
            <v>3102766</v>
          </cell>
          <cell r="I478">
            <v>0.89500000000000002</v>
          </cell>
          <cell r="J478">
            <v>0.9</v>
          </cell>
          <cell r="K478">
            <v>356.76</v>
          </cell>
          <cell r="L478">
            <v>357.65</v>
          </cell>
        </row>
        <row r="479">
          <cell r="A479" t="str">
            <v>135-3</v>
          </cell>
          <cell r="B479">
            <v>5057</v>
          </cell>
          <cell r="C479">
            <v>2</v>
          </cell>
          <cell r="D479" t="str">
            <v>A</v>
          </cell>
          <cell r="E479">
            <v>135</v>
          </cell>
          <cell r="F479" t="str">
            <v>Z</v>
          </cell>
          <cell r="G479">
            <v>3</v>
          </cell>
          <cell r="H479">
            <v>3102768</v>
          </cell>
          <cell r="I479">
            <v>0.88500000000000001</v>
          </cell>
          <cell r="J479">
            <v>0.89</v>
          </cell>
          <cell r="K479">
            <v>357.65499999999997</v>
          </cell>
          <cell r="L479">
            <v>358.54</v>
          </cell>
        </row>
        <row r="480">
          <cell r="A480" t="str">
            <v>135-4</v>
          </cell>
          <cell r="B480">
            <v>5057</v>
          </cell>
          <cell r="C480">
            <v>2</v>
          </cell>
          <cell r="D480" t="str">
            <v>A</v>
          </cell>
          <cell r="E480">
            <v>135</v>
          </cell>
          <cell r="F480" t="str">
            <v>Z</v>
          </cell>
          <cell r="G480">
            <v>4</v>
          </cell>
          <cell r="H480">
            <v>3102770</v>
          </cell>
          <cell r="I480">
            <v>0.83499999999999996</v>
          </cell>
          <cell r="J480">
            <v>0.85</v>
          </cell>
          <cell r="K480">
            <v>358.53999999999996</v>
          </cell>
          <cell r="L480">
            <v>359.39</v>
          </cell>
        </row>
        <row r="481">
          <cell r="A481" t="str">
            <v>136-1</v>
          </cell>
          <cell r="B481">
            <v>5057</v>
          </cell>
          <cell r="C481">
            <v>2</v>
          </cell>
          <cell r="D481" t="str">
            <v>A</v>
          </cell>
          <cell r="E481">
            <v>136</v>
          </cell>
          <cell r="F481" t="str">
            <v>Z</v>
          </cell>
          <cell r="G481">
            <v>1</v>
          </cell>
          <cell r="H481">
            <v>3102772</v>
          </cell>
          <cell r="I481">
            <v>0.87</v>
          </cell>
          <cell r="J481">
            <v>0.85</v>
          </cell>
          <cell r="K481">
            <v>359.25</v>
          </cell>
          <cell r="L481">
            <v>360.1</v>
          </cell>
        </row>
        <row r="482">
          <cell r="A482" t="str">
            <v>136-2</v>
          </cell>
          <cell r="B482">
            <v>5057</v>
          </cell>
          <cell r="C482">
            <v>2</v>
          </cell>
          <cell r="D482" t="str">
            <v>A</v>
          </cell>
          <cell r="E482">
            <v>136</v>
          </cell>
          <cell r="F482" t="str">
            <v>Z</v>
          </cell>
          <cell r="G482">
            <v>2</v>
          </cell>
          <cell r="H482">
            <v>3102774</v>
          </cell>
          <cell r="I482">
            <v>0.89500000000000002</v>
          </cell>
          <cell r="J482">
            <v>0.89</v>
          </cell>
          <cell r="K482">
            <v>360.12</v>
          </cell>
          <cell r="L482">
            <v>360.99</v>
          </cell>
        </row>
        <row r="483">
          <cell r="A483" t="str">
            <v>136-3</v>
          </cell>
          <cell r="B483">
            <v>5057</v>
          </cell>
          <cell r="C483">
            <v>2</v>
          </cell>
          <cell r="D483" t="str">
            <v>A</v>
          </cell>
          <cell r="E483">
            <v>136</v>
          </cell>
          <cell r="F483" t="str">
            <v>Z</v>
          </cell>
          <cell r="G483">
            <v>3</v>
          </cell>
          <cell r="H483">
            <v>3102776</v>
          </cell>
          <cell r="I483">
            <v>0.88500000000000001</v>
          </cell>
          <cell r="J483">
            <v>0.88</v>
          </cell>
          <cell r="K483">
            <v>361.01499999999999</v>
          </cell>
          <cell r="L483">
            <v>361.87</v>
          </cell>
        </row>
        <row r="484">
          <cell r="A484" t="str">
            <v>136-4</v>
          </cell>
          <cell r="B484">
            <v>5057</v>
          </cell>
          <cell r="C484">
            <v>2</v>
          </cell>
          <cell r="D484" t="str">
            <v>A</v>
          </cell>
          <cell r="E484">
            <v>136</v>
          </cell>
          <cell r="F484" t="str">
            <v>Z</v>
          </cell>
          <cell r="G484">
            <v>4</v>
          </cell>
          <cell r="H484">
            <v>3102778</v>
          </cell>
          <cell r="I484">
            <v>0.43</v>
          </cell>
          <cell r="J484">
            <v>0.43</v>
          </cell>
          <cell r="K484">
            <v>361.9</v>
          </cell>
          <cell r="L484">
            <v>362.3</v>
          </cell>
        </row>
        <row r="485">
          <cell r="A485" t="str">
            <v>137-1</v>
          </cell>
          <cell r="B485">
            <v>5057</v>
          </cell>
          <cell r="C485">
            <v>2</v>
          </cell>
          <cell r="D485" t="str">
            <v>A</v>
          </cell>
          <cell r="E485">
            <v>137</v>
          </cell>
          <cell r="F485" t="str">
            <v>Z</v>
          </cell>
          <cell r="G485">
            <v>1</v>
          </cell>
          <cell r="H485">
            <v>3102780</v>
          </cell>
          <cell r="I485">
            <v>0.8</v>
          </cell>
          <cell r="J485">
            <v>0.67</v>
          </cell>
          <cell r="K485">
            <v>362.3</v>
          </cell>
          <cell r="L485">
            <v>362.97</v>
          </cell>
        </row>
        <row r="486">
          <cell r="A486" t="str">
            <v>137-2</v>
          </cell>
          <cell r="B486">
            <v>5057</v>
          </cell>
          <cell r="C486">
            <v>2</v>
          </cell>
          <cell r="D486" t="str">
            <v>A</v>
          </cell>
          <cell r="E486">
            <v>137</v>
          </cell>
          <cell r="F486" t="str">
            <v>Z</v>
          </cell>
          <cell r="G486">
            <v>2</v>
          </cell>
          <cell r="H486">
            <v>3102782</v>
          </cell>
          <cell r="I486">
            <v>0.83499999999999996</v>
          </cell>
          <cell r="J486">
            <v>0.84</v>
          </cell>
          <cell r="K486">
            <v>363.1</v>
          </cell>
          <cell r="L486">
            <v>363.81</v>
          </cell>
        </row>
        <row r="487">
          <cell r="A487" t="str">
            <v>137-3</v>
          </cell>
          <cell r="B487">
            <v>5057</v>
          </cell>
          <cell r="C487">
            <v>2</v>
          </cell>
          <cell r="D487" t="str">
            <v>A</v>
          </cell>
          <cell r="E487">
            <v>137</v>
          </cell>
          <cell r="F487" t="str">
            <v>Z</v>
          </cell>
          <cell r="G487">
            <v>3</v>
          </cell>
          <cell r="H487">
            <v>3102784</v>
          </cell>
          <cell r="I487">
            <v>0.60499999999999998</v>
          </cell>
          <cell r="J487">
            <v>0.61</v>
          </cell>
          <cell r="K487">
            <v>363.935</v>
          </cell>
          <cell r="L487">
            <v>364.42</v>
          </cell>
        </row>
        <row r="488">
          <cell r="A488" t="str">
            <v>137-4</v>
          </cell>
          <cell r="B488">
            <v>5057</v>
          </cell>
          <cell r="C488">
            <v>2</v>
          </cell>
          <cell r="D488" t="str">
            <v>A</v>
          </cell>
          <cell r="E488">
            <v>137</v>
          </cell>
          <cell r="F488" t="str">
            <v>Z</v>
          </cell>
          <cell r="G488">
            <v>4</v>
          </cell>
          <cell r="H488">
            <v>3102786</v>
          </cell>
          <cell r="I488">
            <v>0.83</v>
          </cell>
          <cell r="J488">
            <v>0.83</v>
          </cell>
          <cell r="K488">
            <v>364.54</v>
          </cell>
          <cell r="L488">
            <v>365.25</v>
          </cell>
        </row>
        <row r="489">
          <cell r="A489" t="str">
            <v>138-1</v>
          </cell>
          <cell r="B489">
            <v>5057</v>
          </cell>
          <cell r="C489">
            <v>2</v>
          </cell>
          <cell r="D489" t="str">
            <v>A</v>
          </cell>
          <cell r="E489">
            <v>138</v>
          </cell>
          <cell r="F489" t="str">
            <v>Z</v>
          </cell>
          <cell r="G489">
            <v>1</v>
          </cell>
          <cell r="H489">
            <v>3102788</v>
          </cell>
          <cell r="I489">
            <v>0.89500000000000002</v>
          </cell>
          <cell r="J489">
            <v>0.9</v>
          </cell>
          <cell r="K489">
            <v>365.35</v>
          </cell>
          <cell r="L489">
            <v>366.25</v>
          </cell>
        </row>
        <row r="490">
          <cell r="A490" t="str">
            <v>138-2</v>
          </cell>
          <cell r="B490">
            <v>5057</v>
          </cell>
          <cell r="C490">
            <v>2</v>
          </cell>
          <cell r="D490" t="str">
            <v>A</v>
          </cell>
          <cell r="E490">
            <v>138</v>
          </cell>
          <cell r="F490" t="str">
            <v>Z</v>
          </cell>
          <cell r="G490">
            <v>2</v>
          </cell>
          <cell r="H490">
            <v>3102790</v>
          </cell>
          <cell r="I490">
            <v>0.87</v>
          </cell>
          <cell r="J490">
            <v>0.86</v>
          </cell>
          <cell r="K490">
            <v>366.245</v>
          </cell>
          <cell r="L490">
            <v>367.11</v>
          </cell>
        </row>
        <row r="491">
          <cell r="A491" t="str">
            <v>138-3</v>
          </cell>
          <cell r="B491">
            <v>5057</v>
          </cell>
          <cell r="C491">
            <v>2</v>
          </cell>
          <cell r="D491" t="str">
            <v>A</v>
          </cell>
          <cell r="E491">
            <v>138</v>
          </cell>
          <cell r="F491" t="str">
            <v>Z</v>
          </cell>
          <cell r="G491">
            <v>3</v>
          </cell>
          <cell r="H491">
            <v>3102792</v>
          </cell>
          <cell r="I491">
            <v>0.83</v>
          </cell>
          <cell r="J491">
            <v>0.82</v>
          </cell>
          <cell r="K491">
            <v>367.11500000000001</v>
          </cell>
          <cell r="L491">
            <v>367.93</v>
          </cell>
        </row>
        <row r="492">
          <cell r="A492" t="str">
            <v>138-4</v>
          </cell>
          <cell r="B492">
            <v>5057</v>
          </cell>
          <cell r="C492">
            <v>2</v>
          </cell>
          <cell r="D492" t="str">
            <v>A</v>
          </cell>
          <cell r="E492">
            <v>138</v>
          </cell>
          <cell r="F492" t="str">
            <v>Z</v>
          </cell>
          <cell r="G492">
            <v>4</v>
          </cell>
          <cell r="H492">
            <v>3102794</v>
          </cell>
          <cell r="I492">
            <v>0.47499999999999998</v>
          </cell>
          <cell r="J492">
            <v>0.45</v>
          </cell>
          <cell r="K492">
            <v>367.94499999999999</v>
          </cell>
          <cell r="L492">
            <v>368.38</v>
          </cell>
        </row>
        <row r="493">
          <cell r="A493" t="str">
            <v>139-1</v>
          </cell>
          <cell r="B493">
            <v>5057</v>
          </cell>
          <cell r="C493">
            <v>2</v>
          </cell>
          <cell r="D493" t="str">
            <v>A</v>
          </cell>
          <cell r="E493">
            <v>139</v>
          </cell>
          <cell r="F493" t="str">
            <v>Z</v>
          </cell>
          <cell r="G493">
            <v>1</v>
          </cell>
          <cell r="H493">
            <v>3102796</v>
          </cell>
          <cell r="I493">
            <v>0.76500000000000001</v>
          </cell>
          <cell r="J493">
            <v>0.75</v>
          </cell>
          <cell r="K493">
            <v>368.4</v>
          </cell>
          <cell r="L493">
            <v>369.15</v>
          </cell>
        </row>
        <row r="494">
          <cell r="A494" t="str">
            <v>139-2</v>
          </cell>
          <cell r="B494">
            <v>5057</v>
          </cell>
          <cell r="C494">
            <v>2</v>
          </cell>
          <cell r="D494" t="str">
            <v>A</v>
          </cell>
          <cell r="E494">
            <v>139</v>
          </cell>
          <cell r="F494" t="str">
            <v>Z</v>
          </cell>
          <cell r="G494">
            <v>2</v>
          </cell>
          <cell r="H494">
            <v>3102798</v>
          </cell>
          <cell r="I494">
            <v>0.72</v>
          </cell>
          <cell r="J494">
            <v>0.7</v>
          </cell>
          <cell r="K494">
            <v>369.16499999999996</v>
          </cell>
          <cell r="L494">
            <v>369.85</v>
          </cell>
        </row>
        <row r="495">
          <cell r="A495" t="str">
            <v>139-3</v>
          </cell>
          <cell r="B495">
            <v>5057</v>
          </cell>
          <cell r="C495">
            <v>2</v>
          </cell>
          <cell r="D495" t="str">
            <v>A</v>
          </cell>
          <cell r="E495">
            <v>139</v>
          </cell>
          <cell r="F495" t="str">
            <v>Z</v>
          </cell>
          <cell r="G495">
            <v>3</v>
          </cell>
          <cell r="H495">
            <v>3102800</v>
          </cell>
          <cell r="I495">
            <v>0.71499999999999997</v>
          </cell>
          <cell r="J495">
            <v>0.7</v>
          </cell>
          <cell r="K495">
            <v>369.88499999999999</v>
          </cell>
          <cell r="L495">
            <v>370.55</v>
          </cell>
        </row>
        <row r="496">
          <cell r="A496" t="str">
            <v>139-4</v>
          </cell>
          <cell r="B496">
            <v>5057</v>
          </cell>
          <cell r="C496">
            <v>2</v>
          </cell>
          <cell r="D496" t="str">
            <v>A</v>
          </cell>
          <cell r="E496">
            <v>139</v>
          </cell>
          <cell r="F496" t="str">
            <v>Z</v>
          </cell>
          <cell r="G496">
            <v>4</v>
          </cell>
          <cell r="H496">
            <v>3102802</v>
          </cell>
          <cell r="I496">
            <v>0.95499999999999996</v>
          </cell>
          <cell r="J496">
            <v>0.92</v>
          </cell>
          <cell r="K496">
            <v>370.59999999999997</v>
          </cell>
          <cell r="L496">
            <v>371.47</v>
          </cell>
        </row>
        <row r="497">
          <cell r="A497" t="str">
            <v>140-1</v>
          </cell>
          <cell r="B497">
            <v>5057</v>
          </cell>
          <cell r="C497">
            <v>2</v>
          </cell>
          <cell r="D497" t="str">
            <v>A</v>
          </cell>
          <cell r="E497">
            <v>140</v>
          </cell>
          <cell r="F497" t="str">
            <v>Z</v>
          </cell>
          <cell r="G497">
            <v>1</v>
          </cell>
          <cell r="H497">
            <v>3102804</v>
          </cell>
          <cell r="I497">
            <v>0.97499999999999998</v>
          </cell>
          <cell r="J497">
            <v>0.96</v>
          </cell>
          <cell r="K497">
            <v>371.45</v>
          </cell>
          <cell r="L497">
            <v>372.41</v>
          </cell>
        </row>
        <row r="498">
          <cell r="A498" t="str">
            <v>140-2</v>
          </cell>
          <cell r="B498">
            <v>5057</v>
          </cell>
          <cell r="C498">
            <v>2</v>
          </cell>
          <cell r="D498" t="str">
            <v>A</v>
          </cell>
          <cell r="E498">
            <v>140</v>
          </cell>
          <cell r="F498" t="str">
            <v>Z</v>
          </cell>
          <cell r="G498">
            <v>2</v>
          </cell>
          <cell r="H498">
            <v>3102806</v>
          </cell>
          <cell r="I498">
            <v>0.73499999999999999</v>
          </cell>
          <cell r="J498">
            <v>0.72</v>
          </cell>
          <cell r="K498">
            <v>372.42500000000001</v>
          </cell>
          <cell r="L498">
            <v>373.13</v>
          </cell>
        </row>
        <row r="499">
          <cell r="A499" t="str">
            <v>140-3</v>
          </cell>
          <cell r="B499">
            <v>5057</v>
          </cell>
          <cell r="C499">
            <v>2</v>
          </cell>
          <cell r="D499" t="str">
            <v>A</v>
          </cell>
          <cell r="E499">
            <v>140</v>
          </cell>
          <cell r="F499" t="str">
            <v>Z</v>
          </cell>
          <cell r="G499">
            <v>3</v>
          </cell>
          <cell r="H499">
            <v>3102808</v>
          </cell>
          <cell r="I499">
            <v>0.66</v>
          </cell>
          <cell r="J499">
            <v>0.66</v>
          </cell>
          <cell r="K499">
            <v>373.16</v>
          </cell>
          <cell r="L499">
            <v>373.79</v>
          </cell>
        </row>
        <row r="500">
          <cell r="A500" t="str">
            <v>140-4</v>
          </cell>
          <cell r="B500">
            <v>5057</v>
          </cell>
          <cell r="C500">
            <v>2</v>
          </cell>
          <cell r="D500" t="str">
            <v>A</v>
          </cell>
          <cell r="E500">
            <v>140</v>
          </cell>
          <cell r="F500" t="str">
            <v>Z</v>
          </cell>
          <cell r="G500">
            <v>4</v>
          </cell>
          <cell r="H500">
            <v>3102810</v>
          </cell>
          <cell r="I500">
            <v>0.69</v>
          </cell>
          <cell r="J500">
            <v>0.68</v>
          </cell>
          <cell r="K500">
            <v>373.82000000000005</v>
          </cell>
          <cell r="L500">
            <v>374.47</v>
          </cell>
        </row>
        <row r="501">
          <cell r="A501" t="str">
            <v>141-1</v>
          </cell>
          <cell r="B501">
            <v>5057</v>
          </cell>
          <cell r="C501">
            <v>2</v>
          </cell>
          <cell r="D501" t="str">
            <v>A</v>
          </cell>
          <cell r="E501">
            <v>141</v>
          </cell>
          <cell r="F501" t="str">
            <v>Z</v>
          </cell>
          <cell r="G501">
            <v>1</v>
          </cell>
          <cell r="H501">
            <v>3102812</v>
          </cell>
          <cell r="I501">
            <v>0.71</v>
          </cell>
          <cell r="J501">
            <v>0.7</v>
          </cell>
          <cell r="K501">
            <v>374.5</v>
          </cell>
          <cell r="L501">
            <v>375.2</v>
          </cell>
        </row>
        <row r="502">
          <cell r="A502" t="str">
            <v>141-2</v>
          </cell>
          <cell r="B502">
            <v>5057</v>
          </cell>
          <cell r="C502">
            <v>2</v>
          </cell>
          <cell r="D502" t="str">
            <v>A</v>
          </cell>
          <cell r="E502">
            <v>141</v>
          </cell>
          <cell r="F502" t="str">
            <v>Z</v>
          </cell>
          <cell r="G502">
            <v>2</v>
          </cell>
          <cell r="H502">
            <v>3102814</v>
          </cell>
          <cell r="I502">
            <v>0.62</v>
          </cell>
          <cell r="J502">
            <v>0.61</v>
          </cell>
          <cell r="K502">
            <v>375.21</v>
          </cell>
          <cell r="L502">
            <v>375.81</v>
          </cell>
        </row>
        <row r="503">
          <cell r="A503" t="str">
            <v>141-3</v>
          </cell>
          <cell r="B503">
            <v>5057</v>
          </cell>
          <cell r="C503">
            <v>2</v>
          </cell>
          <cell r="D503" t="str">
            <v>A</v>
          </cell>
          <cell r="E503">
            <v>141</v>
          </cell>
          <cell r="F503" t="str">
            <v>Z</v>
          </cell>
          <cell r="G503">
            <v>3</v>
          </cell>
          <cell r="H503">
            <v>3102816</v>
          </cell>
          <cell r="I503">
            <v>0.9</v>
          </cell>
          <cell r="J503">
            <v>0.89</v>
          </cell>
          <cell r="K503">
            <v>375.83</v>
          </cell>
          <cell r="L503">
            <v>376.7</v>
          </cell>
        </row>
        <row r="504">
          <cell r="A504" t="str">
            <v>141-4</v>
          </cell>
          <cell r="B504">
            <v>5057</v>
          </cell>
          <cell r="C504">
            <v>2</v>
          </cell>
          <cell r="D504" t="str">
            <v>A</v>
          </cell>
          <cell r="E504">
            <v>141</v>
          </cell>
          <cell r="F504" t="str">
            <v>Z</v>
          </cell>
          <cell r="G504">
            <v>4</v>
          </cell>
          <cell r="H504">
            <v>3102818</v>
          </cell>
          <cell r="I504">
            <v>0.84</v>
          </cell>
          <cell r="J504">
            <v>0.84</v>
          </cell>
          <cell r="K504">
            <v>376.72999999999996</v>
          </cell>
          <cell r="L504">
            <v>377.54</v>
          </cell>
        </row>
        <row r="505">
          <cell r="A505" t="str">
            <v>142-1</v>
          </cell>
          <cell r="B505">
            <v>5057</v>
          </cell>
          <cell r="C505">
            <v>2</v>
          </cell>
          <cell r="D505" t="str">
            <v>A</v>
          </cell>
          <cell r="E505">
            <v>142</v>
          </cell>
          <cell r="F505" t="str">
            <v>Z</v>
          </cell>
          <cell r="G505">
            <v>1</v>
          </cell>
          <cell r="H505">
            <v>3102820</v>
          </cell>
          <cell r="I505">
            <v>0.86</v>
          </cell>
          <cell r="J505">
            <v>0.83</v>
          </cell>
          <cell r="K505">
            <v>377.55</v>
          </cell>
          <cell r="L505">
            <v>378.38</v>
          </cell>
        </row>
        <row r="506">
          <cell r="A506" t="str">
            <v>142-2</v>
          </cell>
          <cell r="B506">
            <v>5057</v>
          </cell>
          <cell r="C506">
            <v>2</v>
          </cell>
          <cell r="D506" t="str">
            <v>A</v>
          </cell>
          <cell r="E506">
            <v>142</v>
          </cell>
          <cell r="F506" t="str">
            <v>Z</v>
          </cell>
          <cell r="G506">
            <v>2</v>
          </cell>
          <cell r="H506">
            <v>3102822</v>
          </cell>
          <cell r="I506">
            <v>0.745</v>
          </cell>
          <cell r="J506">
            <v>0.71</v>
          </cell>
          <cell r="K506">
            <v>378.41</v>
          </cell>
          <cell r="L506">
            <v>379.09</v>
          </cell>
        </row>
        <row r="507">
          <cell r="A507" t="str">
            <v>142-3</v>
          </cell>
          <cell r="B507">
            <v>5057</v>
          </cell>
          <cell r="C507">
            <v>2</v>
          </cell>
          <cell r="D507" t="str">
            <v>A</v>
          </cell>
          <cell r="E507">
            <v>142</v>
          </cell>
          <cell r="F507" t="str">
            <v>Z</v>
          </cell>
          <cell r="G507">
            <v>3</v>
          </cell>
          <cell r="H507">
            <v>3102824</v>
          </cell>
          <cell r="I507">
            <v>0.76</v>
          </cell>
          <cell r="J507">
            <v>0.69</v>
          </cell>
          <cell r="K507">
            <v>379.15500000000003</v>
          </cell>
          <cell r="L507">
            <v>379.78</v>
          </cell>
        </row>
        <row r="508">
          <cell r="A508" t="str">
            <v>142-4</v>
          </cell>
          <cell r="B508">
            <v>5057</v>
          </cell>
          <cell r="C508">
            <v>2</v>
          </cell>
          <cell r="D508" t="str">
            <v>A</v>
          </cell>
          <cell r="E508">
            <v>142</v>
          </cell>
          <cell r="F508" t="str">
            <v>Z</v>
          </cell>
          <cell r="G508">
            <v>4</v>
          </cell>
          <cell r="H508">
            <v>3102826</v>
          </cell>
          <cell r="I508">
            <v>0.82</v>
          </cell>
          <cell r="J508">
            <v>0.82</v>
          </cell>
          <cell r="K508">
            <v>379.91500000000002</v>
          </cell>
          <cell r="L508">
            <v>380.6</v>
          </cell>
        </row>
        <row r="509">
          <cell r="A509" t="str">
            <v>143-1</v>
          </cell>
          <cell r="B509">
            <v>5057</v>
          </cell>
          <cell r="C509">
            <v>2</v>
          </cell>
          <cell r="D509" t="str">
            <v>A</v>
          </cell>
          <cell r="E509">
            <v>143</v>
          </cell>
          <cell r="F509" t="str">
            <v>Z</v>
          </cell>
          <cell r="G509">
            <v>1</v>
          </cell>
          <cell r="H509">
            <v>3102828</v>
          </cell>
          <cell r="I509">
            <v>0.8</v>
          </cell>
          <cell r="J509">
            <v>0.79</v>
          </cell>
          <cell r="K509">
            <v>380.6</v>
          </cell>
          <cell r="L509">
            <v>381.39</v>
          </cell>
        </row>
        <row r="510">
          <cell r="A510" t="str">
            <v>143-2</v>
          </cell>
          <cell r="B510">
            <v>5057</v>
          </cell>
          <cell r="C510">
            <v>2</v>
          </cell>
          <cell r="D510" t="str">
            <v>A</v>
          </cell>
          <cell r="E510">
            <v>143</v>
          </cell>
          <cell r="F510" t="str">
            <v>Z</v>
          </cell>
          <cell r="G510">
            <v>2</v>
          </cell>
          <cell r="H510">
            <v>3102830</v>
          </cell>
          <cell r="I510">
            <v>0.71499999999999997</v>
          </cell>
          <cell r="J510">
            <v>0.73</v>
          </cell>
          <cell r="K510">
            <v>381.40000000000003</v>
          </cell>
          <cell r="L510">
            <v>382.12</v>
          </cell>
        </row>
        <row r="511">
          <cell r="A511" t="str">
            <v>143-3</v>
          </cell>
          <cell r="B511">
            <v>5057</v>
          </cell>
          <cell r="C511">
            <v>2</v>
          </cell>
          <cell r="D511" t="str">
            <v>A</v>
          </cell>
          <cell r="E511">
            <v>143</v>
          </cell>
          <cell r="F511" t="str">
            <v>Z</v>
          </cell>
          <cell r="G511">
            <v>3</v>
          </cell>
          <cell r="H511">
            <v>3102832</v>
          </cell>
          <cell r="I511">
            <v>0.82499999999999996</v>
          </cell>
          <cell r="J511">
            <v>0.8</v>
          </cell>
          <cell r="K511">
            <v>382.11500000000001</v>
          </cell>
          <cell r="L511">
            <v>382.92</v>
          </cell>
        </row>
        <row r="512">
          <cell r="A512" t="str">
            <v>143-4</v>
          </cell>
          <cell r="B512">
            <v>5057</v>
          </cell>
          <cell r="C512">
            <v>2</v>
          </cell>
          <cell r="D512" t="str">
            <v>A</v>
          </cell>
          <cell r="E512">
            <v>143</v>
          </cell>
          <cell r="F512" t="str">
            <v>Z</v>
          </cell>
          <cell r="G512">
            <v>4</v>
          </cell>
          <cell r="H512">
            <v>3102834</v>
          </cell>
          <cell r="I512">
            <v>0.78500000000000003</v>
          </cell>
          <cell r="J512">
            <v>0.76</v>
          </cell>
          <cell r="K512">
            <v>382.94</v>
          </cell>
          <cell r="L512">
            <v>383.68</v>
          </cell>
        </row>
        <row r="513">
          <cell r="A513" t="str">
            <v>144-1</v>
          </cell>
          <cell r="B513">
            <v>5057</v>
          </cell>
          <cell r="C513">
            <v>2</v>
          </cell>
          <cell r="D513" t="str">
            <v>A</v>
          </cell>
          <cell r="E513">
            <v>144</v>
          </cell>
          <cell r="F513" t="str">
            <v>Z</v>
          </cell>
          <cell r="G513">
            <v>1</v>
          </cell>
          <cell r="H513">
            <v>3102836</v>
          </cell>
          <cell r="I513">
            <v>0.66500000000000004</v>
          </cell>
          <cell r="J513">
            <v>0.67</v>
          </cell>
          <cell r="K513">
            <v>383.65</v>
          </cell>
          <cell r="L513">
            <v>384.32</v>
          </cell>
        </row>
        <row r="514">
          <cell r="A514" t="str">
            <v>144-2</v>
          </cell>
          <cell r="B514">
            <v>5057</v>
          </cell>
          <cell r="C514">
            <v>2</v>
          </cell>
          <cell r="D514" t="str">
            <v>A</v>
          </cell>
          <cell r="E514">
            <v>144</v>
          </cell>
          <cell r="F514" t="str">
            <v>Z</v>
          </cell>
          <cell r="G514">
            <v>2</v>
          </cell>
          <cell r="H514">
            <v>3102838</v>
          </cell>
          <cell r="I514">
            <v>0.68500000000000005</v>
          </cell>
          <cell r="J514">
            <v>0.67</v>
          </cell>
          <cell r="K514">
            <v>384.315</v>
          </cell>
          <cell r="L514">
            <v>384.99</v>
          </cell>
        </row>
        <row r="515">
          <cell r="A515" t="str">
            <v>144-3</v>
          </cell>
          <cell r="B515">
            <v>5057</v>
          </cell>
          <cell r="C515">
            <v>2</v>
          </cell>
          <cell r="D515" t="str">
            <v>A</v>
          </cell>
          <cell r="E515">
            <v>144</v>
          </cell>
          <cell r="F515" t="str">
            <v>Z</v>
          </cell>
          <cell r="G515">
            <v>3</v>
          </cell>
          <cell r="H515">
            <v>3102840</v>
          </cell>
          <cell r="I515">
            <v>0.83</v>
          </cell>
          <cell r="J515">
            <v>0.8</v>
          </cell>
          <cell r="K515">
            <v>385</v>
          </cell>
          <cell r="L515">
            <v>385.79</v>
          </cell>
        </row>
        <row r="516">
          <cell r="A516" t="str">
            <v>144-4</v>
          </cell>
          <cell r="B516">
            <v>5057</v>
          </cell>
          <cell r="C516">
            <v>2</v>
          </cell>
          <cell r="D516" t="str">
            <v>A</v>
          </cell>
          <cell r="E516">
            <v>144</v>
          </cell>
          <cell r="F516" t="str">
            <v>Z</v>
          </cell>
          <cell r="G516">
            <v>4</v>
          </cell>
          <cell r="H516">
            <v>3102842</v>
          </cell>
          <cell r="I516">
            <v>0.94499999999999995</v>
          </cell>
          <cell r="J516">
            <v>0.94</v>
          </cell>
          <cell r="K516">
            <v>385.83</v>
          </cell>
          <cell r="L516">
            <v>386.73</v>
          </cell>
        </row>
        <row r="517">
          <cell r="A517" t="str">
            <v>145-1</v>
          </cell>
          <cell r="B517">
            <v>5057</v>
          </cell>
          <cell r="C517">
            <v>2</v>
          </cell>
          <cell r="D517" t="str">
            <v>A</v>
          </cell>
          <cell r="E517">
            <v>145</v>
          </cell>
          <cell r="F517" t="str">
            <v>Z</v>
          </cell>
          <cell r="G517">
            <v>1</v>
          </cell>
          <cell r="H517">
            <v>3102844</v>
          </cell>
          <cell r="I517">
            <v>0.85499999999999998</v>
          </cell>
          <cell r="J517">
            <v>0.85</v>
          </cell>
          <cell r="K517">
            <v>386.7</v>
          </cell>
          <cell r="L517">
            <v>387.55</v>
          </cell>
        </row>
        <row r="518">
          <cell r="A518" t="str">
            <v>145-2</v>
          </cell>
          <cell r="B518">
            <v>5057</v>
          </cell>
          <cell r="C518">
            <v>2</v>
          </cell>
          <cell r="D518" t="str">
            <v>A</v>
          </cell>
          <cell r="E518">
            <v>145</v>
          </cell>
          <cell r="F518" t="str">
            <v>Z</v>
          </cell>
          <cell r="G518">
            <v>2</v>
          </cell>
          <cell r="H518">
            <v>3102846</v>
          </cell>
          <cell r="I518">
            <v>0.66500000000000004</v>
          </cell>
          <cell r="J518">
            <v>0.64</v>
          </cell>
          <cell r="K518">
            <v>387.55500000000001</v>
          </cell>
          <cell r="L518">
            <v>388.19</v>
          </cell>
        </row>
        <row r="519">
          <cell r="A519" t="str">
            <v>145-3</v>
          </cell>
          <cell r="B519">
            <v>5057</v>
          </cell>
          <cell r="C519">
            <v>2</v>
          </cell>
          <cell r="D519" t="str">
            <v>A</v>
          </cell>
          <cell r="E519">
            <v>145</v>
          </cell>
          <cell r="F519" t="str">
            <v>Z</v>
          </cell>
          <cell r="G519">
            <v>3</v>
          </cell>
          <cell r="H519">
            <v>3102848</v>
          </cell>
          <cell r="I519">
            <v>0.83499999999999996</v>
          </cell>
          <cell r="J519">
            <v>0.81</v>
          </cell>
          <cell r="K519">
            <v>388.22</v>
          </cell>
          <cell r="L519">
            <v>389</v>
          </cell>
        </row>
        <row r="520">
          <cell r="A520" t="str">
            <v>145-4</v>
          </cell>
          <cell r="B520">
            <v>5057</v>
          </cell>
          <cell r="C520">
            <v>2</v>
          </cell>
          <cell r="D520" t="str">
            <v>A</v>
          </cell>
          <cell r="E520">
            <v>145</v>
          </cell>
          <cell r="F520" t="str">
            <v>Z</v>
          </cell>
          <cell r="G520">
            <v>4</v>
          </cell>
          <cell r="H520">
            <v>3102850</v>
          </cell>
          <cell r="I520">
            <v>0.79</v>
          </cell>
          <cell r="J520">
            <v>0.76</v>
          </cell>
          <cell r="K520">
            <v>389.05500000000001</v>
          </cell>
          <cell r="L520">
            <v>389.76</v>
          </cell>
        </row>
        <row r="521">
          <cell r="A521" t="str">
            <v>146-1</v>
          </cell>
          <cell r="B521">
            <v>5057</v>
          </cell>
          <cell r="C521">
            <v>2</v>
          </cell>
          <cell r="D521" t="str">
            <v>A</v>
          </cell>
          <cell r="E521">
            <v>146</v>
          </cell>
          <cell r="F521" t="str">
            <v>Z</v>
          </cell>
          <cell r="G521">
            <v>1</v>
          </cell>
          <cell r="H521">
            <v>3102852</v>
          </cell>
          <cell r="I521">
            <v>0.93</v>
          </cell>
          <cell r="J521">
            <v>0.92</v>
          </cell>
          <cell r="K521">
            <v>389.75</v>
          </cell>
          <cell r="L521">
            <v>390.67</v>
          </cell>
        </row>
        <row r="522">
          <cell r="A522" t="str">
            <v>146-2</v>
          </cell>
          <cell r="B522">
            <v>5057</v>
          </cell>
          <cell r="C522">
            <v>2</v>
          </cell>
          <cell r="D522" t="str">
            <v>A</v>
          </cell>
          <cell r="E522">
            <v>146</v>
          </cell>
          <cell r="F522" t="str">
            <v>Z</v>
          </cell>
          <cell r="G522">
            <v>2</v>
          </cell>
          <cell r="H522">
            <v>3102854</v>
          </cell>
          <cell r="I522">
            <v>0.84</v>
          </cell>
          <cell r="J522">
            <v>0.82</v>
          </cell>
          <cell r="K522">
            <v>390.68</v>
          </cell>
          <cell r="L522">
            <v>391.49</v>
          </cell>
        </row>
        <row r="523">
          <cell r="A523" t="str">
            <v>146-3</v>
          </cell>
          <cell r="B523">
            <v>5057</v>
          </cell>
          <cell r="C523">
            <v>2</v>
          </cell>
          <cell r="D523" t="str">
            <v>A</v>
          </cell>
          <cell r="E523">
            <v>146</v>
          </cell>
          <cell r="F523" t="str">
            <v>Z</v>
          </cell>
          <cell r="G523">
            <v>3</v>
          </cell>
          <cell r="H523">
            <v>3102856</v>
          </cell>
          <cell r="I523">
            <v>0.68500000000000005</v>
          </cell>
          <cell r="J523">
            <v>0.68</v>
          </cell>
          <cell r="K523">
            <v>391.52</v>
          </cell>
          <cell r="L523">
            <v>392.17</v>
          </cell>
        </row>
        <row r="524">
          <cell r="A524" t="str">
            <v>146-4</v>
          </cell>
          <cell r="B524">
            <v>5057</v>
          </cell>
          <cell r="C524">
            <v>2</v>
          </cell>
          <cell r="D524" t="str">
            <v>A</v>
          </cell>
          <cell r="E524">
            <v>146</v>
          </cell>
          <cell r="F524" t="str">
            <v>Z</v>
          </cell>
          <cell r="G524">
            <v>4</v>
          </cell>
          <cell r="H524">
            <v>3102858</v>
          </cell>
          <cell r="I524">
            <v>0.68500000000000005</v>
          </cell>
          <cell r="J524">
            <v>0.52</v>
          </cell>
          <cell r="K524">
            <v>392.20499999999998</v>
          </cell>
          <cell r="L524">
            <v>392.69</v>
          </cell>
        </row>
        <row r="525">
          <cell r="A525" t="str">
            <v>147-1</v>
          </cell>
          <cell r="B525">
            <v>5057</v>
          </cell>
          <cell r="C525">
            <v>2</v>
          </cell>
          <cell r="D525" t="str">
            <v>A</v>
          </cell>
          <cell r="E525">
            <v>147</v>
          </cell>
          <cell r="F525" t="str">
            <v>Z</v>
          </cell>
          <cell r="G525">
            <v>1</v>
          </cell>
          <cell r="H525">
            <v>3102860</v>
          </cell>
          <cell r="I525">
            <v>0.91500000000000004</v>
          </cell>
          <cell r="J525">
            <v>0.85</v>
          </cell>
          <cell r="K525">
            <v>392.8</v>
          </cell>
          <cell r="L525">
            <v>393.65</v>
          </cell>
        </row>
        <row r="526">
          <cell r="A526" t="str">
            <v>147-2</v>
          </cell>
          <cell r="B526">
            <v>5057</v>
          </cell>
          <cell r="C526">
            <v>2</v>
          </cell>
          <cell r="D526" t="str">
            <v>A</v>
          </cell>
          <cell r="E526">
            <v>147</v>
          </cell>
          <cell r="F526" t="str">
            <v>Z</v>
          </cell>
          <cell r="G526">
            <v>2</v>
          </cell>
          <cell r="H526">
            <v>3102862</v>
          </cell>
          <cell r="I526">
            <v>0.82</v>
          </cell>
          <cell r="J526">
            <v>0.81</v>
          </cell>
          <cell r="K526">
            <v>393.71500000000003</v>
          </cell>
          <cell r="L526">
            <v>394.46</v>
          </cell>
        </row>
        <row r="527">
          <cell r="A527" t="str">
            <v>147-3</v>
          </cell>
          <cell r="B527">
            <v>5057</v>
          </cell>
          <cell r="C527">
            <v>2</v>
          </cell>
          <cell r="D527" t="str">
            <v>A</v>
          </cell>
          <cell r="E527">
            <v>147</v>
          </cell>
          <cell r="F527" t="str">
            <v>Z</v>
          </cell>
          <cell r="G527">
            <v>3</v>
          </cell>
          <cell r="H527">
            <v>3102864</v>
          </cell>
          <cell r="I527">
            <v>0.87</v>
          </cell>
          <cell r="J527">
            <v>0.87</v>
          </cell>
          <cell r="K527">
            <v>394.53500000000003</v>
          </cell>
          <cell r="L527">
            <v>395.33</v>
          </cell>
        </row>
        <row r="528">
          <cell r="A528" t="str">
            <v>147-4</v>
          </cell>
          <cell r="B528">
            <v>5057</v>
          </cell>
          <cell r="C528">
            <v>2</v>
          </cell>
          <cell r="D528" t="str">
            <v>A</v>
          </cell>
          <cell r="E528">
            <v>147</v>
          </cell>
          <cell r="F528" t="str">
            <v>Z</v>
          </cell>
          <cell r="G528">
            <v>4</v>
          </cell>
          <cell r="H528">
            <v>3102866</v>
          </cell>
          <cell r="I528">
            <v>0.52500000000000002</v>
          </cell>
          <cell r="J528">
            <v>0.7</v>
          </cell>
          <cell r="K528">
            <v>395.40500000000003</v>
          </cell>
          <cell r="L528">
            <v>396.03</v>
          </cell>
        </row>
        <row r="529">
          <cell r="A529" t="str">
            <v>148-1</v>
          </cell>
          <cell r="B529">
            <v>5057</v>
          </cell>
          <cell r="C529">
            <v>2</v>
          </cell>
          <cell r="D529" t="str">
            <v>A</v>
          </cell>
          <cell r="E529">
            <v>148</v>
          </cell>
          <cell r="F529" t="str">
            <v>Z</v>
          </cell>
          <cell r="G529">
            <v>1</v>
          </cell>
          <cell r="H529">
            <v>3102868</v>
          </cell>
          <cell r="I529">
            <v>0.89500000000000002</v>
          </cell>
          <cell r="J529">
            <v>0.89</v>
          </cell>
          <cell r="K529">
            <v>395.85</v>
          </cell>
          <cell r="L529">
            <v>396.74</v>
          </cell>
        </row>
        <row r="530">
          <cell r="A530" t="str">
            <v>148-2</v>
          </cell>
          <cell r="B530">
            <v>5057</v>
          </cell>
          <cell r="C530">
            <v>2</v>
          </cell>
          <cell r="D530" t="str">
            <v>A</v>
          </cell>
          <cell r="E530">
            <v>148</v>
          </cell>
          <cell r="F530" t="str">
            <v>Z</v>
          </cell>
          <cell r="G530">
            <v>2</v>
          </cell>
          <cell r="H530">
            <v>3102870</v>
          </cell>
          <cell r="I530">
            <v>0.66500000000000004</v>
          </cell>
          <cell r="J530">
            <v>0.65</v>
          </cell>
          <cell r="K530">
            <v>396.745</v>
          </cell>
          <cell r="L530">
            <v>397.39</v>
          </cell>
        </row>
        <row r="531">
          <cell r="A531" t="str">
            <v>148-3</v>
          </cell>
          <cell r="B531">
            <v>5057</v>
          </cell>
          <cell r="C531">
            <v>2</v>
          </cell>
          <cell r="D531" t="str">
            <v>A</v>
          </cell>
          <cell r="E531">
            <v>148</v>
          </cell>
          <cell r="F531" t="str">
            <v>Z</v>
          </cell>
          <cell r="G531">
            <v>3</v>
          </cell>
          <cell r="H531">
            <v>3102872</v>
          </cell>
          <cell r="I531">
            <v>0.87</v>
          </cell>
          <cell r="J531">
            <v>0.85</v>
          </cell>
          <cell r="K531">
            <v>397.41</v>
          </cell>
          <cell r="L531">
            <v>398.24</v>
          </cell>
        </row>
        <row r="532">
          <cell r="A532" t="str">
            <v>148-4</v>
          </cell>
          <cell r="B532">
            <v>5057</v>
          </cell>
          <cell r="C532">
            <v>2</v>
          </cell>
          <cell r="D532" t="str">
            <v>A</v>
          </cell>
          <cell r="E532">
            <v>148</v>
          </cell>
          <cell r="F532" t="str">
            <v>Z</v>
          </cell>
          <cell r="G532">
            <v>4</v>
          </cell>
          <cell r="H532">
            <v>3102874</v>
          </cell>
          <cell r="I532">
            <v>0.7</v>
          </cell>
          <cell r="J532">
            <v>0.68</v>
          </cell>
          <cell r="K532">
            <v>398.28000000000003</v>
          </cell>
          <cell r="L532">
            <v>398.92</v>
          </cell>
        </row>
        <row r="533">
          <cell r="A533" t="str">
            <v>149-1</v>
          </cell>
          <cell r="B533">
            <v>5057</v>
          </cell>
          <cell r="C533">
            <v>2</v>
          </cell>
          <cell r="D533" t="str">
            <v>A</v>
          </cell>
          <cell r="E533">
            <v>149</v>
          </cell>
          <cell r="F533" t="str">
            <v>Z</v>
          </cell>
          <cell r="G533">
            <v>1</v>
          </cell>
          <cell r="H533">
            <v>3102876</v>
          </cell>
          <cell r="I533">
            <v>0.9</v>
          </cell>
          <cell r="J533">
            <v>0.9</v>
          </cell>
          <cell r="K533">
            <v>398.9</v>
          </cell>
          <cell r="L533">
            <v>399.8</v>
          </cell>
        </row>
        <row r="534">
          <cell r="A534" t="str">
            <v>149-2</v>
          </cell>
          <cell r="B534">
            <v>5057</v>
          </cell>
          <cell r="C534">
            <v>2</v>
          </cell>
          <cell r="D534" t="str">
            <v>A</v>
          </cell>
          <cell r="E534">
            <v>149</v>
          </cell>
          <cell r="F534" t="str">
            <v>Z</v>
          </cell>
          <cell r="G534">
            <v>2</v>
          </cell>
          <cell r="H534">
            <v>3102878</v>
          </cell>
          <cell r="I534">
            <v>0.95</v>
          </cell>
          <cell r="J534">
            <v>0.95</v>
          </cell>
          <cell r="K534">
            <v>399.79999999999995</v>
          </cell>
          <cell r="L534">
            <v>400.75</v>
          </cell>
        </row>
        <row r="535">
          <cell r="A535" t="str">
            <v>149-3</v>
          </cell>
          <cell r="B535">
            <v>5057</v>
          </cell>
          <cell r="C535">
            <v>2</v>
          </cell>
          <cell r="D535" t="str">
            <v>A</v>
          </cell>
          <cell r="E535">
            <v>149</v>
          </cell>
          <cell r="F535" t="str">
            <v>Z</v>
          </cell>
          <cell r="G535">
            <v>3</v>
          </cell>
          <cell r="H535">
            <v>3102880</v>
          </cell>
          <cell r="I535">
            <v>0.92</v>
          </cell>
          <cell r="J535">
            <v>0.91</v>
          </cell>
          <cell r="K535">
            <v>400.74999999999994</v>
          </cell>
          <cell r="L535">
            <v>401.66</v>
          </cell>
        </row>
        <row r="536">
          <cell r="A536" t="str">
            <v>149-4</v>
          </cell>
          <cell r="B536">
            <v>5057</v>
          </cell>
          <cell r="C536">
            <v>2</v>
          </cell>
          <cell r="D536" t="str">
            <v>A</v>
          </cell>
          <cell r="E536">
            <v>149</v>
          </cell>
          <cell r="F536" t="str">
            <v>Z</v>
          </cell>
          <cell r="G536">
            <v>4</v>
          </cell>
          <cell r="H536">
            <v>3102882</v>
          </cell>
          <cell r="I536">
            <v>0.34</v>
          </cell>
          <cell r="J536">
            <v>0.32</v>
          </cell>
          <cell r="K536">
            <v>401.66999999999996</v>
          </cell>
          <cell r="L536">
            <v>401.98</v>
          </cell>
        </row>
        <row r="537">
          <cell r="A537" t="str">
            <v>150-1</v>
          </cell>
          <cell r="B537">
            <v>5057</v>
          </cell>
          <cell r="C537">
            <v>2</v>
          </cell>
          <cell r="D537" t="str">
            <v>A</v>
          </cell>
          <cell r="E537">
            <v>150</v>
          </cell>
          <cell r="F537" t="str">
            <v>Z</v>
          </cell>
          <cell r="G537">
            <v>1</v>
          </cell>
          <cell r="H537">
            <v>3102884</v>
          </cell>
          <cell r="I537">
            <v>0.84499999999999997</v>
          </cell>
          <cell r="J537">
            <v>0.84</v>
          </cell>
          <cell r="K537">
            <v>401.95</v>
          </cell>
          <cell r="L537">
            <v>402.79</v>
          </cell>
        </row>
        <row r="538">
          <cell r="A538" t="str">
            <v>150-2</v>
          </cell>
          <cell r="B538">
            <v>5057</v>
          </cell>
          <cell r="C538">
            <v>2</v>
          </cell>
          <cell r="D538" t="str">
            <v>A</v>
          </cell>
          <cell r="E538">
            <v>150</v>
          </cell>
          <cell r="F538" t="str">
            <v>Z</v>
          </cell>
          <cell r="G538">
            <v>2</v>
          </cell>
          <cell r="H538">
            <v>3102886</v>
          </cell>
          <cell r="I538">
            <v>0.53</v>
          </cell>
          <cell r="J538">
            <v>0.45</v>
          </cell>
          <cell r="K538">
            <v>402.79500000000002</v>
          </cell>
          <cell r="L538">
            <v>403.24</v>
          </cell>
        </row>
        <row r="539">
          <cell r="A539" t="str">
            <v>150-3</v>
          </cell>
          <cell r="B539">
            <v>5057</v>
          </cell>
          <cell r="C539">
            <v>2</v>
          </cell>
          <cell r="D539" t="str">
            <v>A</v>
          </cell>
          <cell r="E539">
            <v>150</v>
          </cell>
          <cell r="F539" t="str">
            <v>Z</v>
          </cell>
          <cell r="G539">
            <v>3</v>
          </cell>
          <cell r="H539">
            <v>3102888</v>
          </cell>
          <cell r="I539">
            <v>0.65</v>
          </cell>
          <cell r="J539">
            <v>0.62</v>
          </cell>
          <cell r="K539">
            <v>403.32499999999999</v>
          </cell>
          <cell r="L539">
            <v>403.86</v>
          </cell>
        </row>
        <row r="540">
          <cell r="A540" t="str">
            <v>151-1</v>
          </cell>
          <cell r="B540">
            <v>5057</v>
          </cell>
          <cell r="C540">
            <v>2</v>
          </cell>
          <cell r="D540" t="str">
            <v>A</v>
          </cell>
          <cell r="E540">
            <v>151</v>
          </cell>
          <cell r="F540" t="str">
            <v>Z</v>
          </cell>
          <cell r="G540">
            <v>1</v>
          </cell>
          <cell r="H540">
            <v>3102890</v>
          </cell>
          <cell r="I540">
            <v>0.87</v>
          </cell>
          <cell r="J540">
            <v>0.82</v>
          </cell>
          <cell r="K540">
            <v>404.25</v>
          </cell>
          <cell r="L540">
            <v>405.07</v>
          </cell>
        </row>
        <row r="541">
          <cell r="A541" t="str">
            <v>151-2</v>
          </cell>
          <cell r="B541">
            <v>5057</v>
          </cell>
          <cell r="C541">
            <v>2</v>
          </cell>
          <cell r="D541" t="str">
            <v>A</v>
          </cell>
          <cell r="E541">
            <v>151</v>
          </cell>
          <cell r="F541" t="str">
            <v>Z</v>
          </cell>
          <cell r="G541">
            <v>2</v>
          </cell>
          <cell r="H541">
            <v>3102892</v>
          </cell>
          <cell r="I541">
            <v>0.94</v>
          </cell>
          <cell r="J541">
            <v>0.89</v>
          </cell>
          <cell r="K541">
            <v>405.12</v>
          </cell>
          <cell r="L541">
            <v>405.96</v>
          </cell>
        </row>
        <row r="542">
          <cell r="A542" t="str">
            <v>151-3</v>
          </cell>
          <cell r="B542">
            <v>5057</v>
          </cell>
          <cell r="C542">
            <v>2</v>
          </cell>
          <cell r="D542" t="str">
            <v>A</v>
          </cell>
          <cell r="E542">
            <v>151</v>
          </cell>
          <cell r="F542" t="str">
            <v>Z</v>
          </cell>
          <cell r="G542">
            <v>3</v>
          </cell>
          <cell r="H542">
            <v>3102894</v>
          </cell>
          <cell r="I542">
            <v>0.71</v>
          </cell>
          <cell r="J542">
            <v>0.72</v>
          </cell>
          <cell r="K542">
            <v>406.06</v>
          </cell>
          <cell r="L542">
            <v>406.68</v>
          </cell>
        </row>
        <row r="543">
          <cell r="A543" t="str">
            <v>154-4</v>
          </cell>
          <cell r="B543">
            <v>5057</v>
          </cell>
          <cell r="C543">
            <v>1</v>
          </cell>
          <cell r="D543" t="str">
            <v>A</v>
          </cell>
          <cell r="E543">
            <v>154</v>
          </cell>
          <cell r="F543" t="str">
            <v>Z</v>
          </cell>
          <cell r="G543">
            <v>4</v>
          </cell>
          <cell r="H543">
            <v>3104112</v>
          </cell>
          <cell r="I543">
            <v>0.745</v>
          </cell>
          <cell r="J543">
            <v>0.74</v>
          </cell>
          <cell r="K543">
            <v>398.57</v>
          </cell>
          <cell r="L543">
            <v>399.27</v>
          </cell>
        </row>
        <row r="544">
          <cell r="A544" t="str">
            <v>155-1</v>
          </cell>
          <cell r="B544">
            <v>5057</v>
          </cell>
          <cell r="C544">
            <v>1</v>
          </cell>
          <cell r="D544" t="str">
            <v>A</v>
          </cell>
          <cell r="E544">
            <v>155</v>
          </cell>
          <cell r="F544" t="str">
            <v>Z</v>
          </cell>
          <cell r="G544">
            <v>1</v>
          </cell>
          <cell r="H544">
            <v>3104114</v>
          </cell>
          <cell r="I544">
            <v>0.755</v>
          </cell>
          <cell r="J544">
            <v>0.75</v>
          </cell>
          <cell r="K544">
            <v>399.2</v>
          </cell>
          <cell r="L544">
            <v>399.95</v>
          </cell>
        </row>
        <row r="545">
          <cell r="A545" t="str">
            <v>155-2</v>
          </cell>
          <cell r="B545">
            <v>5057</v>
          </cell>
          <cell r="C545">
            <v>1</v>
          </cell>
          <cell r="D545" t="str">
            <v>A</v>
          </cell>
          <cell r="E545">
            <v>155</v>
          </cell>
          <cell r="F545" t="str">
            <v>Z</v>
          </cell>
          <cell r="G545">
            <v>2</v>
          </cell>
          <cell r="H545">
            <v>3104116</v>
          </cell>
          <cell r="I545">
            <v>0.92500000000000004</v>
          </cell>
          <cell r="J545">
            <v>0.92</v>
          </cell>
          <cell r="K545">
            <v>399.95499999999998</v>
          </cell>
          <cell r="L545">
            <v>400.87</v>
          </cell>
        </row>
        <row r="546">
          <cell r="A546" t="str">
            <v>155-3</v>
          </cell>
          <cell r="B546">
            <v>5057</v>
          </cell>
          <cell r="C546">
            <v>1</v>
          </cell>
          <cell r="D546" t="str">
            <v>A</v>
          </cell>
          <cell r="E546">
            <v>155</v>
          </cell>
          <cell r="F546" t="str">
            <v>Z</v>
          </cell>
          <cell r="G546">
            <v>3</v>
          </cell>
          <cell r="H546">
            <v>3104118</v>
          </cell>
          <cell r="I546">
            <v>0.62</v>
          </cell>
          <cell r="J546">
            <v>0.59</v>
          </cell>
          <cell r="K546">
            <v>400.88</v>
          </cell>
          <cell r="L546">
            <v>401.46</v>
          </cell>
        </row>
        <row r="547">
          <cell r="A547" t="str">
            <v>155-4</v>
          </cell>
          <cell r="B547">
            <v>5057</v>
          </cell>
          <cell r="C547">
            <v>1</v>
          </cell>
          <cell r="D547" t="str">
            <v>A</v>
          </cell>
          <cell r="E547">
            <v>155</v>
          </cell>
          <cell r="F547" t="str">
            <v>Z</v>
          </cell>
          <cell r="G547">
            <v>4</v>
          </cell>
          <cell r="H547">
            <v>3104120</v>
          </cell>
          <cell r="I547">
            <v>0.72</v>
          </cell>
          <cell r="J547">
            <v>0.66</v>
          </cell>
          <cell r="K547">
            <v>401.5</v>
          </cell>
          <cell r="L547">
            <v>402.12</v>
          </cell>
        </row>
        <row r="548">
          <cell r="A548" t="str">
            <v>156-1</v>
          </cell>
          <cell r="B548">
            <v>5057</v>
          </cell>
          <cell r="C548">
            <v>1</v>
          </cell>
          <cell r="D548" t="str">
            <v>A</v>
          </cell>
          <cell r="E548">
            <v>156</v>
          </cell>
          <cell r="F548" t="str">
            <v>Z</v>
          </cell>
          <cell r="G548">
            <v>1</v>
          </cell>
          <cell r="H548">
            <v>3104122</v>
          </cell>
          <cell r="I548">
            <v>0.63</v>
          </cell>
          <cell r="J548">
            <v>0.6</v>
          </cell>
          <cell r="K548">
            <v>402.25</v>
          </cell>
          <cell r="L548">
            <v>402.85</v>
          </cell>
        </row>
        <row r="549">
          <cell r="A549" t="str">
            <v>156-2</v>
          </cell>
          <cell r="B549">
            <v>5057</v>
          </cell>
          <cell r="C549">
            <v>1</v>
          </cell>
          <cell r="D549" t="str">
            <v>A</v>
          </cell>
          <cell r="E549">
            <v>156</v>
          </cell>
          <cell r="F549" t="str">
            <v>Z</v>
          </cell>
          <cell r="G549">
            <v>2</v>
          </cell>
          <cell r="H549">
            <v>3104124</v>
          </cell>
          <cell r="I549">
            <v>0.51500000000000001</v>
          </cell>
          <cell r="J549">
            <v>0.48</v>
          </cell>
          <cell r="K549">
            <v>402.88</v>
          </cell>
          <cell r="L549">
            <v>403.33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/>
      <sheetData sheetId="1">
        <row r="3">
          <cell r="A3" t="str">
            <v>1-1</v>
          </cell>
          <cell r="B3">
            <v>5057</v>
          </cell>
          <cell r="C3">
            <v>2</v>
          </cell>
          <cell r="D3" t="str">
            <v>A</v>
          </cell>
          <cell r="E3">
            <v>1</v>
          </cell>
          <cell r="F3" t="str">
            <v>Z</v>
          </cell>
          <cell r="G3">
            <v>1</v>
          </cell>
          <cell r="H3">
            <v>3101684</v>
          </cell>
          <cell r="I3">
            <v>0.245</v>
          </cell>
          <cell r="J3">
            <v>0.27</v>
          </cell>
          <cell r="K3">
            <v>0</v>
          </cell>
          <cell r="L3">
            <v>0.27</v>
          </cell>
          <cell r="M3">
            <v>0</v>
          </cell>
          <cell r="N3">
            <v>0.27</v>
          </cell>
          <cell r="O3">
            <v>0</v>
          </cell>
          <cell r="P3" t="str">
            <v>MH</v>
          </cell>
          <cell r="Q3" t="str">
            <v>1 oriented piece (piece 2)</v>
          </cell>
          <cell r="R3" t="str">
            <v>no</v>
          </cell>
          <cell r="S3">
            <v>3</v>
          </cell>
          <cell r="T3">
            <v>1</v>
          </cell>
          <cell r="U3">
            <v>1</v>
          </cell>
          <cell r="V3" t="str">
            <v>T</v>
          </cell>
          <cell r="W3" t="str">
            <v>no</v>
          </cell>
          <cell r="Z3" t="str">
            <v>ICDP5057ESW9HU2</v>
          </cell>
        </row>
        <row r="4">
          <cell r="A4" t="str">
            <v>2-1</v>
          </cell>
          <cell r="B4">
            <v>5057</v>
          </cell>
          <cell r="C4">
            <v>2</v>
          </cell>
          <cell r="D4" t="str">
            <v>A</v>
          </cell>
          <cell r="E4">
            <v>2</v>
          </cell>
          <cell r="F4" t="str">
            <v>Z</v>
          </cell>
          <cell r="G4">
            <v>1</v>
          </cell>
          <cell r="H4">
            <v>3101692</v>
          </cell>
          <cell r="I4">
            <v>1.0149999999999999</v>
          </cell>
          <cell r="J4">
            <v>1</v>
          </cell>
          <cell r="K4">
            <v>2.4</v>
          </cell>
          <cell r="L4">
            <v>3.4</v>
          </cell>
          <cell r="M4">
            <v>2.4</v>
          </cell>
          <cell r="N4">
            <v>3.4</v>
          </cell>
          <cell r="O4">
            <v>0</v>
          </cell>
          <cell r="P4" t="str">
            <v>MH</v>
          </cell>
          <cell r="R4" t="str">
            <v>no</v>
          </cell>
          <cell r="S4">
            <v>3</v>
          </cell>
          <cell r="T4">
            <v>1</v>
          </cell>
          <cell r="U4">
            <v>2</v>
          </cell>
          <cell r="V4" t="str">
            <v>M</v>
          </cell>
          <cell r="W4" t="str">
            <v>no</v>
          </cell>
          <cell r="Z4" t="str">
            <v>ICDP5057ES4AHU2</v>
          </cell>
        </row>
        <row r="5">
          <cell r="A5" t="str">
            <v>2-2</v>
          </cell>
          <cell r="B5">
            <v>5057</v>
          </cell>
          <cell r="C5">
            <v>2</v>
          </cell>
          <cell r="D5" t="str">
            <v>A</v>
          </cell>
          <cell r="E5">
            <v>2</v>
          </cell>
          <cell r="F5" t="str">
            <v>Z</v>
          </cell>
          <cell r="G5">
            <v>2</v>
          </cell>
          <cell r="H5">
            <v>3101694</v>
          </cell>
          <cell r="I5">
            <v>0.28000000000000003</v>
          </cell>
          <cell r="J5">
            <v>0.34499999999999997</v>
          </cell>
          <cell r="K5">
            <v>3.415</v>
          </cell>
          <cell r="L5">
            <v>3.7450000000000001</v>
          </cell>
          <cell r="M5">
            <v>3.4</v>
          </cell>
          <cell r="N5">
            <v>3.7450000000000001</v>
          </cell>
          <cell r="O5">
            <v>0</v>
          </cell>
          <cell r="P5" t="str">
            <v>MH</v>
          </cell>
          <cell r="R5" t="str">
            <v>no</v>
          </cell>
          <cell r="S5">
            <v>4</v>
          </cell>
          <cell r="T5">
            <v>1</v>
          </cell>
          <cell r="U5">
            <v>3</v>
          </cell>
          <cell r="V5" t="str">
            <v>M</v>
          </cell>
          <cell r="W5" t="str">
            <v>no</v>
          </cell>
          <cell r="Z5" t="str">
            <v>ICDP5057ES6AHU2</v>
          </cell>
        </row>
        <row r="6">
          <cell r="A6" t="str">
            <v>3-1</v>
          </cell>
          <cell r="B6">
            <v>5057</v>
          </cell>
          <cell r="C6">
            <v>2</v>
          </cell>
          <cell r="D6" t="str">
            <v>A</v>
          </cell>
          <cell r="E6">
            <v>3</v>
          </cell>
          <cell r="F6" t="str">
            <v>Z</v>
          </cell>
          <cell r="G6">
            <v>1</v>
          </cell>
          <cell r="H6">
            <v>3101696</v>
          </cell>
          <cell r="I6">
            <v>0.7</v>
          </cell>
          <cell r="J6">
            <v>0.72</v>
          </cell>
          <cell r="K6">
            <v>3.4</v>
          </cell>
          <cell r="L6">
            <v>4.12</v>
          </cell>
          <cell r="M6">
            <v>3.4</v>
          </cell>
          <cell r="N6">
            <v>4.12</v>
          </cell>
          <cell r="O6">
            <v>0</v>
          </cell>
          <cell r="P6" t="str">
            <v>MH</v>
          </cell>
          <cell r="R6" t="str">
            <v>no</v>
          </cell>
          <cell r="S6">
            <v>3</v>
          </cell>
          <cell r="T6">
            <v>1</v>
          </cell>
          <cell r="U6">
            <v>4</v>
          </cell>
          <cell r="V6" t="str">
            <v>B</v>
          </cell>
          <cell r="W6" t="str">
            <v>no</v>
          </cell>
          <cell r="Z6" t="str">
            <v>ICDP5057ES8AHU2</v>
          </cell>
        </row>
        <row r="7">
          <cell r="A7" t="str">
            <v>3-2</v>
          </cell>
          <cell r="B7">
            <v>5057</v>
          </cell>
          <cell r="C7">
            <v>2</v>
          </cell>
          <cell r="D7" t="str">
            <v>A</v>
          </cell>
          <cell r="E7">
            <v>3</v>
          </cell>
          <cell r="F7" t="str">
            <v>Z</v>
          </cell>
          <cell r="G7">
            <v>2</v>
          </cell>
          <cell r="H7">
            <v>3101698</v>
          </cell>
          <cell r="I7">
            <v>0.56999999999999995</v>
          </cell>
          <cell r="J7">
            <v>0.59</v>
          </cell>
          <cell r="K7">
            <v>4.0999999999999996</v>
          </cell>
          <cell r="L7">
            <v>4.71</v>
          </cell>
          <cell r="M7">
            <v>4.12</v>
          </cell>
          <cell r="N7">
            <v>4.71</v>
          </cell>
          <cell r="O7">
            <v>0</v>
          </cell>
          <cell r="P7" t="str">
            <v>MH</v>
          </cell>
          <cell r="Q7">
            <v>0</v>
          </cell>
          <cell r="R7" t="str">
            <v>no</v>
          </cell>
          <cell r="S7">
            <v>3</v>
          </cell>
          <cell r="T7">
            <v>2</v>
          </cell>
          <cell r="U7">
            <v>1</v>
          </cell>
          <cell r="V7" t="str">
            <v>T</v>
          </cell>
          <cell r="W7" t="str">
            <v>no</v>
          </cell>
          <cell r="X7">
            <v>0</v>
          </cell>
          <cell r="Y7">
            <v>0</v>
          </cell>
          <cell r="Z7" t="str">
            <v>ICDP5057ESAAHU2</v>
          </cell>
        </row>
        <row r="8">
          <cell r="A8" t="str">
            <v>4-1</v>
          </cell>
          <cell r="B8">
            <v>5057</v>
          </cell>
          <cell r="C8">
            <v>2</v>
          </cell>
          <cell r="D8" t="str">
            <v>A</v>
          </cell>
          <cell r="E8">
            <v>4</v>
          </cell>
          <cell r="F8" t="str">
            <v>Z</v>
          </cell>
          <cell r="G8">
            <v>1</v>
          </cell>
          <cell r="H8">
            <v>3101700</v>
          </cell>
          <cell r="I8">
            <v>0.92</v>
          </cell>
          <cell r="J8">
            <v>0.99</v>
          </cell>
          <cell r="K8">
            <v>4.4000000000000004</v>
          </cell>
          <cell r="L8">
            <v>5.39</v>
          </cell>
          <cell r="M8">
            <v>4.4000000000000004</v>
          </cell>
          <cell r="N8">
            <v>5.39</v>
          </cell>
          <cell r="O8">
            <v>0</v>
          </cell>
          <cell r="P8" t="str">
            <v>MH</v>
          </cell>
          <cell r="R8" t="str">
            <v>no</v>
          </cell>
          <cell r="S8">
            <v>4</v>
          </cell>
          <cell r="T8">
            <v>2</v>
          </cell>
          <cell r="U8">
            <v>1</v>
          </cell>
          <cell r="V8" t="str">
            <v>M</v>
          </cell>
          <cell r="W8" t="str">
            <v>no</v>
          </cell>
          <cell r="Z8" t="str">
            <v>ICDP5057ESCAHU2</v>
          </cell>
        </row>
        <row r="9">
          <cell r="A9" t="str">
            <v>4-2</v>
          </cell>
          <cell r="B9">
            <v>5057</v>
          </cell>
          <cell r="C9">
            <v>2</v>
          </cell>
          <cell r="D9" t="str">
            <v>A</v>
          </cell>
          <cell r="E9">
            <v>4</v>
          </cell>
          <cell r="F9" t="str">
            <v>Z</v>
          </cell>
          <cell r="G9">
            <v>2</v>
          </cell>
          <cell r="H9">
            <v>3101702</v>
          </cell>
          <cell r="I9">
            <v>0.29499999999999998</v>
          </cell>
          <cell r="J9">
            <v>0.27</v>
          </cell>
          <cell r="K9">
            <v>5.32</v>
          </cell>
          <cell r="L9">
            <v>5.66</v>
          </cell>
          <cell r="M9">
            <v>5.39</v>
          </cell>
          <cell r="N9">
            <v>5.66</v>
          </cell>
          <cell r="O9">
            <v>0</v>
          </cell>
          <cell r="P9" t="str">
            <v>MH</v>
          </cell>
          <cell r="R9" t="str">
            <v>no</v>
          </cell>
          <cell r="S9">
            <v>4</v>
          </cell>
          <cell r="T9">
            <v>2</v>
          </cell>
          <cell r="U9">
            <v>3</v>
          </cell>
          <cell r="V9" t="str">
            <v>M</v>
          </cell>
          <cell r="W9" t="str">
            <v>no</v>
          </cell>
          <cell r="Z9" t="str">
            <v>ICDP5057ESEAHU2</v>
          </cell>
        </row>
        <row r="10">
          <cell r="A10" t="str">
            <v>5-1</v>
          </cell>
          <cell r="B10">
            <v>5057</v>
          </cell>
          <cell r="C10">
            <v>2</v>
          </cell>
          <cell r="D10" t="str">
            <v>A</v>
          </cell>
          <cell r="E10">
            <v>5</v>
          </cell>
          <cell r="F10" t="str">
            <v>Z</v>
          </cell>
          <cell r="G10">
            <v>1</v>
          </cell>
          <cell r="H10">
            <v>3101704</v>
          </cell>
          <cell r="I10">
            <v>0.77</v>
          </cell>
          <cell r="J10">
            <v>0.81</v>
          </cell>
          <cell r="K10">
            <v>5.45</v>
          </cell>
          <cell r="L10">
            <v>6.26</v>
          </cell>
          <cell r="M10">
            <v>5.45</v>
          </cell>
          <cell r="N10">
            <v>6.26</v>
          </cell>
          <cell r="O10">
            <v>0</v>
          </cell>
          <cell r="P10" t="str">
            <v>MH</v>
          </cell>
          <cell r="Q10" t="str">
            <v>piece 4 is continuous into section 5-2. Piece 4 original reconstructed length grater than one meter, 1.10m</v>
          </cell>
          <cell r="R10" t="str">
            <v>no</v>
          </cell>
          <cell r="S10">
            <v>4</v>
          </cell>
          <cell r="T10">
            <v>2</v>
          </cell>
          <cell r="U10">
            <v>4</v>
          </cell>
          <cell r="V10" t="str">
            <v>B</v>
          </cell>
          <cell r="W10" t="str">
            <v>no</v>
          </cell>
          <cell r="Z10" t="str">
            <v>ICDP5057ESGAHU2</v>
          </cell>
        </row>
        <row r="11">
          <cell r="A11" t="str">
            <v>5-2</v>
          </cell>
          <cell r="B11">
            <v>5057</v>
          </cell>
          <cell r="C11">
            <v>2</v>
          </cell>
          <cell r="D11" t="str">
            <v>A</v>
          </cell>
          <cell r="E11">
            <v>5</v>
          </cell>
          <cell r="F11" t="str">
            <v>Z</v>
          </cell>
          <cell r="G11">
            <v>2</v>
          </cell>
          <cell r="H11">
            <v>3101706</v>
          </cell>
          <cell r="I11">
            <v>0.71</v>
          </cell>
          <cell r="J11">
            <v>0.7</v>
          </cell>
          <cell r="K11">
            <v>6.2200000000000006</v>
          </cell>
          <cell r="L11">
            <v>6.96</v>
          </cell>
          <cell r="M11">
            <v>6.26</v>
          </cell>
          <cell r="N11">
            <v>6.96</v>
          </cell>
          <cell r="O11">
            <v>0</v>
          </cell>
          <cell r="P11" t="str">
            <v>DM</v>
          </cell>
          <cell r="Q11" t="str">
            <v>piece 1 continues from piece 4 in 5Z-1.</v>
          </cell>
          <cell r="R11" t="str">
            <v>no</v>
          </cell>
          <cell r="S11">
            <v>2</v>
          </cell>
          <cell r="T11">
            <v>3</v>
          </cell>
          <cell r="U11">
            <v>1</v>
          </cell>
          <cell r="V11" t="str">
            <v>T</v>
          </cell>
          <cell r="W11" t="str">
            <v>no</v>
          </cell>
          <cell r="Z11" t="str">
            <v>ICDP5057ESIAHU2</v>
          </cell>
        </row>
        <row r="12">
          <cell r="A12" t="str">
            <v>5-3</v>
          </cell>
          <cell r="B12">
            <v>5057</v>
          </cell>
          <cell r="C12">
            <v>2</v>
          </cell>
          <cell r="D12" t="str">
            <v>A</v>
          </cell>
          <cell r="E12">
            <v>5</v>
          </cell>
          <cell r="F12" t="str">
            <v>Z</v>
          </cell>
          <cell r="G12">
            <v>3</v>
          </cell>
          <cell r="H12">
            <v>3101708</v>
          </cell>
          <cell r="I12">
            <v>0.59</v>
          </cell>
          <cell r="J12">
            <v>0.60499999999999998</v>
          </cell>
          <cell r="K12">
            <v>6.9300000000000006</v>
          </cell>
          <cell r="L12">
            <v>7.5650000000000004</v>
          </cell>
          <cell r="M12">
            <v>6.96</v>
          </cell>
          <cell r="N12">
            <v>7.5650000000000004</v>
          </cell>
          <cell r="O12">
            <v>0</v>
          </cell>
          <cell r="P12" t="str">
            <v>DM</v>
          </cell>
          <cell r="R12" t="str">
            <v>no</v>
          </cell>
          <cell r="S12">
            <v>3</v>
          </cell>
          <cell r="T12">
            <v>3</v>
          </cell>
          <cell r="U12">
            <v>2</v>
          </cell>
          <cell r="V12" t="str">
            <v>M</v>
          </cell>
          <cell r="W12" t="str">
            <v>no</v>
          </cell>
          <cell r="Z12" t="str">
            <v>ICDP5057ESKAHU2</v>
          </cell>
        </row>
        <row r="13">
          <cell r="A13" t="str">
            <v>6-1</v>
          </cell>
          <cell r="B13">
            <v>5057</v>
          </cell>
          <cell r="C13">
            <v>2</v>
          </cell>
          <cell r="D13" t="str">
            <v>A</v>
          </cell>
          <cell r="E13">
            <v>6</v>
          </cell>
          <cell r="F13" t="str">
            <v>Z</v>
          </cell>
          <cell r="G13">
            <v>1</v>
          </cell>
          <cell r="H13">
            <v>3101710</v>
          </cell>
          <cell r="I13">
            <v>0.75</v>
          </cell>
          <cell r="J13">
            <v>0.74</v>
          </cell>
          <cell r="K13">
            <v>7.45</v>
          </cell>
          <cell r="L13">
            <v>8.19</v>
          </cell>
          <cell r="M13">
            <v>7.45</v>
          </cell>
          <cell r="N13">
            <v>8.19</v>
          </cell>
          <cell r="O13">
            <v>0</v>
          </cell>
          <cell r="P13" t="str">
            <v>MH</v>
          </cell>
          <cell r="Q13" t="str">
            <v>piece 1, 3, 6 and 8 are rubble intervals (reason for curated length &gt; drilled interval)</v>
          </cell>
          <cell r="R13" t="str">
            <v>no</v>
          </cell>
          <cell r="S13">
            <v>8</v>
          </cell>
          <cell r="T13">
            <v>3</v>
          </cell>
          <cell r="U13">
            <v>3</v>
          </cell>
          <cell r="V13" t="str">
            <v>M</v>
          </cell>
          <cell r="W13" t="str">
            <v>no</v>
          </cell>
          <cell r="Z13" t="str">
            <v>ICDP5057ESMAHU2</v>
          </cell>
        </row>
        <row r="14">
          <cell r="A14" t="str">
            <v>7-1</v>
          </cell>
          <cell r="B14">
            <v>5057</v>
          </cell>
          <cell r="C14">
            <v>2</v>
          </cell>
          <cell r="D14" t="str">
            <v>A</v>
          </cell>
          <cell r="E14">
            <v>7</v>
          </cell>
          <cell r="F14" t="str">
            <v>Z</v>
          </cell>
          <cell r="G14">
            <v>1</v>
          </cell>
          <cell r="H14">
            <v>3101712</v>
          </cell>
          <cell r="I14">
            <v>0.66</v>
          </cell>
          <cell r="J14">
            <v>0.66</v>
          </cell>
          <cell r="K14">
            <v>7.85</v>
          </cell>
          <cell r="L14">
            <v>8.51</v>
          </cell>
          <cell r="M14">
            <v>7.85</v>
          </cell>
          <cell r="N14">
            <v>8.51</v>
          </cell>
          <cell r="O14">
            <v>0</v>
          </cell>
          <cell r="P14" t="str">
            <v>MH</v>
          </cell>
          <cell r="Q14" t="str">
            <v>1 piece, 3 subpieces</v>
          </cell>
          <cell r="R14" t="str">
            <v>no</v>
          </cell>
          <cell r="S14">
            <v>1</v>
          </cell>
          <cell r="T14">
            <v>3</v>
          </cell>
          <cell r="U14">
            <v>4</v>
          </cell>
          <cell r="V14" t="str">
            <v>B</v>
          </cell>
          <cell r="W14" t="str">
            <v>no</v>
          </cell>
          <cell r="Z14" t="str">
            <v>ICDP5057ESOAHU2</v>
          </cell>
        </row>
        <row r="15">
          <cell r="A15" t="str">
            <v>8-1</v>
          </cell>
          <cell r="B15">
            <v>5057</v>
          </cell>
          <cell r="C15">
            <v>2</v>
          </cell>
          <cell r="D15" t="str">
            <v>A</v>
          </cell>
          <cell r="E15">
            <v>8</v>
          </cell>
          <cell r="F15" t="str">
            <v>Z</v>
          </cell>
          <cell r="G15">
            <v>1</v>
          </cell>
          <cell r="H15">
            <v>3101718</v>
          </cell>
          <cell r="I15">
            <v>0.8</v>
          </cell>
          <cell r="J15">
            <v>0.83</v>
          </cell>
          <cell r="K15">
            <v>8.5</v>
          </cell>
          <cell r="L15">
            <v>9.33</v>
          </cell>
          <cell r="M15">
            <v>8.5</v>
          </cell>
          <cell r="N15">
            <v>9.33</v>
          </cell>
          <cell r="O15">
            <v>0</v>
          </cell>
          <cell r="P15" t="str">
            <v>mh</v>
          </cell>
          <cell r="Q15" t="str">
            <v>fractured!</v>
          </cell>
          <cell r="R15" t="str">
            <v>no</v>
          </cell>
          <cell r="S15">
            <v>5</v>
          </cell>
          <cell r="T15">
            <v>4</v>
          </cell>
          <cell r="U15">
            <v>1</v>
          </cell>
          <cell r="V15" t="str">
            <v>T</v>
          </cell>
          <cell r="W15" t="str">
            <v>no</v>
          </cell>
          <cell r="Z15" t="str">
            <v>ICDP5057ESUAHU2</v>
          </cell>
        </row>
        <row r="16">
          <cell r="A16" t="str">
            <v>8-2</v>
          </cell>
          <cell r="B16">
            <v>5057</v>
          </cell>
          <cell r="C16">
            <v>2</v>
          </cell>
          <cell r="D16" t="str">
            <v>A</v>
          </cell>
          <cell r="E16">
            <v>8</v>
          </cell>
          <cell r="F16" t="str">
            <v>Z</v>
          </cell>
          <cell r="G16">
            <v>2</v>
          </cell>
          <cell r="H16">
            <v>3101720</v>
          </cell>
          <cell r="I16">
            <v>0.57999999999999996</v>
          </cell>
          <cell r="J16">
            <v>0.57999999999999996</v>
          </cell>
          <cell r="K16">
            <v>9.3000000000000007</v>
          </cell>
          <cell r="L16">
            <v>9.91</v>
          </cell>
          <cell r="M16">
            <v>9.33</v>
          </cell>
          <cell r="N16">
            <v>9.91</v>
          </cell>
          <cell r="O16">
            <v>0</v>
          </cell>
          <cell r="P16" t="str">
            <v>MH</v>
          </cell>
          <cell r="Q16" t="str">
            <v>intensely fractured horizon, all now rubble. Fine grained green matrix around rubble</v>
          </cell>
          <cell r="R16" t="str">
            <v>no</v>
          </cell>
          <cell r="S16">
            <v>3</v>
          </cell>
          <cell r="T16">
            <v>4</v>
          </cell>
          <cell r="U16">
            <v>2</v>
          </cell>
          <cell r="V16" t="str">
            <v>M</v>
          </cell>
          <cell r="W16" t="str">
            <v>no</v>
          </cell>
          <cell r="Z16" t="str">
            <v>ICDP5057ESWAHU2</v>
          </cell>
        </row>
        <row r="17">
          <cell r="A17" t="str">
            <v>9-1</v>
          </cell>
          <cell r="B17">
            <v>5057</v>
          </cell>
          <cell r="C17">
            <v>2</v>
          </cell>
          <cell r="D17" t="str">
            <v>A</v>
          </cell>
          <cell r="E17">
            <v>9</v>
          </cell>
          <cell r="F17" t="str">
            <v>Z</v>
          </cell>
          <cell r="G17">
            <v>1</v>
          </cell>
          <cell r="H17">
            <v>3101722</v>
          </cell>
          <cell r="I17">
            <v>0.76</v>
          </cell>
          <cell r="J17">
            <v>0.8</v>
          </cell>
          <cell r="K17">
            <v>9.6999999999999993</v>
          </cell>
          <cell r="L17">
            <v>10.5</v>
          </cell>
          <cell r="M17">
            <v>9.6999999999999993</v>
          </cell>
          <cell r="N17">
            <v>10.5</v>
          </cell>
          <cell r="O17">
            <v>0</v>
          </cell>
          <cell r="P17" t="str">
            <v>MH</v>
          </cell>
          <cell r="Q17" t="str">
            <v>piece 2 is continuous into section 9-2</v>
          </cell>
          <cell r="R17" t="str">
            <v>no</v>
          </cell>
          <cell r="S17">
            <v>2</v>
          </cell>
          <cell r="T17">
            <v>4</v>
          </cell>
          <cell r="U17">
            <v>3</v>
          </cell>
          <cell r="V17" t="str">
            <v>M</v>
          </cell>
          <cell r="W17" t="str">
            <v>no</v>
          </cell>
          <cell r="Z17" t="str">
            <v>ICDP5057ESYAHU2</v>
          </cell>
        </row>
        <row r="18">
          <cell r="A18" t="str">
            <v>9-2</v>
          </cell>
          <cell r="B18">
            <v>5057</v>
          </cell>
          <cell r="C18">
            <v>2</v>
          </cell>
          <cell r="D18" t="str">
            <v>A</v>
          </cell>
          <cell r="E18">
            <v>9</v>
          </cell>
          <cell r="F18" t="str">
            <v>Z</v>
          </cell>
          <cell r="G18">
            <v>2</v>
          </cell>
          <cell r="H18">
            <v>3101724</v>
          </cell>
          <cell r="I18">
            <v>0.69</v>
          </cell>
          <cell r="J18">
            <v>0.69</v>
          </cell>
          <cell r="K18">
            <v>10.459999999999999</v>
          </cell>
          <cell r="L18">
            <v>11.19</v>
          </cell>
          <cell r="M18">
            <v>10.5</v>
          </cell>
          <cell r="N18">
            <v>11.19</v>
          </cell>
          <cell r="O18">
            <v>0</v>
          </cell>
          <cell r="P18" t="str">
            <v>MH</v>
          </cell>
          <cell r="Q18" t="str">
            <v>piece 1 is continuous from piece 2 section 9-2</v>
          </cell>
          <cell r="R18" t="str">
            <v>no</v>
          </cell>
          <cell r="S18">
            <v>1</v>
          </cell>
          <cell r="T18">
            <v>4</v>
          </cell>
          <cell r="U18">
            <v>4</v>
          </cell>
          <cell r="V18" t="str">
            <v>B</v>
          </cell>
          <cell r="W18" t="str">
            <v>no</v>
          </cell>
          <cell r="X18">
            <v>0</v>
          </cell>
          <cell r="Y18">
            <v>0</v>
          </cell>
          <cell r="Z18" t="str">
            <v>ICDP5057ES0BHU2</v>
          </cell>
        </row>
        <row r="19">
          <cell r="A19" t="str">
            <v>9-3</v>
          </cell>
          <cell r="B19">
            <v>5057</v>
          </cell>
          <cell r="C19">
            <v>2</v>
          </cell>
          <cell r="D19" t="str">
            <v>A</v>
          </cell>
          <cell r="E19">
            <v>9</v>
          </cell>
          <cell r="F19" t="str">
            <v>Z</v>
          </cell>
          <cell r="G19">
            <v>3</v>
          </cell>
          <cell r="H19">
            <v>3101726</v>
          </cell>
          <cell r="I19">
            <v>0.5</v>
          </cell>
          <cell r="J19">
            <v>0.49</v>
          </cell>
          <cell r="K19">
            <v>11.149999999999999</v>
          </cell>
          <cell r="L19">
            <v>11.68</v>
          </cell>
          <cell r="M19">
            <v>11.19</v>
          </cell>
          <cell r="N19">
            <v>11.68</v>
          </cell>
          <cell r="O19">
            <v>0</v>
          </cell>
          <cell r="P19" t="str">
            <v>MH</v>
          </cell>
          <cell r="Q19" t="str">
            <v>piece 1 is rubble</v>
          </cell>
          <cell r="R19" t="str">
            <v>no</v>
          </cell>
          <cell r="S19">
            <v>2</v>
          </cell>
          <cell r="T19">
            <v>5</v>
          </cell>
          <cell r="U19">
            <v>1</v>
          </cell>
          <cell r="V19" t="str">
            <v>T</v>
          </cell>
          <cell r="W19" t="str">
            <v>no</v>
          </cell>
          <cell r="Z19" t="str">
            <v>ICDP5057ES2BHU2</v>
          </cell>
        </row>
        <row r="20">
          <cell r="A20" t="str">
            <v>10-1</v>
          </cell>
          <cell r="B20">
            <v>5057</v>
          </cell>
          <cell r="C20">
            <v>2</v>
          </cell>
          <cell r="D20" t="str">
            <v>A</v>
          </cell>
          <cell r="E20">
            <v>10</v>
          </cell>
          <cell r="F20" t="str">
            <v>Z</v>
          </cell>
          <cell r="G20">
            <v>1</v>
          </cell>
          <cell r="H20">
            <v>3101728</v>
          </cell>
          <cell r="I20">
            <v>0.72</v>
          </cell>
          <cell r="J20">
            <v>0.73</v>
          </cell>
          <cell r="K20">
            <v>11.55</v>
          </cell>
          <cell r="L20">
            <v>12.28</v>
          </cell>
          <cell r="M20">
            <v>11.55</v>
          </cell>
          <cell r="N20">
            <v>12.28</v>
          </cell>
          <cell r="O20">
            <v>0</v>
          </cell>
          <cell r="P20" t="str">
            <v>MH</v>
          </cell>
          <cell r="R20" t="str">
            <v>no</v>
          </cell>
          <cell r="S20">
            <v>3</v>
          </cell>
          <cell r="T20">
            <v>5</v>
          </cell>
          <cell r="U20">
            <v>2</v>
          </cell>
          <cell r="V20" t="str">
            <v>M</v>
          </cell>
          <cell r="W20" t="str">
            <v>no</v>
          </cell>
          <cell r="Z20" t="str">
            <v>ICDP5057ES4BHU2</v>
          </cell>
        </row>
        <row r="21">
          <cell r="A21" t="str">
            <v>10-2</v>
          </cell>
          <cell r="B21">
            <v>5057</v>
          </cell>
          <cell r="C21">
            <v>2</v>
          </cell>
          <cell r="D21" t="str">
            <v>A</v>
          </cell>
          <cell r="E21">
            <v>10</v>
          </cell>
          <cell r="F21" t="str">
            <v>Z</v>
          </cell>
          <cell r="G21">
            <v>2</v>
          </cell>
          <cell r="H21">
            <v>3101730</v>
          </cell>
          <cell r="I21">
            <v>0.97</v>
          </cell>
          <cell r="J21">
            <v>0.97</v>
          </cell>
          <cell r="K21">
            <v>12.270000000000001</v>
          </cell>
          <cell r="L21">
            <v>13.25</v>
          </cell>
          <cell r="M21">
            <v>12.28</v>
          </cell>
          <cell r="N21">
            <v>13.25</v>
          </cell>
          <cell r="O21">
            <v>0</v>
          </cell>
          <cell r="P21" t="str">
            <v>MH</v>
          </cell>
          <cell r="Q21" t="str">
            <v>piece 2 is continuous with piece 1 in section 10-3. Piece 1 is fault zone and highly fragile</v>
          </cell>
          <cell r="R21" t="str">
            <v>no</v>
          </cell>
          <cell r="S21">
            <v>2</v>
          </cell>
          <cell r="T21">
            <v>5</v>
          </cell>
          <cell r="U21">
            <v>3</v>
          </cell>
          <cell r="V21" t="str">
            <v>M</v>
          </cell>
          <cell r="W21" t="str">
            <v>no</v>
          </cell>
          <cell r="Z21" t="str">
            <v>ICDP5057ES6BHU2</v>
          </cell>
        </row>
        <row r="22">
          <cell r="A22" t="str">
            <v>10-3</v>
          </cell>
          <cell r="B22">
            <v>5057</v>
          </cell>
          <cell r="C22">
            <v>2</v>
          </cell>
          <cell r="D22" t="str">
            <v>A</v>
          </cell>
          <cell r="E22">
            <v>10</v>
          </cell>
          <cell r="F22" t="str">
            <v>Z</v>
          </cell>
          <cell r="G22">
            <v>3</v>
          </cell>
          <cell r="H22">
            <v>3101732</v>
          </cell>
          <cell r="I22">
            <v>0.74</v>
          </cell>
          <cell r="J22">
            <v>0.74</v>
          </cell>
          <cell r="K22">
            <v>13.240000000000002</v>
          </cell>
          <cell r="L22">
            <v>13.99</v>
          </cell>
          <cell r="M22">
            <v>13.25</v>
          </cell>
          <cell r="N22">
            <v>13.99</v>
          </cell>
          <cell r="O22">
            <v>0</v>
          </cell>
          <cell r="P22" t="str">
            <v>MH</v>
          </cell>
          <cell r="Q22" t="str">
            <v>piece 1 is continuous from piece 2 in section 10-2</v>
          </cell>
          <cell r="R22" t="str">
            <v>no</v>
          </cell>
          <cell r="S22">
            <v>2</v>
          </cell>
          <cell r="T22">
            <v>5</v>
          </cell>
          <cell r="U22">
            <v>4</v>
          </cell>
          <cell r="V22" t="str">
            <v>B</v>
          </cell>
          <cell r="W22" t="str">
            <v>no</v>
          </cell>
          <cell r="X22">
            <v>0</v>
          </cell>
          <cell r="Y22">
            <v>0</v>
          </cell>
          <cell r="Z22" t="str">
            <v>ICDP5057ES8BHU2</v>
          </cell>
        </row>
        <row r="23">
          <cell r="A23" t="str">
            <v>10-4</v>
          </cell>
          <cell r="B23">
            <v>5057</v>
          </cell>
          <cell r="C23">
            <v>2</v>
          </cell>
          <cell r="D23" t="str">
            <v>A</v>
          </cell>
          <cell r="E23">
            <v>10</v>
          </cell>
          <cell r="F23" t="str">
            <v>Z</v>
          </cell>
          <cell r="G23">
            <v>4</v>
          </cell>
          <cell r="H23">
            <v>3101734</v>
          </cell>
          <cell r="I23">
            <v>0.85</v>
          </cell>
          <cell r="J23">
            <v>0.85</v>
          </cell>
          <cell r="K23">
            <v>13.980000000000002</v>
          </cell>
          <cell r="L23">
            <v>14.84</v>
          </cell>
          <cell r="M23">
            <v>13.99</v>
          </cell>
          <cell r="N23">
            <v>14.84</v>
          </cell>
          <cell r="O23">
            <v>0</v>
          </cell>
          <cell r="P23" t="str">
            <v>DM</v>
          </cell>
          <cell r="Q23" t="str">
            <v>piece 1 is continuous from piece 1 in section 10-3, core box 5</v>
          </cell>
          <cell r="R23" t="str">
            <v>no</v>
          </cell>
          <cell r="S23">
            <v>1</v>
          </cell>
          <cell r="T23">
            <v>6</v>
          </cell>
          <cell r="U23">
            <v>1</v>
          </cell>
          <cell r="V23" t="str">
            <v>T</v>
          </cell>
          <cell r="W23" t="str">
            <v>no</v>
          </cell>
          <cell r="Z23" t="str">
            <v>ICDP5057ESABHU2</v>
          </cell>
        </row>
        <row r="24">
          <cell r="A24" t="str">
            <v>11-1</v>
          </cell>
          <cell r="B24">
            <v>5057</v>
          </cell>
          <cell r="C24">
            <v>2</v>
          </cell>
          <cell r="D24" t="str">
            <v>A</v>
          </cell>
          <cell r="E24">
            <v>11</v>
          </cell>
          <cell r="F24" t="str">
            <v>Z</v>
          </cell>
          <cell r="G24">
            <v>1</v>
          </cell>
          <cell r="H24">
            <v>3101736</v>
          </cell>
          <cell r="I24">
            <v>0.68</v>
          </cell>
          <cell r="J24">
            <v>0.68</v>
          </cell>
          <cell r="K24">
            <v>14.6</v>
          </cell>
          <cell r="L24">
            <v>15.28</v>
          </cell>
          <cell r="M24">
            <v>14.6</v>
          </cell>
          <cell r="N24">
            <v>15.28</v>
          </cell>
          <cell r="O24">
            <v>0</v>
          </cell>
          <cell r="P24" t="str">
            <v>DM</v>
          </cell>
          <cell r="Q24" t="str">
            <v>piece 1 is continued in section 11-2</v>
          </cell>
          <cell r="R24" t="str">
            <v>no</v>
          </cell>
          <cell r="S24">
            <v>1</v>
          </cell>
          <cell r="T24">
            <v>6</v>
          </cell>
          <cell r="U24">
            <v>2</v>
          </cell>
          <cell r="V24" t="str">
            <v>M</v>
          </cell>
          <cell r="W24" t="str">
            <v>no</v>
          </cell>
          <cell r="Z24" t="str">
            <v>ICDP5057ESCBHU2</v>
          </cell>
        </row>
        <row r="25">
          <cell r="A25" t="str">
            <v>11-2</v>
          </cell>
          <cell r="B25">
            <v>5057</v>
          </cell>
          <cell r="C25">
            <v>2</v>
          </cell>
          <cell r="D25" t="str">
            <v>A</v>
          </cell>
          <cell r="E25">
            <v>11</v>
          </cell>
          <cell r="F25" t="str">
            <v>Z</v>
          </cell>
          <cell r="G25">
            <v>2</v>
          </cell>
          <cell r="H25">
            <v>3101738</v>
          </cell>
          <cell r="I25">
            <v>0.96499999999999997</v>
          </cell>
          <cell r="J25">
            <v>0.97</v>
          </cell>
          <cell r="K25">
            <v>15.28</v>
          </cell>
          <cell r="L25">
            <v>16.25</v>
          </cell>
          <cell r="M25">
            <v>15.28</v>
          </cell>
          <cell r="N25">
            <v>16.25</v>
          </cell>
          <cell r="O25">
            <v>0</v>
          </cell>
          <cell r="P25" t="str">
            <v>DM</v>
          </cell>
          <cell r="Q25" t="str">
            <v>piece 1 is continued in section 11-3</v>
          </cell>
          <cell r="R25" t="str">
            <v>no</v>
          </cell>
          <cell r="S25">
            <v>1</v>
          </cell>
          <cell r="T25">
            <v>6</v>
          </cell>
          <cell r="U25">
            <v>3</v>
          </cell>
          <cell r="V25" t="str">
            <v>M</v>
          </cell>
          <cell r="W25" t="str">
            <v>no</v>
          </cell>
          <cell r="Z25" t="str">
            <v>ICDP5057ESEBHU2</v>
          </cell>
        </row>
        <row r="26">
          <cell r="A26" t="str">
            <v>11-3</v>
          </cell>
          <cell r="B26">
            <v>5057</v>
          </cell>
          <cell r="C26">
            <v>2</v>
          </cell>
          <cell r="D26" t="str">
            <v>A</v>
          </cell>
          <cell r="E26">
            <v>11</v>
          </cell>
          <cell r="F26" t="str">
            <v>Z</v>
          </cell>
          <cell r="G26">
            <v>3</v>
          </cell>
          <cell r="H26">
            <v>3101740</v>
          </cell>
          <cell r="I26">
            <v>0.94499999999999995</v>
          </cell>
          <cell r="J26">
            <v>0.95</v>
          </cell>
          <cell r="K26">
            <v>16.245000000000001</v>
          </cell>
          <cell r="L26">
            <v>17.2</v>
          </cell>
          <cell r="M26">
            <v>16.25</v>
          </cell>
          <cell r="N26">
            <v>17.2</v>
          </cell>
          <cell r="O26">
            <v>0</v>
          </cell>
          <cell r="P26" t="str">
            <v>DM</v>
          </cell>
          <cell r="Q26" t="str">
            <v>piece 1 is continued in section 11-4, core box 7</v>
          </cell>
          <cell r="R26" t="str">
            <v>no</v>
          </cell>
          <cell r="S26">
            <v>1</v>
          </cell>
          <cell r="T26">
            <v>6</v>
          </cell>
          <cell r="U26">
            <v>4</v>
          </cell>
          <cell r="V26" t="str">
            <v>B</v>
          </cell>
          <cell r="W26" t="str">
            <v>no</v>
          </cell>
          <cell r="X26">
            <v>0</v>
          </cell>
          <cell r="Y26">
            <v>0</v>
          </cell>
          <cell r="Z26" t="str">
            <v>ICDP5057ESGBHU2</v>
          </cell>
        </row>
        <row r="27">
          <cell r="A27" t="str">
            <v>11-4</v>
          </cell>
          <cell r="B27">
            <v>5057</v>
          </cell>
          <cell r="C27">
            <v>2</v>
          </cell>
          <cell r="D27" t="str">
            <v>A</v>
          </cell>
          <cell r="E27">
            <v>11</v>
          </cell>
          <cell r="F27" t="str">
            <v>Z</v>
          </cell>
          <cell r="G27">
            <v>4</v>
          </cell>
          <cell r="H27">
            <v>3101742</v>
          </cell>
          <cell r="I27">
            <v>0.64500000000000002</v>
          </cell>
          <cell r="J27">
            <v>0.65</v>
          </cell>
          <cell r="K27">
            <v>17.190000000000001</v>
          </cell>
          <cell r="L27">
            <v>17.850000000000001</v>
          </cell>
          <cell r="M27">
            <v>17.2</v>
          </cell>
          <cell r="N27">
            <v>17.850000000000001</v>
          </cell>
          <cell r="O27">
            <v>0</v>
          </cell>
          <cell r="P27" t="str">
            <v>DM</v>
          </cell>
          <cell r="R27" t="str">
            <v>no</v>
          </cell>
          <cell r="S27">
            <v>1</v>
          </cell>
          <cell r="T27">
            <v>7</v>
          </cell>
          <cell r="U27">
            <v>1</v>
          </cell>
          <cell r="V27" t="str">
            <v>T</v>
          </cell>
          <cell r="W27" t="str">
            <v>no</v>
          </cell>
          <cell r="Z27" t="str">
            <v>ICDP5057ESIBHU2</v>
          </cell>
        </row>
        <row r="28">
          <cell r="A28" t="str">
            <v>12-1</v>
          </cell>
          <cell r="B28">
            <v>5057</v>
          </cell>
          <cell r="C28">
            <v>2</v>
          </cell>
          <cell r="D28" t="str">
            <v>A</v>
          </cell>
          <cell r="E28">
            <v>12</v>
          </cell>
          <cell r="F28" t="str">
            <v>Z</v>
          </cell>
          <cell r="G28">
            <v>1</v>
          </cell>
          <cell r="H28">
            <v>3101744</v>
          </cell>
          <cell r="I28">
            <v>0.42499999999999999</v>
          </cell>
          <cell r="J28">
            <v>0.4</v>
          </cell>
          <cell r="K28">
            <v>17.649999999999999</v>
          </cell>
          <cell r="L28">
            <v>18.05</v>
          </cell>
          <cell r="M28">
            <v>17.649999999999999</v>
          </cell>
          <cell r="N28">
            <v>18.05</v>
          </cell>
          <cell r="O28">
            <v>0</v>
          </cell>
          <cell r="P28" t="str">
            <v>DM</v>
          </cell>
          <cell r="Q28" t="str">
            <v>piece 1 is continued in section 12-2</v>
          </cell>
          <cell r="R28" t="str">
            <v>no</v>
          </cell>
          <cell r="S28">
            <v>1</v>
          </cell>
          <cell r="T28">
            <v>7</v>
          </cell>
          <cell r="U28">
            <v>2</v>
          </cell>
          <cell r="V28" t="str">
            <v>M</v>
          </cell>
          <cell r="W28" t="str">
            <v>no</v>
          </cell>
          <cell r="Z28" t="str">
            <v>ICDP5057ESKBHU2</v>
          </cell>
        </row>
        <row r="29">
          <cell r="A29" t="str">
            <v>12-2</v>
          </cell>
          <cell r="B29">
            <v>5057</v>
          </cell>
          <cell r="C29">
            <v>2</v>
          </cell>
          <cell r="D29" t="str">
            <v>A</v>
          </cell>
          <cell r="E29">
            <v>12</v>
          </cell>
          <cell r="F29" t="str">
            <v>Z</v>
          </cell>
          <cell r="G29">
            <v>2</v>
          </cell>
          <cell r="H29">
            <v>3101746</v>
          </cell>
          <cell r="I29">
            <v>1</v>
          </cell>
          <cell r="J29">
            <v>0.95</v>
          </cell>
          <cell r="K29">
            <v>18.074999999999999</v>
          </cell>
          <cell r="L29">
            <v>19</v>
          </cell>
          <cell r="M29">
            <v>18.05</v>
          </cell>
          <cell r="N29">
            <v>19</v>
          </cell>
          <cell r="O29">
            <v>0</v>
          </cell>
          <cell r="P29" t="str">
            <v>DM</v>
          </cell>
          <cell r="Q29" t="str">
            <v>piece 1 continues in section 12-3</v>
          </cell>
          <cell r="R29" t="str">
            <v>no</v>
          </cell>
          <cell r="S29">
            <v>1</v>
          </cell>
          <cell r="T29">
            <v>7</v>
          </cell>
          <cell r="U29">
            <v>3</v>
          </cell>
          <cell r="V29" t="str">
            <v>M</v>
          </cell>
          <cell r="W29" t="str">
            <v>no</v>
          </cell>
          <cell r="Z29" t="str">
            <v>ICDP5057ESMBHU2</v>
          </cell>
        </row>
        <row r="30">
          <cell r="A30" t="str">
            <v>12-3</v>
          </cell>
          <cell r="B30">
            <v>5057</v>
          </cell>
          <cell r="C30">
            <v>2</v>
          </cell>
          <cell r="D30" t="str">
            <v>A</v>
          </cell>
          <cell r="E30">
            <v>12</v>
          </cell>
          <cell r="F30" t="str">
            <v>Z</v>
          </cell>
          <cell r="G30">
            <v>3</v>
          </cell>
          <cell r="H30">
            <v>3101748</v>
          </cell>
          <cell r="I30">
            <v>0.315</v>
          </cell>
          <cell r="J30">
            <v>0.315</v>
          </cell>
          <cell r="K30">
            <v>19.074999999999999</v>
          </cell>
          <cell r="L30">
            <v>19.315000000000001</v>
          </cell>
          <cell r="M30">
            <v>19</v>
          </cell>
          <cell r="N30">
            <v>19.315000000000001</v>
          </cell>
          <cell r="O30">
            <v>0</v>
          </cell>
          <cell r="P30" t="str">
            <v>DM</v>
          </cell>
          <cell r="Q30" t="str">
            <v>piece 1 continues in section 12-4, core box 8</v>
          </cell>
          <cell r="R30" t="str">
            <v>no</v>
          </cell>
          <cell r="S30">
            <v>1</v>
          </cell>
          <cell r="T30">
            <v>7</v>
          </cell>
          <cell r="U30">
            <v>4</v>
          </cell>
          <cell r="V30" t="str">
            <v>B</v>
          </cell>
          <cell r="W30" t="str">
            <v>no</v>
          </cell>
          <cell r="Z30" t="str">
            <v>ICDP5057ESOBHU2</v>
          </cell>
        </row>
        <row r="31">
          <cell r="A31" t="str">
            <v>12-4</v>
          </cell>
          <cell r="B31">
            <v>5057</v>
          </cell>
          <cell r="C31">
            <v>2</v>
          </cell>
          <cell r="D31" t="str">
            <v>A</v>
          </cell>
          <cell r="E31">
            <v>12</v>
          </cell>
          <cell r="F31" t="str">
            <v>Z</v>
          </cell>
          <cell r="G31">
            <v>4</v>
          </cell>
          <cell r="H31">
            <v>3101750</v>
          </cell>
          <cell r="I31">
            <v>1.01</v>
          </cell>
          <cell r="J31">
            <v>1</v>
          </cell>
          <cell r="K31">
            <v>19.39</v>
          </cell>
          <cell r="L31">
            <v>20.315000000000001</v>
          </cell>
          <cell r="M31">
            <v>19.315000000000001</v>
          </cell>
          <cell r="N31">
            <v>20.315000000000001</v>
          </cell>
          <cell r="O31">
            <v>0</v>
          </cell>
          <cell r="P31" t="str">
            <v>DM</v>
          </cell>
          <cell r="Q31" t="str">
            <v>piece 1 is continued in section 12-5</v>
          </cell>
          <cell r="R31" t="str">
            <v>no</v>
          </cell>
          <cell r="S31">
            <v>1</v>
          </cell>
          <cell r="T31">
            <v>8</v>
          </cell>
          <cell r="U31">
            <v>1</v>
          </cell>
          <cell r="V31" t="str">
            <v>T</v>
          </cell>
          <cell r="W31" t="str">
            <v>no</v>
          </cell>
          <cell r="Z31" t="str">
            <v>ICDP5057ESQBHU2</v>
          </cell>
        </row>
        <row r="32">
          <cell r="A32" t="str">
            <v>12-5</v>
          </cell>
          <cell r="B32">
            <v>5057</v>
          </cell>
          <cell r="C32">
            <v>2</v>
          </cell>
          <cell r="D32" t="str">
            <v>A</v>
          </cell>
          <cell r="E32">
            <v>12</v>
          </cell>
          <cell r="F32" t="str">
            <v>Z</v>
          </cell>
          <cell r="G32">
            <v>5</v>
          </cell>
          <cell r="H32">
            <v>3101752</v>
          </cell>
          <cell r="I32">
            <v>0.71499999999999997</v>
          </cell>
          <cell r="J32">
            <v>0.72</v>
          </cell>
          <cell r="K32">
            <v>20.400000000000002</v>
          </cell>
          <cell r="L32">
            <v>21.035</v>
          </cell>
          <cell r="M32">
            <v>20.315000000000001</v>
          </cell>
          <cell r="N32">
            <v>21.035</v>
          </cell>
          <cell r="O32">
            <v>0</v>
          </cell>
          <cell r="P32" t="str">
            <v>DM</v>
          </cell>
          <cell r="R32" t="str">
            <v>no</v>
          </cell>
          <cell r="S32">
            <v>1</v>
          </cell>
          <cell r="T32">
            <v>8</v>
          </cell>
          <cell r="U32">
            <v>2</v>
          </cell>
          <cell r="V32" t="str">
            <v>M</v>
          </cell>
          <cell r="W32" t="str">
            <v>no</v>
          </cell>
          <cell r="Z32" t="str">
            <v>ICDP5057ESSBHU2</v>
          </cell>
        </row>
        <row r="33">
          <cell r="A33" t="str">
            <v>13-1</v>
          </cell>
          <cell r="B33">
            <v>5057</v>
          </cell>
          <cell r="C33">
            <v>2</v>
          </cell>
          <cell r="D33" t="str">
            <v>A</v>
          </cell>
          <cell r="E33">
            <v>13</v>
          </cell>
          <cell r="F33" t="str">
            <v>Z</v>
          </cell>
          <cell r="G33">
            <v>1</v>
          </cell>
          <cell r="H33">
            <v>3101754</v>
          </cell>
          <cell r="I33">
            <v>0.90500000000000003</v>
          </cell>
          <cell r="J33">
            <v>0.91</v>
          </cell>
          <cell r="K33">
            <v>20.7</v>
          </cell>
          <cell r="L33">
            <v>21.61</v>
          </cell>
          <cell r="M33">
            <v>20.7</v>
          </cell>
          <cell r="N33">
            <v>21.61</v>
          </cell>
          <cell r="O33">
            <v>0</v>
          </cell>
          <cell r="P33" t="str">
            <v>DM</v>
          </cell>
          <cell r="Q33" t="str">
            <v>piece 1 is continued in section 13-2</v>
          </cell>
          <cell r="R33" t="str">
            <v>no</v>
          </cell>
          <cell r="S33">
            <v>1</v>
          </cell>
          <cell r="T33">
            <v>8</v>
          </cell>
          <cell r="U33">
            <v>3</v>
          </cell>
          <cell r="V33" t="str">
            <v>M</v>
          </cell>
          <cell r="W33" t="str">
            <v>no</v>
          </cell>
          <cell r="Z33" t="str">
            <v>ICDP5057ESUBHU2</v>
          </cell>
        </row>
        <row r="34">
          <cell r="A34" t="str">
            <v>13-2</v>
          </cell>
          <cell r="B34">
            <v>5057</v>
          </cell>
          <cell r="C34">
            <v>2</v>
          </cell>
          <cell r="D34" t="str">
            <v>A</v>
          </cell>
          <cell r="E34">
            <v>13</v>
          </cell>
          <cell r="F34" t="str">
            <v>Z</v>
          </cell>
          <cell r="G34">
            <v>2</v>
          </cell>
          <cell r="H34">
            <v>3101756</v>
          </cell>
          <cell r="I34">
            <v>0.78500000000000003</v>
          </cell>
          <cell r="J34">
            <v>0.8</v>
          </cell>
          <cell r="K34">
            <v>21.605</v>
          </cell>
          <cell r="L34">
            <v>22.41</v>
          </cell>
          <cell r="M34">
            <v>21.61</v>
          </cell>
          <cell r="N34">
            <v>22.41</v>
          </cell>
          <cell r="O34">
            <v>0</v>
          </cell>
          <cell r="P34" t="str">
            <v>DM</v>
          </cell>
          <cell r="Q34" t="str">
            <v>piece 1 continues in section 13-3, core box 9</v>
          </cell>
          <cell r="R34" t="str">
            <v>no</v>
          </cell>
          <cell r="S34">
            <v>1</v>
          </cell>
          <cell r="T34">
            <v>8</v>
          </cell>
          <cell r="U34">
            <v>4</v>
          </cell>
          <cell r="V34" t="str">
            <v>B</v>
          </cell>
          <cell r="W34" t="str">
            <v>no</v>
          </cell>
          <cell r="Z34" t="str">
            <v>ICDP5057ESWBHU2</v>
          </cell>
        </row>
        <row r="35">
          <cell r="A35" t="str">
            <v>13-3</v>
          </cell>
          <cell r="B35">
            <v>5057</v>
          </cell>
          <cell r="C35">
            <v>2</v>
          </cell>
          <cell r="D35" t="str">
            <v>A</v>
          </cell>
          <cell r="E35">
            <v>13</v>
          </cell>
          <cell r="F35" t="str">
            <v>Z</v>
          </cell>
          <cell r="G35">
            <v>3</v>
          </cell>
          <cell r="H35">
            <v>3101758</v>
          </cell>
          <cell r="I35">
            <v>0.91500000000000004</v>
          </cell>
          <cell r="J35">
            <v>0.91500000000000004</v>
          </cell>
          <cell r="K35">
            <v>22.39</v>
          </cell>
          <cell r="L35">
            <v>23.324999999999999</v>
          </cell>
          <cell r="M35">
            <v>22.41</v>
          </cell>
          <cell r="N35">
            <v>23.324999999999999</v>
          </cell>
          <cell r="O35">
            <v>0</v>
          </cell>
          <cell r="P35" t="str">
            <v>DM</v>
          </cell>
          <cell r="Q35" t="str">
            <v>piece 1 continues in section 13-4, section 13-4 starts with 4cm of vein rubbles, belong to piece 1 of section 13-3</v>
          </cell>
          <cell r="R35" t="str">
            <v>no</v>
          </cell>
          <cell r="S35">
            <v>1</v>
          </cell>
          <cell r="T35">
            <v>9</v>
          </cell>
          <cell r="U35">
            <v>1</v>
          </cell>
          <cell r="V35" t="str">
            <v>T</v>
          </cell>
          <cell r="W35" t="str">
            <v>no</v>
          </cell>
          <cell r="Z35" t="str">
            <v>ICDP5057ESYBHU2</v>
          </cell>
        </row>
        <row r="36">
          <cell r="A36" t="str">
            <v>13-4</v>
          </cell>
          <cell r="B36">
            <v>5057</v>
          </cell>
          <cell r="C36">
            <v>2</v>
          </cell>
          <cell r="D36" t="str">
            <v>A</v>
          </cell>
          <cell r="E36">
            <v>13</v>
          </cell>
          <cell r="F36" t="str">
            <v>Z</v>
          </cell>
          <cell r="G36">
            <v>4</v>
          </cell>
          <cell r="H36">
            <v>3101760</v>
          </cell>
          <cell r="I36">
            <v>0.66500000000000004</v>
          </cell>
          <cell r="J36">
            <v>0.69</v>
          </cell>
          <cell r="K36">
            <v>23.305</v>
          </cell>
          <cell r="L36">
            <v>24.015000000000001</v>
          </cell>
          <cell r="M36">
            <v>23.324999999999999</v>
          </cell>
          <cell r="N36">
            <v>24.015000000000001</v>
          </cell>
          <cell r="O36">
            <v>0</v>
          </cell>
          <cell r="P36" t="str">
            <v>DM</v>
          </cell>
          <cell r="Q36" t="str">
            <v>first 4cm are vein rubbles (piece 1) which belong to piece 2, piece 2 is continued in section 14-1</v>
          </cell>
          <cell r="R36" t="str">
            <v>no</v>
          </cell>
          <cell r="S36">
            <v>2</v>
          </cell>
          <cell r="T36">
            <v>9</v>
          </cell>
          <cell r="U36">
            <v>2</v>
          </cell>
          <cell r="V36" t="str">
            <v>M</v>
          </cell>
          <cell r="W36" t="str">
            <v>no</v>
          </cell>
          <cell r="Z36" t="str">
            <v>ICDP5057ES0CHU2</v>
          </cell>
        </row>
        <row r="37">
          <cell r="A37" t="str">
            <v>14-1</v>
          </cell>
          <cell r="B37">
            <v>5057</v>
          </cell>
          <cell r="C37">
            <v>2</v>
          </cell>
          <cell r="D37" t="str">
            <v>A</v>
          </cell>
          <cell r="E37">
            <v>14</v>
          </cell>
          <cell r="F37" t="str">
            <v>Z</v>
          </cell>
          <cell r="G37">
            <v>1</v>
          </cell>
          <cell r="H37">
            <v>3101762</v>
          </cell>
          <cell r="I37">
            <v>0.66500000000000004</v>
          </cell>
          <cell r="J37">
            <v>0.67</v>
          </cell>
          <cell r="K37">
            <v>23.75</v>
          </cell>
          <cell r="L37">
            <v>24.42</v>
          </cell>
          <cell r="M37">
            <v>23.75</v>
          </cell>
          <cell r="N37">
            <v>24.42</v>
          </cell>
          <cell r="O37">
            <v>0</v>
          </cell>
          <cell r="P37" t="str">
            <v>DM</v>
          </cell>
          <cell r="Q37" t="str">
            <v>piece 1 continues in section 14-2</v>
          </cell>
          <cell r="R37" t="str">
            <v>no</v>
          </cell>
          <cell r="S37">
            <v>1</v>
          </cell>
          <cell r="T37">
            <v>9</v>
          </cell>
          <cell r="U37">
            <v>3</v>
          </cell>
          <cell r="V37" t="str">
            <v>M</v>
          </cell>
          <cell r="W37" t="str">
            <v>no</v>
          </cell>
          <cell r="Z37" t="str">
            <v>ICDP5057ES2CHU2</v>
          </cell>
        </row>
        <row r="38">
          <cell r="A38" t="str">
            <v>14-2</v>
          </cell>
          <cell r="B38">
            <v>5057</v>
          </cell>
          <cell r="C38">
            <v>2</v>
          </cell>
          <cell r="D38" t="str">
            <v>A</v>
          </cell>
          <cell r="E38">
            <v>14</v>
          </cell>
          <cell r="F38" t="str">
            <v>Z</v>
          </cell>
          <cell r="G38">
            <v>2</v>
          </cell>
          <cell r="H38">
            <v>3101764</v>
          </cell>
          <cell r="I38">
            <v>1.02</v>
          </cell>
          <cell r="J38">
            <v>1.0149999999999999</v>
          </cell>
          <cell r="K38">
            <v>24.414999999999999</v>
          </cell>
          <cell r="L38">
            <v>25.434999999999999</v>
          </cell>
          <cell r="M38">
            <v>24.42</v>
          </cell>
          <cell r="N38">
            <v>25.434999999999999</v>
          </cell>
          <cell r="O38">
            <v>0</v>
          </cell>
          <cell r="P38" t="str">
            <v>DM</v>
          </cell>
          <cell r="Q38" t="str">
            <v>piece 1 continues in section 14-3, core box 10</v>
          </cell>
          <cell r="R38" t="str">
            <v>no</v>
          </cell>
          <cell r="S38">
            <v>1</v>
          </cell>
          <cell r="T38">
            <v>9</v>
          </cell>
          <cell r="U38">
            <v>4</v>
          </cell>
          <cell r="V38" t="str">
            <v>B</v>
          </cell>
          <cell r="W38" t="str">
            <v>no</v>
          </cell>
          <cell r="Z38" t="str">
            <v>ICDP5057ES4CHU2</v>
          </cell>
        </row>
        <row r="39">
          <cell r="A39" t="str">
            <v>14-3</v>
          </cell>
          <cell r="B39">
            <v>5057</v>
          </cell>
          <cell r="C39">
            <v>2</v>
          </cell>
          <cell r="D39" t="str">
            <v>A</v>
          </cell>
          <cell r="E39">
            <v>14</v>
          </cell>
          <cell r="F39" t="str">
            <v>Z</v>
          </cell>
          <cell r="G39">
            <v>3</v>
          </cell>
          <cell r="H39">
            <v>3101766</v>
          </cell>
          <cell r="I39">
            <v>0.56000000000000005</v>
          </cell>
          <cell r="J39">
            <v>0.55000000000000004</v>
          </cell>
          <cell r="K39">
            <v>25.434999999999999</v>
          </cell>
          <cell r="L39">
            <v>25.984999999999999</v>
          </cell>
          <cell r="M39">
            <v>25.434999999999999</v>
          </cell>
          <cell r="N39">
            <v>25.984999999999999</v>
          </cell>
          <cell r="O39">
            <v>0</v>
          </cell>
          <cell r="P39" t="str">
            <v>DM</v>
          </cell>
          <cell r="Q39" t="str">
            <v>piece 1 continues in section 14-4</v>
          </cell>
          <cell r="R39" t="str">
            <v>no</v>
          </cell>
          <cell r="S39">
            <v>1</v>
          </cell>
          <cell r="T39">
            <v>10</v>
          </cell>
          <cell r="U39">
            <v>1</v>
          </cell>
          <cell r="V39" t="str">
            <v>T</v>
          </cell>
          <cell r="W39" t="str">
            <v>no</v>
          </cell>
          <cell r="Z39" t="str">
            <v>ICDP5057ES6CHU2</v>
          </cell>
        </row>
        <row r="40">
          <cell r="A40" t="str">
            <v>14-4</v>
          </cell>
          <cell r="B40">
            <v>5057</v>
          </cell>
          <cell r="C40">
            <v>2</v>
          </cell>
          <cell r="D40" t="str">
            <v>A</v>
          </cell>
          <cell r="E40">
            <v>14</v>
          </cell>
          <cell r="F40" t="str">
            <v>Z</v>
          </cell>
          <cell r="G40">
            <v>4</v>
          </cell>
          <cell r="H40">
            <v>3101768</v>
          </cell>
          <cell r="I40">
            <v>0.85</v>
          </cell>
          <cell r="J40">
            <v>0.85</v>
          </cell>
          <cell r="K40">
            <v>25.994999999999997</v>
          </cell>
          <cell r="L40">
            <v>26.835000000000001</v>
          </cell>
          <cell r="M40">
            <v>25.984999999999999</v>
          </cell>
          <cell r="N40">
            <v>26.835000000000001</v>
          </cell>
          <cell r="O40">
            <v>0</v>
          </cell>
          <cell r="P40" t="str">
            <v>DM</v>
          </cell>
          <cell r="Q40" t="str">
            <v>piece 1 continues in section 15-1</v>
          </cell>
          <cell r="R40" t="str">
            <v>no</v>
          </cell>
          <cell r="S40">
            <v>1</v>
          </cell>
          <cell r="T40">
            <v>10</v>
          </cell>
          <cell r="U40">
            <v>2</v>
          </cell>
          <cell r="V40" t="str">
            <v>M</v>
          </cell>
          <cell r="W40" t="str">
            <v>no</v>
          </cell>
          <cell r="Z40" t="str">
            <v>ICDP5057ES8CHU2</v>
          </cell>
        </row>
        <row r="41">
          <cell r="A41" t="str">
            <v>15-1</v>
          </cell>
          <cell r="B41">
            <v>5057</v>
          </cell>
          <cell r="C41">
            <v>2</v>
          </cell>
          <cell r="D41" t="str">
            <v>A</v>
          </cell>
          <cell r="E41">
            <v>15</v>
          </cell>
          <cell r="F41" t="str">
            <v>Z</v>
          </cell>
          <cell r="G41">
            <v>1</v>
          </cell>
          <cell r="H41">
            <v>3101770</v>
          </cell>
          <cell r="I41">
            <v>0.96</v>
          </cell>
          <cell r="J41">
            <v>0.96</v>
          </cell>
          <cell r="K41">
            <v>26.8</v>
          </cell>
          <cell r="L41">
            <v>27.76</v>
          </cell>
          <cell r="M41">
            <v>26.8</v>
          </cell>
          <cell r="N41">
            <v>27.76</v>
          </cell>
          <cell r="O41">
            <v>0</v>
          </cell>
          <cell r="P41" t="str">
            <v>DM</v>
          </cell>
          <cell r="Q41" t="str">
            <v>piece 1 continues in section 15-2</v>
          </cell>
          <cell r="R41" t="str">
            <v>no</v>
          </cell>
          <cell r="S41">
            <v>1</v>
          </cell>
          <cell r="T41">
            <v>10</v>
          </cell>
          <cell r="U41">
            <v>3</v>
          </cell>
          <cell r="V41" t="str">
            <v>M</v>
          </cell>
          <cell r="W41" t="str">
            <v>no</v>
          </cell>
          <cell r="Z41" t="str">
            <v>ICDP5057ESACHU2</v>
          </cell>
        </row>
        <row r="42">
          <cell r="A42" t="str">
            <v>15-2</v>
          </cell>
          <cell r="B42">
            <v>5057</v>
          </cell>
          <cell r="C42">
            <v>2</v>
          </cell>
          <cell r="D42" t="str">
            <v>A</v>
          </cell>
          <cell r="E42">
            <v>15</v>
          </cell>
          <cell r="F42" t="str">
            <v>Z</v>
          </cell>
          <cell r="G42">
            <v>2</v>
          </cell>
          <cell r="H42">
            <v>3101772</v>
          </cell>
          <cell r="I42">
            <v>0.86</v>
          </cell>
          <cell r="J42">
            <v>0.86499999999999999</v>
          </cell>
          <cell r="K42">
            <v>27.76</v>
          </cell>
          <cell r="L42">
            <v>28.625</v>
          </cell>
          <cell r="M42">
            <v>27.76</v>
          </cell>
          <cell r="N42">
            <v>28.625</v>
          </cell>
          <cell r="O42">
            <v>0</v>
          </cell>
          <cell r="P42" t="str">
            <v>DM</v>
          </cell>
          <cell r="Q42" t="str">
            <v>piece 1 continues in section 15-3, core box 11</v>
          </cell>
          <cell r="R42" t="str">
            <v>no</v>
          </cell>
          <cell r="S42">
            <v>1</v>
          </cell>
          <cell r="T42">
            <v>10</v>
          </cell>
          <cell r="U42">
            <v>4</v>
          </cell>
          <cell r="V42" t="str">
            <v>B</v>
          </cell>
          <cell r="W42" t="str">
            <v>no</v>
          </cell>
          <cell r="Z42" t="str">
            <v>ICDP5057ESCCHU2</v>
          </cell>
        </row>
        <row r="43">
          <cell r="A43" t="str">
            <v>15-3</v>
          </cell>
          <cell r="B43">
            <v>5057</v>
          </cell>
          <cell r="C43">
            <v>2</v>
          </cell>
          <cell r="D43" t="str">
            <v>A</v>
          </cell>
          <cell r="E43">
            <v>15</v>
          </cell>
          <cell r="F43" t="str">
            <v>Z</v>
          </cell>
          <cell r="G43">
            <v>3</v>
          </cell>
          <cell r="H43">
            <v>3101774</v>
          </cell>
          <cell r="I43">
            <v>0.49</v>
          </cell>
          <cell r="J43">
            <v>0.49</v>
          </cell>
          <cell r="K43">
            <v>28.62</v>
          </cell>
          <cell r="L43">
            <v>29.114999999999998</v>
          </cell>
          <cell r="M43">
            <v>28.625</v>
          </cell>
          <cell r="N43">
            <v>29.114999999999998</v>
          </cell>
          <cell r="O43">
            <v>0</v>
          </cell>
          <cell r="P43" t="str">
            <v>DM</v>
          </cell>
          <cell r="Q43" t="str">
            <v>piece 1 continues in section 15-4</v>
          </cell>
          <cell r="R43" t="str">
            <v>no</v>
          </cell>
          <cell r="S43">
            <v>1</v>
          </cell>
          <cell r="T43">
            <v>11</v>
          </cell>
          <cell r="U43">
            <v>1</v>
          </cell>
          <cell r="V43" t="str">
            <v>T</v>
          </cell>
          <cell r="W43" t="str">
            <v>no</v>
          </cell>
          <cell r="X43">
            <v>0</v>
          </cell>
          <cell r="Y43">
            <v>0</v>
          </cell>
          <cell r="Z43" t="str">
            <v>ICDP5057ESECHU2</v>
          </cell>
        </row>
        <row r="44">
          <cell r="A44" t="str">
            <v>15-4</v>
          </cell>
          <cell r="B44">
            <v>5057</v>
          </cell>
          <cell r="C44">
            <v>2</v>
          </cell>
          <cell r="D44" t="str">
            <v>A</v>
          </cell>
          <cell r="E44">
            <v>15</v>
          </cell>
          <cell r="F44" t="str">
            <v>Z</v>
          </cell>
          <cell r="G44">
            <v>4</v>
          </cell>
          <cell r="H44">
            <v>3101776</v>
          </cell>
          <cell r="I44">
            <v>0.94</v>
          </cell>
          <cell r="J44">
            <v>0.94</v>
          </cell>
          <cell r="K44">
            <v>29.11</v>
          </cell>
          <cell r="L44">
            <v>30.055</v>
          </cell>
          <cell r="M44">
            <v>29.114999999999998</v>
          </cell>
          <cell r="N44">
            <v>30.055</v>
          </cell>
          <cell r="O44">
            <v>0</v>
          </cell>
          <cell r="P44" t="str">
            <v>DM</v>
          </cell>
          <cell r="Q44" t="str">
            <v>piece 1 continues in section 16-1</v>
          </cell>
          <cell r="R44" t="str">
            <v>no</v>
          </cell>
          <cell r="S44">
            <v>1</v>
          </cell>
          <cell r="T44">
            <v>11</v>
          </cell>
          <cell r="U44">
            <v>2</v>
          </cell>
          <cell r="V44" t="str">
            <v>M</v>
          </cell>
          <cell r="W44" t="str">
            <v>no</v>
          </cell>
          <cell r="Z44" t="str">
            <v>ICDP5057ESGCHU2</v>
          </cell>
        </row>
        <row r="45">
          <cell r="A45" t="str">
            <v>16-1</v>
          </cell>
          <cell r="B45">
            <v>5057</v>
          </cell>
          <cell r="C45">
            <v>2</v>
          </cell>
          <cell r="D45" t="str">
            <v>A</v>
          </cell>
          <cell r="E45">
            <v>16</v>
          </cell>
          <cell r="F45" t="str">
            <v>Z</v>
          </cell>
          <cell r="G45">
            <v>1</v>
          </cell>
          <cell r="H45">
            <v>3101778</v>
          </cell>
          <cell r="I45">
            <v>0.62</v>
          </cell>
          <cell r="J45">
            <v>0.625</v>
          </cell>
          <cell r="K45">
            <v>29.85</v>
          </cell>
          <cell r="L45">
            <v>30.475000000000001</v>
          </cell>
          <cell r="M45">
            <v>29.85</v>
          </cell>
          <cell r="N45">
            <v>30.475000000000001</v>
          </cell>
          <cell r="O45">
            <v>0</v>
          </cell>
          <cell r="P45" t="str">
            <v>DM</v>
          </cell>
          <cell r="Q45" t="str">
            <v>piece 1 continues in section 16-2</v>
          </cell>
          <cell r="R45" t="str">
            <v>no</v>
          </cell>
          <cell r="S45">
            <v>1</v>
          </cell>
          <cell r="T45">
            <v>11</v>
          </cell>
          <cell r="U45">
            <v>3</v>
          </cell>
          <cell r="V45" t="str">
            <v>M</v>
          </cell>
          <cell r="W45" t="str">
            <v>no</v>
          </cell>
          <cell r="Z45" t="str">
            <v>ICDP5057ESICHU2</v>
          </cell>
        </row>
        <row r="46">
          <cell r="A46" t="str">
            <v>16-2</v>
          </cell>
          <cell r="B46">
            <v>5057</v>
          </cell>
          <cell r="C46">
            <v>2</v>
          </cell>
          <cell r="D46" t="str">
            <v>A</v>
          </cell>
          <cell r="E46">
            <v>16</v>
          </cell>
          <cell r="F46" t="str">
            <v>Z</v>
          </cell>
          <cell r="G46">
            <v>2</v>
          </cell>
          <cell r="H46">
            <v>3101780</v>
          </cell>
          <cell r="I46">
            <v>0.80500000000000005</v>
          </cell>
          <cell r="J46">
            <v>0.81</v>
          </cell>
          <cell r="K46">
            <v>30.470000000000002</v>
          </cell>
          <cell r="L46">
            <v>31.285</v>
          </cell>
          <cell r="M46">
            <v>30.475000000000001</v>
          </cell>
          <cell r="N46">
            <v>31.285</v>
          </cell>
          <cell r="O46">
            <v>0</v>
          </cell>
          <cell r="P46" t="str">
            <v>DM</v>
          </cell>
          <cell r="Q46" t="str">
            <v>saw cut bottom, piece 1 continues in 16-3, core box 12</v>
          </cell>
          <cell r="R46" t="str">
            <v>no</v>
          </cell>
          <cell r="S46">
            <v>1</v>
          </cell>
          <cell r="T46">
            <v>11</v>
          </cell>
          <cell r="U46">
            <v>4</v>
          </cell>
          <cell r="V46" t="str">
            <v>B</v>
          </cell>
          <cell r="W46" t="str">
            <v>no</v>
          </cell>
          <cell r="Z46" t="str">
            <v>ICDP5057ESKCHU2</v>
          </cell>
        </row>
        <row r="47">
          <cell r="A47" t="str">
            <v>16-3</v>
          </cell>
          <cell r="B47">
            <v>5057</v>
          </cell>
          <cell r="C47">
            <v>2</v>
          </cell>
          <cell r="D47" t="str">
            <v>A</v>
          </cell>
          <cell r="E47">
            <v>16</v>
          </cell>
          <cell r="F47" t="str">
            <v>Z</v>
          </cell>
          <cell r="G47">
            <v>3</v>
          </cell>
          <cell r="H47">
            <v>3101782</v>
          </cell>
          <cell r="I47">
            <v>0.82499999999999996</v>
          </cell>
          <cell r="J47">
            <v>0.83</v>
          </cell>
          <cell r="K47">
            <v>31.275000000000002</v>
          </cell>
          <cell r="L47">
            <v>32.115000000000002</v>
          </cell>
          <cell r="M47">
            <v>31.285</v>
          </cell>
          <cell r="N47">
            <v>32.115000000000002</v>
          </cell>
          <cell r="O47">
            <v>0</v>
          </cell>
          <cell r="P47" t="str">
            <v>DM</v>
          </cell>
          <cell r="Q47" t="str">
            <v>saw cut top, piece 1 continues in section 16-4</v>
          </cell>
          <cell r="R47" t="str">
            <v>no</v>
          </cell>
          <cell r="S47">
            <v>1</v>
          </cell>
          <cell r="T47">
            <v>12</v>
          </cell>
          <cell r="U47">
            <v>1</v>
          </cell>
          <cell r="V47" t="str">
            <v>T</v>
          </cell>
          <cell r="W47" t="str">
            <v>no</v>
          </cell>
          <cell r="X47">
            <v>0</v>
          </cell>
          <cell r="Y47">
            <v>0</v>
          </cell>
          <cell r="Z47" t="str">
            <v>ICDP5057ESMCHU2</v>
          </cell>
        </row>
        <row r="48">
          <cell r="A48" t="str">
            <v>16-4</v>
          </cell>
          <cell r="B48">
            <v>5057</v>
          </cell>
          <cell r="C48">
            <v>2</v>
          </cell>
          <cell r="D48" t="str">
            <v>A</v>
          </cell>
          <cell r="E48">
            <v>16</v>
          </cell>
          <cell r="F48" t="str">
            <v>Z</v>
          </cell>
          <cell r="G48">
            <v>4</v>
          </cell>
          <cell r="H48">
            <v>3101784</v>
          </cell>
          <cell r="I48">
            <v>0.90500000000000003</v>
          </cell>
          <cell r="J48">
            <v>0.91</v>
          </cell>
          <cell r="K48">
            <v>32.1</v>
          </cell>
          <cell r="L48">
            <v>33.024999999999999</v>
          </cell>
          <cell r="M48">
            <v>32.115000000000002</v>
          </cell>
          <cell r="N48">
            <v>33.024999999999999</v>
          </cell>
          <cell r="O48">
            <v>0</v>
          </cell>
          <cell r="P48" t="str">
            <v>DM</v>
          </cell>
          <cell r="Q48" t="str">
            <v>piece 1 continues in section 17-1</v>
          </cell>
          <cell r="R48" t="str">
            <v>no</v>
          </cell>
          <cell r="S48">
            <v>1</v>
          </cell>
          <cell r="T48">
            <v>12</v>
          </cell>
          <cell r="U48">
            <v>2</v>
          </cell>
          <cell r="V48" t="str">
            <v>M</v>
          </cell>
          <cell r="W48" t="str">
            <v>no</v>
          </cell>
          <cell r="Z48" t="str">
            <v>ICDP5057ESOCHU2</v>
          </cell>
        </row>
        <row r="49">
          <cell r="A49" t="str">
            <v>17-1</v>
          </cell>
          <cell r="B49">
            <v>5057</v>
          </cell>
          <cell r="C49">
            <v>2</v>
          </cell>
          <cell r="D49" t="str">
            <v>A</v>
          </cell>
          <cell r="E49">
            <v>17</v>
          </cell>
          <cell r="F49" t="str">
            <v>Z</v>
          </cell>
          <cell r="G49">
            <v>1</v>
          </cell>
          <cell r="H49">
            <v>3101786</v>
          </cell>
          <cell r="I49">
            <v>0.82</v>
          </cell>
          <cell r="J49">
            <v>0.82</v>
          </cell>
          <cell r="K49">
            <v>32.9</v>
          </cell>
          <cell r="L49">
            <v>33.72</v>
          </cell>
          <cell r="M49">
            <v>32.9</v>
          </cell>
          <cell r="N49">
            <v>33.72</v>
          </cell>
          <cell r="O49">
            <v>0</v>
          </cell>
          <cell r="P49" t="str">
            <v>DM</v>
          </cell>
          <cell r="Q49" t="str">
            <v>piece 1 continues to section 17-2</v>
          </cell>
          <cell r="R49" t="str">
            <v>no</v>
          </cell>
          <cell r="S49">
            <v>1</v>
          </cell>
          <cell r="T49">
            <v>12</v>
          </cell>
          <cell r="U49">
            <v>3</v>
          </cell>
          <cell r="V49" t="str">
            <v>M</v>
          </cell>
          <cell r="W49" t="str">
            <v>no</v>
          </cell>
          <cell r="Z49" t="str">
            <v>ICDP5057ESQCHU2</v>
          </cell>
        </row>
        <row r="50">
          <cell r="A50" t="str">
            <v>17-2</v>
          </cell>
          <cell r="B50">
            <v>5057</v>
          </cell>
          <cell r="C50">
            <v>2</v>
          </cell>
          <cell r="D50" t="str">
            <v>A</v>
          </cell>
          <cell r="E50">
            <v>17</v>
          </cell>
          <cell r="F50" t="str">
            <v>Z</v>
          </cell>
          <cell r="G50">
            <v>2</v>
          </cell>
          <cell r="H50">
            <v>3101788</v>
          </cell>
          <cell r="I50">
            <v>0.60499999999999998</v>
          </cell>
          <cell r="J50">
            <v>0.60499999999999998</v>
          </cell>
          <cell r="K50">
            <v>33.72</v>
          </cell>
          <cell r="L50">
            <v>34.325000000000003</v>
          </cell>
          <cell r="M50">
            <v>33.72</v>
          </cell>
          <cell r="N50">
            <v>34.325000000000003</v>
          </cell>
          <cell r="O50">
            <v>0</v>
          </cell>
          <cell r="P50" t="str">
            <v>DM</v>
          </cell>
          <cell r="Q50" t="str">
            <v>piece 1 continues to section 17-3, core box 13</v>
          </cell>
          <cell r="R50" t="str">
            <v>no</v>
          </cell>
          <cell r="S50">
            <v>1</v>
          </cell>
          <cell r="T50">
            <v>12</v>
          </cell>
          <cell r="U50">
            <v>4</v>
          </cell>
          <cell r="V50" t="str">
            <v>B</v>
          </cell>
          <cell r="W50" t="str">
            <v>no</v>
          </cell>
          <cell r="Z50" t="str">
            <v>ICDP5057ESSCHU2</v>
          </cell>
        </row>
        <row r="51">
          <cell r="A51" t="str">
            <v>17-3</v>
          </cell>
          <cell r="B51">
            <v>5057</v>
          </cell>
          <cell r="C51">
            <v>2</v>
          </cell>
          <cell r="D51" t="str">
            <v>A</v>
          </cell>
          <cell r="E51">
            <v>17</v>
          </cell>
          <cell r="F51" t="str">
            <v>Z</v>
          </cell>
          <cell r="G51">
            <v>3</v>
          </cell>
          <cell r="H51">
            <v>3101790</v>
          </cell>
          <cell r="I51">
            <v>0.86</v>
          </cell>
          <cell r="J51">
            <v>0.85</v>
          </cell>
          <cell r="K51">
            <v>34.324999999999996</v>
          </cell>
          <cell r="L51">
            <v>35.174999999999997</v>
          </cell>
          <cell r="M51">
            <v>34.325000000000003</v>
          </cell>
          <cell r="N51">
            <v>35.174999999999997</v>
          </cell>
          <cell r="O51">
            <v>0</v>
          </cell>
          <cell r="P51" t="str">
            <v>DM</v>
          </cell>
          <cell r="Q51" t="str">
            <v>piece 1 continues in section 17-4</v>
          </cell>
          <cell r="R51" t="str">
            <v>no</v>
          </cell>
          <cell r="S51">
            <v>1</v>
          </cell>
          <cell r="T51">
            <v>13</v>
          </cell>
          <cell r="U51">
            <v>1</v>
          </cell>
          <cell r="V51" t="str">
            <v>T</v>
          </cell>
          <cell r="W51" t="str">
            <v>no</v>
          </cell>
          <cell r="Z51" t="str">
            <v>ICDP5057ESUCHU2</v>
          </cell>
        </row>
        <row r="52">
          <cell r="A52" t="str">
            <v>17-4</v>
          </cell>
          <cell r="B52">
            <v>5057</v>
          </cell>
          <cell r="C52">
            <v>2</v>
          </cell>
          <cell r="D52" t="str">
            <v>A</v>
          </cell>
          <cell r="E52">
            <v>17</v>
          </cell>
          <cell r="F52" t="str">
            <v>Z</v>
          </cell>
          <cell r="G52">
            <v>4</v>
          </cell>
          <cell r="H52">
            <v>3101792</v>
          </cell>
          <cell r="I52">
            <v>0.96</v>
          </cell>
          <cell r="J52">
            <v>0.96499999999999997</v>
          </cell>
          <cell r="K52">
            <v>35.184999999999995</v>
          </cell>
          <cell r="L52">
            <v>36.14</v>
          </cell>
          <cell r="M52">
            <v>35.174999999999997</v>
          </cell>
          <cell r="N52">
            <v>36.14</v>
          </cell>
          <cell r="O52">
            <v>0</v>
          </cell>
          <cell r="P52" t="str">
            <v>DM</v>
          </cell>
          <cell r="R52" t="str">
            <v>no</v>
          </cell>
          <cell r="S52">
            <v>1</v>
          </cell>
          <cell r="T52">
            <v>13</v>
          </cell>
          <cell r="U52">
            <v>2</v>
          </cell>
          <cell r="V52" t="str">
            <v>M</v>
          </cell>
          <cell r="W52" t="str">
            <v>no</v>
          </cell>
          <cell r="Z52" t="str">
            <v>ICDP5057ESWCHU2</v>
          </cell>
        </row>
        <row r="53">
          <cell r="A53" t="str">
            <v>18-1</v>
          </cell>
          <cell r="B53">
            <v>5057</v>
          </cell>
          <cell r="C53">
            <v>2</v>
          </cell>
          <cell r="D53" t="str">
            <v>A</v>
          </cell>
          <cell r="E53">
            <v>18</v>
          </cell>
          <cell r="F53" t="str">
            <v>Z</v>
          </cell>
          <cell r="G53">
            <v>1</v>
          </cell>
          <cell r="H53">
            <v>3101794</v>
          </cell>
          <cell r="I53">
            <v>0.78</v>
          </cell>
          <cell r="J53">
            <v>0.82</v>
          </cell>
          <cell r="K53">
            <v>35.950000000000003</v>
          </cell>
          <cell r="L53">
            <v>36.770000000000003</v>
          </cell>
          <cell r="M53">
            <v>35.950000000000003</v>
          </cell>
          <cell r="N53">
            <v>36.770000000000003</v>
          </cell>
          <cell r="O53">
            <v>0</v>
          </cell>
          <cell r="P53" t="str">
            <v>DM</v>
          </cell>
          <cell r="Q53" t="str">
            <v>upper part of section is rubbled vein material, piece 5 continues in section 18-2</v>
          </cell>
          <cell r="R53" t="str">
            <v>no</v>
          </cell>
          <cell r="S53">
            <v>5</v>
          </cell>
          <cell r="T53">
            <v>13</v>
          </cell>
          <cell r="U53">
            <v>3</v>
          </cell>
          <cell r="V53" t="str">
            <v>M</v>
          </cell>
          <cell r="W53" t="str">
            <v>no</v>
          </cell>
          <cell r="Z53" t="str">
            <v>ICDP5057ESYCHU2</v>
          </cell>
        </row>
        <row r="54">
          <cell r="A54" t="str">
            <v>18-2</v>
          </cell>
          <cell r="B54">
            <v>5057</v>
          </cell>
          <cell r="C54">
            <v>2</v>
          </cell>
          <cell r="D54" t="str">
            <v>A</v>
          </cell>
          <cell r="E54">
            <v>18</v>
          </cell>
          <cell r="F54" t="str">
            <v>Z</v>
          </cell>
          <cell r="G54">
            <v>2</v>
          </cell>
          <cell r="H54">
            <v>3101796</v>
          </cell>
          <cell r="I54">
            <v>0.9</v>
          </cell>
          <cell r="J54">
            <v>0.9</v>
          </cell>
          <cell r="K54">
            <v>36.730000000000004</v>
          </cell>
          <cell r="L54">
            <v>37.67</v>
          </cell>
          <cell r="M54">
            <v>36.770000000000003</v>
          </cell>
          <cell r="N54">
            <v>37.67</v>
          </cell>
          <cell r="O54">
            <v>0</v>
          </cell>
          <cell r="P54" t="str">
            <v>DM</v>
          </cell>
          <cell r="Q54" t="str">
            <v>piece 1 continues in section 18-3, core box 14</v>
          </cell>
          <cell r="R54" t="str">
            <v>no</v>
          </cell>
          <cell r="S54">
            <v>1</v>
          </cell>
          <cell r="T54">
            <v>13</v>
          </cell>
          <cell r="U54">
            <v>4</v>
          </cell>
          <cell r="V54" t="str">
            <v>B</v>
          </cell>
          <cell r="W54" t="str">
            <v>no</v>
          </cell>
          <cell r="Z54" t="str">
            <v>ICDP5057ES0DHU2</v>
          </cell>
        </row>
        <row r="55">
          <cell r="A55" t="str">
            <v>18-3</v>
          </cell>
          <cell r="B55">
            <v>5057</v>
          </cell>
          <cell r="C55">
            <v>2</v>
          </cell>
          <cell r="D55" t="str">
            <v>A</v>
          </cell>
          <cell r="E55">
            <v>18</v>
          </cell>
          <cell r="F55" t="str">
            <v>Z</v>
          </cell>
          <cell r="G55">
            <v>3</v>
          </cell>
          <cell r="H55">
            <v>3101798</v>
          </cell>
          <cell r="I55">
            <v>0.71</v>
          </cell>
          <cell r="J55">
            <v>0.71</v>
          </cell>
          <cell r="K55">
            <v>37.630000000000003</v>
          </cell>
          <cell r="L55">
            <v>38.380000000000003</v>
          </cell>
          <cell r="M55">
            <v>37.67</v>
          </cell>
          <cell r="N55">
            <v>38.380000000000003</v>
          </cell>
          <cell r="O55">
            <v>0</v>
          </cell>
          <cell r="P55" t="str">
            <v>DM</v>
          </cell>
          <cell r="Q55" t="str">
            <v>piece 1 continues in section 18-4</v>
          </cell>
          <cell r="R55" t="str">
            <v>no</v>
          </cell>
          <cell r="S55">
            <v>1</v>
          </cell>
          <cell r="T55">
            <v>14</v>
          </cell>
          <cell r="U55">
            <v>1</v>
          </cell>
          <cell r="V55" t="str">
            <v>T</v>
          </cell>
          <cell r="W55" t="str">
            <v>no</v>
          </cell>
          <cell r="Z55" t="str">
            <v>ICDP5057ES2DHU2</v>
          </cell>
        </row>
        <row r="56">
          <cell r="A56" t="str">
            <v>18-4</v>
          </cell>
          <cell r="B56">
            <v>5057</v>
          </cell>
          <cell r="C56">
            <v>2</v>
          </cell>
          <cell r="D56" t="str">
            <v>A</v>
          </cell>
          <cell r="E56">
            <v>18</v>
          </cell>
          <cell r="F56" t="str">
            <v>Z</v>
          </cell>
          <cell r="G56">
            <v>4</v>
          </cell>
          <cell r="H56">
            <v>3101800</v>
          </cell>
          <cell r="I56">
            <v>0.88</v>
          </cell>
          <cell r="J56">
            <v>0.87</v>
          </cell>
          <cell r="K56">
            <v>38.340000000000003</v>
          </cell>
          <cell r="L56">
            <v>39.25</v>
          </cell>
          <cell r="M56">
            <v>38.380000000000003</v>
          </cell>
          <cell r="N56">
            <v>39.25</v>
          </cell>
          <cell r="O56">
            <v>0</v>
          </cell>
          <cell r="P56" t="str">
            <v>DM</v>
          </cell>
          <cell r="Q56" t="str">
            <v>piece 1 continues in section 19-1</v>
          </cell>
          <cell r="R56" t="str">
            <v>no</v>
          </cell>
          <cell r="S56">
            <v>1</v>
          </cell>
          <cell r="T56">
            <v>14</v>
          </cell>
          <cell r="U56">
            <v>2</v>
          </cell>
          <cell r="V56" t="str">
            <v>M</v>
          </cell>
          <cell r="W56" t="str">
            <v>no</v>
          </cell>
          <cell r="Z56" t="str">
            <v>ICDP5057ES4DHU2</v>
          </cell>
        </row>
        <row r="57">
          <cell r="A57" t="str">
            <v>19-1</v>
          </cell>
          <cell r="B57">
            <v>5057</v>
          </cell>
          <cell r="C57">
            <v>2</v>
          </cell>
          <cell r="D57" t="str">
            <v>A</v>
          </cell>
          <cell r="E57">
            <v>19</v>
          </cell>
          <cell r="F57" t="str">
            <v>Z</v>
          </cell>
          <cell r="G57">
            <v>1</v>
          </cell>
          <cell r="H57">
            <v>3101802</v>
          </cell>
          <cell r="I57">
            <v>1</v>
          </cell>
          <cell r="J57">
            <v>1</v>
          </cell>
          <cell r="K57">
            <v>39</v>
          </cell>
          <cell r="L57">
            <v>40</v>
          </cell>
          <cell r="M57">
            <v>39</v>
          </cell>
          <cell r="N57">
            <v>40</v>
          </cell>
          <cell r="O57">
            <v>0</v>
          </cell>
          <cell r="P57" t="str">
            <v>DM</v>
          </cell>
          <cell r="Q57" t="str">
            <v>piece was saw cut for drill site sample a few cm above bottom of the piece, piece one continues in section 19-2</v>
          </cell>
          <cell r="R57" t="str">
            <v>no</v>
          </cell>
          <cell r="S57">
            <v>1</v>
          </cell>
          <cell r="T57">
            <v>14</v>
          </cell>
          <cell r="U57">
            <v>3</v>
          </cell>
          <cell r="V57" t="str">
            <v>M</v>
          </cell>
          <cell r="W57" t="str">
            <v>no</v>
          </cell>
          <cell r="Z57" t="str">
            <v>ICDP5057ES6DHU2</v>
          </cell>
        </row>
        <row r="58">
          <cell r="A58" t="str">
            <v>19-2</v>
          </cell>
          <cell r="B58">
            <v>5057</v>
          </cell>
          <cell r="C58">
            <v>2</v>
          </cell>
          <cell r="D58" t="str">
            <v>A</v>
          </cell>
          <cell r="E58">
            <v>19</v>
          </cell>
          <cell r="F58" t="str">
            <v>Z</v>
          </cell>
          <cell r="G58">
            <v>2</v>
          </cell>
          <cell r="H58">
            <v>3101804</v>
          </cell>
          <cell r="I58">
            <v>0.96499999999999997</v>
          </cell>
          <cell r="J58">
            <v>0.96</v>
          </cell>
          <cell r="K58">
            <v>40</v>
          </cell>
          <cell r="L58">
            <v>40.96</v>
          </cell>
          <cell r="M58">
            <v>40</v>
          </cell>
          <cell r="N58">
            <v>40.96</v>
          </cell>
          <cell r="O58">
            <v>0</v>
          </cell>
          <cell r="P58" t="str">
            <v>DM</v>
          </cell>
          <cell r="Q58" t="str">
            <v>saw cut bottom, piece 1 is continued in section 19-3, core box 15</v>
          </cell>
          <cell r="R58" t="str">
            <v>no</v>
          </cell>
          <cell r="S58">
            <v>1</v>
          </cell>
          <cell r="T58">
            <v>14</v>
          </cell>
          <cell r="U58">
            <v>4</v>
          </cell>
          <cell r="V58" t="str">
            <v>B</v>
          </cell>
          <cell r="W58" t="str">
            <v>no</v>
          </cell>
          <cell r="Z58" t="str">
            <v>ICDP5057ES8DHU2</v>
          </cell>
        </row>
        <row r="59">
          <cell r="A59" t="str">
            <v>19-3</v>
          </cell>
          <cell r="B59">
            <v>5057</v>
          </cell>
          <cell r="C59">
            <v>2</v>
          </cell>
          <cell r="D59" t="str">
            <v>A</v>
          </cell>
          <cell r="E59">
            <v>19</v>
          </cell>
          <cell r="F59" t="str">
            <v>Z</v>
          </cell>
          <cell r="G59">
            <v>3</v>
          </cell>
          <cell r="H59">
            <v>3101806</v>
          </cell>
          <cell r="I59">
            <v>0.94499999999999995</v>
          </cell>
          <cell r="J59">
            <v>0.94499999999999995</v>
          </cell>
          <cell r="K59">
            <v>40.965000000000003</v>
          </cell>
          <cell r="L59">
            <v>41.905000000000001</v>
          </cell>
          <cell r="M59">
            <v>40.96</v>
          </cell>
          <cell r="N59">
            <v>41.905000000000001</v>
          </cell>
          <cell r="O59">
            <v>0</v>
          </cell>
          <cell r="P59" t="str">
            <v>DM</v>
          </cell>
          <cell r="Q59" t="str">
            <v>piece 1 continues in section 20-1</v>
          </cell>
          <cell r="R59" t="str">
            <v>no</v>
          </cell>
          <cell r="S59">
            <v>1</v>
          </cell>
          <cell r="T59">
            <v>15</v>
          </cell>
          <cell r="U59">
            <v>1</v>
          </cell>
          <cell r="V59" t="str">
            <v>T</v>
          </cell>
          <cell r="W59" t="str">
            <v>no</v>
          </cell>
          <cell r="Z59" t="str">
            <v>ICDP5057ESADHU2</v>
          </cell>
        </row>
        <row r="60">
          <cell r="A60" t="str">
            <v>20-1</v>
          </cell>
          <cell r="B60">
            <v>5057</v>
          </cell>
          <cell r="C60">
            <v>2</v>
          </cell>
          <cell r="D60" t="str">
            <v>A</v>
          </cell>
          <cell r="E60">
            <v>20</v>
          </cell>
          <cell r="F60" t="str">
            <v>Z</v>
          </cell>
          <cell r="G60">
            <v>1</v>
          </cell>
          <cell r="H60">
            <v>3101808</v>
          </cell>
          <cell r="I60">
            <v>0.89</v>
          </cell>
          <cell r="J60">
            <v>0.89</v>
          </cell>
          <cell r="K60">
            <v>42.05</v>
          </cell>
          <cell r="L60">
            <v>42.94</v>
          </cell>
          <cell r="M60">
            <v>42.05</v>
          </cell>
          <cell r="N60">
            <v>42.94</v>
          </cell>
          <cell r="O60">
            <v>0</v>
          </cell>
          <cell r="P60" t="str">
            <v>DM</v>
          </cell>
          <cell r="Q60" t="str">
            <v>bottom saw cut, piece 1 continues in section 20-2</v>
          </cell>
          <cell r="R60" t="str">
            <v>no</v>
          </cell>
          <cell r="S60">
            <v>1</v>
          </cell>
          <cell r="T60">
            <v>15</v>
          </cell>
          <cell r="U60">
            <v>2</v>
          </cell>
          <cell r="V60" t="str">
            <v>M</v>
          </cell>
          <cell r="W60" t="str">
            <v>no</v>
          </cell>
          <cell r="Z60" t="str">
            <v>ICDP5057ESCDHU2</v>
          </cell>
        </row>
        <row r="61">
          <cell r="A61" t="str">
            <v>20-2</v>
          </cell>
          <cell r="B61">
            <v>5057</v>
          </cell>
          <cell r="C61">
            <v>2</v>
          </cell>
          <cell r="D61" t="str">
            <v>A</v>
          </cell>
          <cell r="E61">
            <v>20</v>
          </cell>
          <cell r="F61" t="str">
            <v>Z</v>
          </cell>
          <cell r="G61">
            <v>2</v>
          </cell>
          <cell r="H61">
            <v>3101810</v>
          </cell>
          <cell r="I61">
            <v>0.97499999999999998</v>
          </cell>
          <cell r="J61">
            <v>0.96</v>
          </cell>
          <cell r="K61">
            <v>42.94</v>
          </cell>
          <cell r="L61">
            <v>43.9</v>
          </cell>
          <cell r="M61">
            <v>42.94</v>
          </cell>
          <cell r="N61">
            <v>43.9</v>
          </cell>
          <cell r="O61">
            <v>0</v>
          </cell>
          <cell r="P61" t="str">
            <v>DM</v>
          </cell>
          <cell r="Q61" t="str">
            <v>bottom saw cut, piece 1 continuesin section 20-3</v>
          </cell>
          <cell r="R61" t="str">
            <v>no</v>
          </cell>
          <cell r="S61">
            <v>1</v>
          </cell>
          <cell r="T61">
            <v>15</v>
          </cell>
          <cell r="U61">
            <v>3</v>
          </cell>
          <cell r="V61" t="str">
            <v>M</v>
          </cell>
          <cell r="W61" t="str">
            <v>no</v>
          </cell>
          <cell r="Z61" t="str">
            <v>ICDP5057ESEDHU2</v>
          </cell>
        </row>
        <row r="62">
          <cell r="A62" t="str">
            <v>20-3</v>
          </cell>
          <cell r="B62">
            <v>5057</v>
          </cell>
          <cell r="C62">
            <v>2</v>
          </cell>
          <cell r="D62" t="str">
            <v>A</v>
          </cell>
          <cell r="E62">
            <v>20</v>
          </cell>
          <cell r="F62" t="str">
            <v>Z</v>
          </cell>
          <cell r="G62">
            <v>3</v>
          </cell>
          <cell r="H62">
            <v>3101812</v>
          </cell>
          <cell r="I62">
            <v>0.64</v>
          </cell>
          <cell r="J62">
            <v>0.64</v>
          </cell>
          <cell r="K62">
            <v>43.914999999999999</v>
          </cell>
          <cell r="L62">
            <v>44.54</v>
          </cell>
          <cell r="M62">
            <v>43.9</v>
          </cell>
          <cell r="N62">
            <v>44.54</v>
          </cell>
          <cell r="O62">
            <v>0</v>
          </cell>
          <cell r="P62" t="str">
            <v>DM</v>
          </cell>
          <cell r="Q62" t="str">
            <v>bottom saw cut, piece 1 continues in section 20-4, core box 16</v>
          </cell>
          <cell r="R62" t="str">
            <v>no</v>
          </cell>
          <cell r="S62">
            <v>1</v>
          </cell>
          <cell r="T62">
            <v>15</v>
          </cell>
          <cell r="U62">
            <v>4</v>
          </cell>
          <cell r="V62" t="str">
            <v>B</v>
          </cell>
          <cell r="W62" t="str">
            <v>no</v>
          </cell>
          <cell r="Z62" t="str">
            <v>ICDP5057ESGDHU2</v>
          </cell>
        </row>
        <row r="63">
          <cell r="A63" t="str">
            <v>20-4</v>
          </cell>
          <cell r="B63">
            <v>5057</v>
          </cell>
          <cell r="C63">
            <v>2</v>
          </cell>
          <cell r="D63" t="str">
            <v>A</v>
          </cell>
          <cell r="E63">
            <v>20</v>
          </cell>
          <cell r="F63" t="str">
            <v>Z</v>
          </cell>
          <cell r="G63">
            <v>4</v>
          </cell>
          <cell r="H63">
            <v>3101814</v>
          </cell>
          <cell r="I63">
            <v>0.46</v>
          </cell>
          <cell r="J63">
            <v>0.45500000000000002</v>
          </cell>
          <cell r="K63">
            <v>44.555</v>
          </cell>
          <cell r="L63">
            <v>44.994999999999997</v>
          </cell>
          <cell r="M63">
            <v>44.54</v>
          </cell>
          <cell r="N63">
            <v>44.994999999999997</v>
          </cell>
          <cell r="O63">
            <v>0</v>
          </cell>
          <cell r="P63" t="str">
            <v>DM</v>
          </cell>
          <cell r="Q63" t="str">
            <v>piece 1 continues in section 21-1</v>
          </cell>
          <cell r="R63" t="str">
            <v>no</v>
          </cell>
          <cell r="S63">
            <v>1</v>
          </cell>
          <cell r="T63">
            <v>16</v>
          </cell>
          <cell r="U63">
            <v>1</v>
          </cell>
          <cell r="V63" t="str">
            <v>T</v>
          </cell>
          <cell r="W63" t="str">
            <v>no</v>
          </cell>
          <cell r="X63">
            <v>0</v>
          </cell>
          <cell r="Y63">
            <v>0</v>
          </cell>
          <cell r="Z63" t="str">
            <v>ICDP5057ESIDHU2</v>
          </cell>
        </row>
        <row r="64">
          <cell r="A64" t="str">
            <v>21-1</v>
          </cell>
          <cell r="B64">
            <v>5057</v>
          </cell>
          <cell r="C64">
            <v>2</v>
          </cell>
          <cell r="D64" t="str">
            <v>A</v>
          </cell>
          <cell r="E64">
            <v>21</v>
          </cell>
          <cell r="F64" t="str">
            <v>Z</v>
          </cell>
          <cell r="G64">
            <v>1</v>
          </cell>
          <cell r="H64">
            <v>3101816</v>
          </cell>
          <cell r="I64">
            <v>0.97</v>
          </cell>
          <cell r="J64">
            <v>0.96</v>
          </cell>
          <cell r="K64">
            <v>45.1</v>
          </cell>
          <cell r="L64">
            <v>46.06</v>
          </cell>
          <cell r="M64">
            <v>45.1</v>
          </cell>
          <cell r="N64">
            <v>46.06</v>
          </cell>
          <cell r="O64">
            <v>0</v>
          </cell>
          <cell r="P64" t="str">
            <v>DM</v>
          </cell>
          <cell r="Q64" t="str">
            <v>piece 1 continues in section 21-2</v>
          </cell>
          <cell r="R64" t="str">
            <v>no</v>
          </cell>
          <cell r="S64">
            <v>1</v>
          </cell>
          <cell r="T64">
            <v>16</v>
          </cell>
          <cell r="U64">
            <v>2</v>
          </cell>
          <cell r="V64" t="str">
            <v>M</v>
          </cell>
          <cell r="W64" t="str">
            <v>no</v>
          </cell>
          <cell r="Z64" t="str">
            <v>ICDP5057ESKDHU2</v>
          </cell>
        </row>
        <row r="65">
          <cell r="A65" t="str">
            <v>21-2</v>
          </cell>
          <cell r="B65">
            <v>5057</v>
          </cell>
          <cell r="C65">
            <v>2</v>
          </cell>
          <cell r="D65" t="str">
            <v>A</v>
          </cell>
          <cell r="E65">
            <v>21</v>
          </cell>
          <cell r="F65" t="str">
            <v>Z</v>
          </cell>
          <cell r="G65">
            <v>2</v>
          </cell>
          <cell r="H65">
            <v>3101818</v>
          </cell>
          <cell r="I65">
            <v>0.85499999999999998</v>
          </cell>
          <cell r="J65">
            <v>0.85499999999999998</v>
          </cell>
          <cell r="K65">
            <v>46.07</v>
          </cell>
          <cell r="L65">
            <v>46.914999999999999</v>
          </cell>
          <cell r="M65">
            <v>46.06</v>
          </cell>
          <cell r="N65">
            <v>46.914999999999999</v>
          </cell>
          <cell r="O65">
            <v>0</v>
          </cell>
          <cell r="P65" t="str">
            <v>DM</v>
          </cell>
          <cell r="Q65" t="str">
            <v>bottom saw cut, piece 1 continues in section 21-3</v>
          </cell>
          <cell r="R65" t="str">
            <v>no</v>
          </cell>
          <cell r="S65">
            <v>1</v>
          </cell>
          <cell r="T65">
            <v>16</v>
          </cell>
          <cell r="U65">
            <v>3</v>
          </cell>
          <cell r="V65" t="str">
            <v>M</v>
          </cell>
          <cell r="W65" t="str">
            <v>no</v>
          </cell>
          <cell r="Z65" t="str">
            <v>ICDP5057ESMDHU2</v>
          </cell>
        </row>
        <row r="66">
          <cell r="A66" t="str">
            <v>21-3</v>
          </cell>
          <cell r="B66">
            <v>5057</v>
          </cell>
          <cell r="C66">
            <v>2</v>
          </cell>
          <cell r="D66" t="str">
            <v>A</v>
          </cell>
          <cell r="E66">
            <v>21</v>
          </cell>
          <cell r="F66" t="str">
            <v>Z</v>
          </cell>
          <cell r="G66">
            <v>3</v>
          </cell>
          <cell r="H66">
            <v>3101820</v>
          </cell>
          <cell r="I66">
            <v>0.79500000000000004</v>
          </cell>
          <cell r="J66">
            <v>0.79500000000000004</v>
          </cell>
          <cell r="K66">
            <v>46.924999999999997</v>
          </cell>
          <cell r="L66">
            <v>47.71</v>
          </cell>
          <cell r="M66">
            <v>46.914999999999999</v>
          </cell>
          <cell r="N66">
            <v>47.71</v>
          </cell>
          <cell r="O66">
            <v>0</v>
          </cell>
          <cell r="P66" t="str">
            <v>DM</v>
          </cell>
          <cell r="Q66" t="str">
            <v>bottom saw cut, piece 1 continues in section 21-4, core box 17</v>
          </cell>
          <cell r="R66" t="str">
            <v>no</v>
          </cell>
          <cell r="S66">
            <v>1</v>
          </cell>
          <cell r="T66">
            <v>16</v>
          </cell>
          <cell r="U66">
            <v>4</v>
          </cell>
          <cell r="V66" t="str">
            <v>B</v>
          </cell>
          <cell r="W66" t="str">
            <v>no</v>
          </cell>
          <cell r="Z66" t="str">
            <v>ICDP5057ESODHU2</v>
          </cell>
        </row>
        <row r="67">
          <cell r="A67" t="str">
            <v>21-4</v>
          </cell>
          <cell r="B67">
            <v>5057</v>
          </cell>
          <cell r="C67">
            <v>2</v>
          </cell>
          <cell r="D67" t="str">
            <v>A</v>
          </cell>
          <cell r="E67">
            <v>21</v>
          </cell>
          <cell r="F67" t="str">
            <v>Z</v>
          </cell>
          <cell r="G67">
            <v>4</v>
          </cell>
          <cell r="H67">
            <v>3101822</v>
          </cell>
          <cell r="I67">
            <v>0.58499999999999996</v>
          </cell>
          <cell r="J67">
            <v>0.56999999999999995</v>
          </cell>
          <cell r="K67">
            <v>47.72</v>
          </cell>
          <cell r="L67">
            <v>48.28</v>
          </cell>
          <cell r="M67">
            <v>47.71</v>
          </cell>
          <cell r="N67">
            <v>48.28</v>
          </cell>
          <cell r="O67">
            <v>0</v>
          </cell>
          <cell r="P67" t="str">
            <v>DM</v>
          </cell>
          <cell r="R67" t="str">
            <v>no</v>
          </cell>
          <cell r="S67">
            <v>1</v>
          </cell>
          <cell r="T67">
            <v>17</v>
          </cell>
          <cell r="U67">
            <v>1</v>
          </cell>
          <cell r="V67" t="str">
            <v>T</v>
          </cell>
          <cell r="W67" t="str">
            <v>no</v>
          </cell>
          <cell r="Z67" t="str">
            <v>ICDP5057ESQDHU2</v>
          </cell>
        </row>
        <row r="68">
          <cell r="A68" t="str">
            <v>22-1</v>
          </cell>
          <cell r="B68">
            <v>5057</v>
          </cell>
          <cell r="C68">
            <v>2</v>
          </cell>
          <cell r="D68" t="str">
            <v>A</v>
          </cell>
          <cell r="E68">
            <v>22</v>
          </cell>
          <cell r="F68" t="str">
            <v>Z</v>
          </cell>
          <cell r="G68">
            <v>1</v>
          </cell>
          <cell r="H68">
            <v>3101824</v>
          </cell>
          <cell r="I68">
            <v>0.88</v>
          </cell>
          <cell r="J68">
            <v>0.88</v>
          </cell>
          <cell r="K68">
            <v>48.15</v>
          </cell>
          <cell r="L68">
            <v>49.03</v>
          </cell>
          <cell r="M68">
            <v>48.15</v>
          </cell>
          <cell r="N68">
            <v>49.03</v>
          </cell>
          <cell r="O68">
            <v>0</v>
          </cell>
          <cell r="P68" t="str">
            <v>DM</v>
          </cell>
          <cell r="Q68" t="str">
            <v>piece 2 continues in section 22-2</v>
          </cell>
          <cell r="R68" t="str">
            <v>no</v>
          </cell>
          <cell r="S68">
            <v>2</v>
          </cell>
          <cell r="T68">
            <v>17</v>
          </cell>
          <cell r="U68">
            <v>2</v>
          </cell>
          <cell r="V68" t="str">
            <v>M</v>
          </cell>
          <cell r="W68" t="str">
            <v>no</v>
          </cell>
          <cell r="Z68" t="str">
            <v>ICDP5057ESSDHU2</v>
          </cell>
        </row>
        <row r="69">
          <cell r="A69" t="str">
            <v>22-2</v>
          </cell>
          <cell r="B69">
            <v>5057</v>
          </cell>
          <cell r="C69">
            <v>2</v>
          </cell>
          <cell r="D69" t="str">
            <v>A</v>
          </cell>
          <cell r="E69">
            <v>22</v>
          </cell>
          <cell r="F69" t="str">
            <v>Z</v>
          </cell>
          <cell r="G69">
            <v>2</v>
          </cell>
          <cell r="H69">
            <v>3101826</v>
          </cell>
          <cell r="I69">
            <v>0.74</v>
          </cell>
          <cell r="J69">
            <v>0.73</v>
          </cell>
          <cell r="K69">
            <v>49.03</v>
          </cell>
          <cell r="L69">
            <v>49.76</v>
          </cell>
          <cell r="M69">
            <v>49.03</v>
          </cell>
          <cell r="N69">
            <v>49.76</v>
          </cell>
          <cell r="O69">
            <v>0</v>
          </cell>
          <cell r="P69" t="str">
            <v>DM</v>
          </cell>
          <cell r="Q69" t="str">
            <v>piece 1 continues to section 22-3</v>
          </cell>
          <cell r="R69" t="str">
            <v>no</v>
          </cell>
          <cell r="S69">
            <v>1</v>
          </cell>
          <cell r="T69">
            <v>17</v>
          </cell>
          <cell r="U69">
            <v>3</v>
          </cell>
          <cell r="V69" t="str">
            <v>M</v>
          </cell>
          <cell r="W69" t="str">
            <v>no</v>
          </cell>
          <cell r="Z69" t="str">
            <v>ICDP5057ESUDHU2</v>
          </cell>
        </row>
        <row r="70">
          <cell r="A70" t="str">
            <v>22-3</v>
          </cell>
          <cell r="B70">
            <v>5057</v>
          </cell>
          <cell r="C70">
            <v>2</v>
          </cell>
          <cell r="D70" t="str">
            <v>A</v>
          </cell>
          <cell r="E70">
            <v>22</v>
          </cell>
          <cell r="F70" t="str">
            <v>Z</v>
          </cell>
          <cell r="G70">
            <v>3</v>
          </cell>
          <cell r="H70">
            <v>3101828</v>
          </cell>
          <cell r="I70">
            <v>0.9</v>
          </cell>
          <cell r="J70">
            <v>0.88</v>
          </cell>
          <cell r="K70">
            <v>49.77</v>
          </cell>
          <cell r="L70">
            <v>50.64</v>
          </cell>
          <cell r="M70">
            <v>49.76</v>
          </cell>
          <cell r="N70">
            <v>50.64</v>
          </cell>
          <cell r="O70">
            <v>0</v>
          </cell>
          <cell r="P70" t="str">
            <v>DM</v>
          </cell>
          <cell r="Q70" t="str">
            <v>piece 1 continues in section 22-4, core box 18</v>
          </cell>
          <cell r="R70" t="str">
            <v>no</v>
          </cell>
          <cell r="S70">
            <v>1</v>
          </cell>
          <cell r="T70">
            <v>17</v>
          </cell>
          <cell r="U70">
            <v>4</v>
          </cell>
          <cell r="V70" t="str">
            <v>B</v>
          </cell>
          <cell r="W70" t="str">
            <v>no</v>
          </cell>
          <cell r="Z70" t="str">
            <v>ICDP5057ESWDHU2</v>
          </cell>
        </row>
        <row r="71">
          <cell r="A71" t="str">
            <v>22-4</v>
          </cell>
          <cell r="B71">
            <v>5057</v>
          </cell>
          <cell r="C71">
            <v>2</v>
          </cell>
          <cell r="D71" t="str">
            <v>A</v>
          </cell>
          <cell r="E71">
            <v>22</v>
          </cell>
          <cell r="F71" t="str">
            <v>Z</v>
          </cell>
          <cell r="G71">
            <v>4</v>
          </cell>
          <cell r="H71">
            <v>3101830</v>
          </cell>
          <cell r="I71">
            <v>0.75</v>
          </cell>
          <cell r="J71">
            <v>0.74</v>
          </cell>
          <cell r="K71">
            <v>50.67</v>
          </cell>
          <cell r="L71">
            <v>51.38</v>
          </cell>
          <cell r="M71">
            <v>50.64</v>
          </cell>
          <cell r="N71">
            <v>51.38</v>
          </cell>
          <cell r="O71">
            <v>0</v>
          </cell>
          <cell r="P71" t="str">
            <v>DM</v>
          </cell>
          <cell r="Q71" t="str">
            <v>piece 1 continues in section 23-1</v>
          </cell>
          <cell r="R71" t="str">
            <v>no</v>
          </cell>
          <cell r="S71">
            <v>1</v>
          </cell>
          <cell r="T71">
            <v>18</v>
          </cell>
          <cell r="U71">
            <v>1</v>
          </cell>
          <cell r="V71" t="str">
            <v>T</v>
          </cell>
          <cell r="W71" t="str">
            <v>no</v>
          </cell>
          <cell r="Z71" t="str">
            <v>ICDP5057ESYDHU2</v>
          </cell>
        </row>
        <row r="72">
          <cell r="A72" t="str">
            <v>23-1</v>
          </cell>
          <cell r="B72">
            <v>5057</v>
          </cell>
          <cell r="C72">
            <v>2</v>
          </cell>
          <cell r="D72" t="str">
            <v>A</v>
          </cell>
          <cell r="E72">
            <v>23</v>
          </cell>
          <cell r="F72" t="str">
            <v>Z</v>
          </cell>
          <cell r="G72">
            <v>1</v>
          </cell>
          <cell r="H72">
            <v>3101832</v>
          </cell>
          <cell r="I72">
            <v>0.6</v>
          </cell>
          <cell r="J72">
            <v>0.62</v>
          </cell>
          <cell r="K72">
            <v>51.2</v>
          </cell>
          <cell r="L72">
            <v>51.82</v>
          </cell>
          <cell r="M72">
            <v>51.2</v>
          </cell>
          <cell r="N72">
            <v>51.82</v>
          </cell>
          <cell r="O72">
            <v>0</v>
          </cell>
          <cell r="P72" t="str">
            <v>MH</v>
          </cell>
          <cell r="Q72" t="str">
            <v>continuous to 23-2</v>
          </cell>
          <cell r="R72" t="str">
            <v>no</v>
          </cell>
          <cell r="S72">
            <v>1</v>
          </cell>
          <cell r="T72">
            <v>18</v>
          </cell>
          <cell r="U72">
            <v>2</v>
          </cell>
          <cell r="V72" t="str">
            <v>M</v>
          </cell>
          <cell r="W72" t="str">
            <v>no</v>
          </cell>
          <cell r="Z72" t="str">
            <v>ICDP5057ES0EHU2</v>
          </cell>
        </row>
        <row r="73">
          <cell r="A73" t="str">
            <v>23-2</v>
          </cell>
          <cell r="B73">
            <v>5057</v>
          </cell>
          <cell r="C73">
            <v>2</v>
          </cell>
          <cell r="D73" t="str">
            <v>A</v>
          </cell>
          <cell r="E73">
            <v>23</v>
          </cell>
          <cell r="F73" t="str">
            <v>Z</v>
          </cell>
          <cell r="G73">
            <v>2</v>
          </cell>
          <cell r="H73">
            <v>3101834</v>
          </cell>
          <cell r="I73">
            <v>0.91500000000000004</v>
          </cell>
          <cell r="J73">
            <v>0.92</v>
          </cell>
          <cell r="K73">
            <v>51.800000000000004</v>
          </cell>
          <cell r="L73">
            <v>52.74</v>
          </cell>
          <cell r="M73">
            <v>51.82</v>
          </cell>
          <cell r="N73">
            <v>52.74</v>
          </cell>
          <cell r="O73">
            <v>0</v>
          </cell>
          <cell r="P73" t="str">
            <v>MH</v>
          </cell>
          <cell r="Q73" t="str">
            <v>continuous to 23-3</v>
          </cell>
          <cell r="R73" t="str">
            <v>no</v>
          </cell>
          <cell r="S73">
            <v>1</v>
          </cell>
          <cell r="T73">
            <v>18</v>
          </cell>
          <cell r="U73">
            <v>3</v>
          </cell>
          <cell r="V73" t="str">
            <v>M</v>
          </cell>
          <cell r="W73" t="str">
            <v>no</v>
          </cell>
          <cell r="Z73" t="str">
            <v>ICDP5057ES2EHU2</v>
          </cell>
        </row>
        <row r="74">
          <cell r="A74" t="str">
            <v>23-3</v>
          </cell>
          <cell r="B74">
            <v>5057</v>
          </cell>
          <cell r="C74">
            <v>2</v>
          </cell>
          <cell r="D74" t="str">
            <v>A</v>
          </cell>
          <cell r="E74">
            <v>23</v>
          </cell>
          <cell r="F74" t="str">
            <v>Z</v>
          </cell>
          <cell r="G74">
            <v>3</v>
          </cell>
          <cell r="H74">
            <v>3101836</v>
          </cell>
          <cell r="I74">
            <v>0.96</v>
          </cell>
          <cell r="J74">
            <v>0.95</v>
          </cell>
          <cell r="K74">
            <v>52.715000000000003</v>
          </cell>
          <cell r="L74">
            <v>53.69</v>
          </cell>
          <cell r="M74">
            <v>52.74</v>
          </cell>
          <cell r="N74">
            <v>53.69</v>
          </cell>
          <cell r="O74">
            <v>0</v>
          </cell>
          <cell r="P74" t="str">
            <v>MH</v>
          </cell>
          <cell r="Q74" t="str">
            <v>continuous to 23-4</v>
          </cell>
          <cell r="R74" t="str">
            <v>no</v>
          </cell>
          <cell r="S74">
            <v>1</v>
          </cell>
          <cell r="T74">
            <v>18</v>
          </cell>
          <cell r="U74">
            <v>4</v>
          </cell>
          <cell r="V74" t="str">
            <v>B</v>
          </cell>
          <cell r="W74" t="str">
            <v>no</v>
          </cell>
          <cell r="Z74" t="str">
            <v>ICDP5057ES4EHU2</v>
          </cell>
        </row>
        <row r="75">
          <cell r="A75" t="str">
            <v>23-4</v>
          </cell>
          <cell r="B75">
            <v>5057</v>
          </cell>
          <cell r="C75">
            <v>2</v>
          </cell>
          <cell r="D75" t="str">
            <v>A</v>
          </cell>
          <cell r="E75">
            <v>23</v>
          </cell>
          <cell r="F75" t="str">
            <v>Z</v>
          </cell>
          <cell r="G75">
            <v>4</v>
          </cell>
          <cell r="H75">
            <v>3101842</v>
          </cell>
          <cell r="I75">
            <v>0.91500000000000004</v>
          </cell>
          <cell r="J75">
            <v>0.90500000000000003</v>
          </cell>
          <cell r="K75">
            <v>53.675000000000004</v>
          </cell>
          <cell r="L75">
            <v>54.594999999999999</v>
          </cell>
          <cell r="M75">
            <v>53.69</v>
          </cell>
          <cell r="N75">
            <v>54.594999999999999</v>
          </cell>
          <cell r="O75">
            <v>0</v>
          </cell>
          <cell r="P75" t="str">
            <v>MH</v>
          </cell>
          <cell r="Q75" t="str">
            <v>continues to 24-1</v>
          </cell>
          <cell r="R75" t="str">
            <v>no</v>
          </cell>
          <cell r="S75">
            <v>1</v>
          </cell>
          <cell r="T75">
            <v>19</v>
          </cell>
          <cell r="U75">
            <v>1</v>
          </cell>
          <cell r="V75" t="str">
            <v>T</v>
          </cell>
          <cell r="W75" t="str">
            <v>no</v>
          </cell>
          <cell r="Z75" t="str">
            <v>ICDP5057ESAEHU2</v>
          </cell>
        </row>
        <row r="76">
          <cell r="A76" t="str">
            <v>24-1</v>
          </cell>
          <cell r="B76">
            <v>5057</v>
          </cell>
          <cell r="C76">
            <v>2</v>
          </cell>
          <cell r="D76" t="str">
            <v>A</v>
          </cell>
          <cell r="E76">
            <v>24</v>
          </cell>
          <cell r="F76" t="str">
            <v>Z</v>
          </cell>
          <cell r="G76">
            <v>1</v>
          </cell>
          <cell r="H76">
            <v>3101844</v>
          </cell>
          <cell r="I76">
            <v>0.95499999999999996</v>
          </cell>
          <cell r="J76">
            <v>0.94499999999999995</v>
          </cell>
          <cell r="K76">
            <v>54.25</v>
          </cell>
          <cell r="L76">
            <v>55.195</v>
          </cell>
          <cell r="M76">
            <v>54.25</v>
          </cell>
          <cell r="N76">
            <v>55.195</v>
          </cell>
          <cell r="O76">
            <v>0</v>
          </cell>
          <cell r="P76" t="str">
            <v>MH</v>
          </cell>
          <cell r="Q76" t="str">
            <v>continues to 24-2</v>
          </cell>
          <cell r="R76" t="str">
            <v>no</v>
          </cell>
          <cell r="S76">
            <v>1</v>
          </cell>
          <cell r="T76">
            <v>19</v>
          </cell>
          <cell r="U76">
            <v>2</v>
          </cell>
          <cell r="V76" t="str">
            <v>M</v>
          </cell>
          <cell r="W76" t="str">
            <v>no</v>
          </cell>
          <cell r="Z76" t="str">
            <v>ICDP5057ESCEHU2</v>
          </cell>
        </row>
        <row r="77">
          <cell r="A77" t="str">
            <v>24-2</v>
          </cell>
          <cell r="B77">
            <v>5057</v>
          </cell>
          <cell r="C77">
            <v>2</v>
          </cell>
          <cell r="D77" t="str">
            <v>A</v>
          </cell>
          <cell r="E77">
            <v>24</v>
          </cell>
          <cell r="F77" t="str">
            <v>Z</v>
          </cell>
          <cell r="G77">
            <v>2</v>
          </cell>
          <cell r="H77">
            <v>3101846</v>
          </cell>
          <cell r="I77">
            <v>0.72499999999999998</v>
          </cell>
          <cell r="J77">
            <v>0.73</v>
          </cell>
          <cell r="K77">
            <v>55.204999999999998</v>
          </cell>
          <cell r="L77">
            <v>55.924999999999997</v>
          </cell>
          <cell r="M77">
            <v>55.195</v>
          </cell>
          <cell r="N77">
            <v>55.924999999999997</v>
          </cell>
          <cell r="O77">
            <v>0</v>
          </cell>
          <cell r="P77" t="str">
            <v>MH</v>
          </cell>
          <cell r="Q77" t="str">
            <v>continues to 24-3</v>
          </cell>
          <cell r="R77" t="str">
            <v>no</v>
          </cell>
          <cell r="S77">
            <v>1</v>
          </cell>
          <cell r="T77">
            <v>19</v>
          </cell>
          <cell r="U77">
            <v>3</v>
          </cell>
          <cell r="V77" t="str">
            <v>M</v>
          </cell>
          <cell r="W77" t="str">
            <v>no</v>
          </cell>
          <cell r="Z77" t="str">
            <v>ICDP5057ESEEHU2</v>
          </cell>
        </row>
        <row r="78">
          <cell r="A78" t="str">
            <v>24-3</v>
          </cell>
          <cell r="B78">
            <v>5057</v>
          </cell>
          <cell r="C78">
            <v>2</v>
          </cell>
          <cell r="D78" t="str">
            <v>A</v>
          </cell>
          <cell r="E78">
            <v>24</v>
          </cell>
          <cell r="F78" t="str">
            <v>Z</v>
          </cell>
          <cell r="G78">
            <v>3</v>
          </cell>
          <cell r="H78">
            <v>3101848</v>
          </cell>
          <cell r="I78">
            <v>0.75</v>
          </cell>
          <cell r="J78">
            <v>0.76</v>
          </cell>
          <cell r="K78">
            <v>55.93</v>
          </cell>
          <cell r="L78">
            <v>56.685000000000002</v>
          </cell>
          <cell r="M78">
            <v>55.924999999999997</v>
          </cell>
          <cell r="N78">
            <v>56.685000000000002</v>
          </cell>
          <cell r="O78">
            <v>0</v>
          </cell>
          <cell r="P78" t="str">
            <v>MH</v>
          </cell>
          <cell r="Q78" t="str">
            <v>Numerous sub-pieces. Continues to 24-4</v>
          </cell>
          <cell r="R78" t="str">
            <v>no</v>
          </cell>
          <cell r="S78">
            <v>1</v>
          </cell>
          <cell r="T78">
            <v>19</v>
          </cell>
          <cell r="U78">
            <v>4</v>
          </cell>
          <cell r="V78" t="str">
            <v>B</v>
          </cell>
          <cell r="W78" t="str">
            <v>no</v>
          </cell>
          <cell r="Z78" t="str">
            <v>ICDP5057ESGEHU2</v>
          </cell>
        </row>
        <row r="79">
          <cell r="A79" t="str">
            <v>24-4</v>
          </cell>
          <cell r="B79">
            <v>5057</v>
          </cell>
          <cell r="C79">
            <v>2</v>
          </cell>
          <cell r="D79" t="str">
            <v>A</v>
          </cell>
          <cell r="E79">
            <v>24</v>
          </cell>
          <cell r="F79" t="str">
            <v>Z</v>
          </cell>
          <cell r="G79">
            <v>4</v>
          </cell>
          <cell r="H79">
            <v>3101850</v>
          </cell>
          <cell r="I79">
            <v>0.85</v>
          </cell>
          <cell r="J79">
            <v>0.88</v>
          </cell>
          <cell r="K79">
            <v>56.68</v>
          </cell>
          <cell r="L79">
            <v>57.564999999999998</v>
          </cell>
          <cell r="M79">
            <v>56.685000000000002</v>
          </cell>
          <cell r="N79">
            <v>57.564999999999998</v>
          </cell>
          <cell r="O79">
            <v>0</v>
          </cell>
          <cell r="P79" t="str">
            <v>DM</v>
          </cell>
          <cell r="Q79" t="str">
            <v>pieces 2 and 3 are rubbles at bottom of the section</v>
          </cell>
          <cell r="R79" t="str">
            <v>no</v>
          </cell>
          <cell r="S79">
            <v>3</v>
          </cell>
          <cell r="T79">
            <v>20</v>
          </cell>
          <cell r="U79">
            <v>1</v>
          </cell>
          <cell r="V79" t="str">
            <v>T</v>
          </cell>
          <cell r="W79" t="str">
            <v>no</v>
          </cell>
          <cell r="Z79" t="str">
            <v>ICDP5057ESIEHU2</v>
          </cell>
        </row>
        <row r="80">
          <cell r="A80" t="str">
            <v>25-1</v>
          </cell>
          <cell r="B80">
            <v>5057</v>
          </cell>
          <cell r="C80">
            <v>2</v>
          </cell>
          <cell r="D80" t="str">
            <v>A</v>
          </cell>
          <cell r="E80">
            <v>25</v>
          </cell>
          <cell r="F80" t="str">
            <v>Z</v>
          </cell>
          <cell r="G80">
            <v>1</v>
          </cell>
          <cell r="H80">
            <v>3101852</v>
          </cell>
          <cell r="I80">
            <v>0.68</v>
          </cell>
          <cell r="J80">
            <v>0.69</v>
          </cell>
          <cell r="K80">
            <v>57.3</v>
          </cell>
          <cell r="L80">
            <v>57.99</v>
          </cell>
          <cell r="M80">
            <v>57.3</v>
          </cell>
          <cell r="N80">
            <v>57.99</v>
          </cell>
          <cell r="O80">
            <v>0</v>
          </cell>
          <cell r="P80" t="str">
            <v>DM</v>
          </cell>
          <cell r="Q80" t="str">
            <v>piece 1f are rubbles which belong to whole piece, piece 1 continues in section 25-2</v>
          </cell>
          <cell r="R80" t="str">
            <v>no</v>
          </cell>
          <cell r="S80">
            <v>1</v>
          </cell>
          <cell r="T80">
            <v>20</v>
          </cell>
          <cell r="U80">
            <v>2</v>
          </cell>
          <cell r="V80" t="str">
            <v>M</v>
          </cell>
          <cell r="W80" t="str">
            <v>no</v>
          </cell>
          <cell r="Z80" t="str">
            <v>ICDP5057ESKEHU2</v>
          </cell>
        </row>
        <row r="81">
          <cell r="A81" t="str">
            <v>25-2</v>
          </cell>
          <cell r="B81">
            <v>5057</v>
          </cell>
          <cell r="C81">
            <v>2</v>
          </cell>
          <cell r="D81" t="str">
            <v>A</v>
          </cell>
          <cell r="E81">
            <v>25</v>
          </cell>
          <cell r="F81" t="str">
            <v>Z</v>
          </cell>
          <cell r="G81">
            <v>2</v>
          </cell>
          <cell r="H81">
            <v>3101854</v>
          </cell>
          <cell r="I81">
            <v>0.85</v>
          </cell>
          <cell r="J81">
            <v>0.82</v>
          </cell>
          <cell r="K81">
            <v>57.98</v>
          </cell>
          <cell r="L81">
            <v>58.81</v>
          </cell>
          <cell r="M81">
            <v>57.99</v>
          </cell>
          <cell r="N81">
            <v>58.81</v>
          </cell>
          <cell r="O81">
            <v>0</v>
          </cell>
          <cell r="P81" t="str">
            <v>DM</v>
          </cell>
          <cell r="Q81" t="str">
            <v>piece 1a and 1f are rubbles which belong to whole piece</v>
          </cell>
          <cell r="R81" t="str">
            <v>no</v>
          </cell>
          <cell r="S81">
            <v>1</v>
          </cell>
          <cell r="T81">
            <v>20</v>
          </cell>
          <cell r="U81">
            <v>3</v>
          </cell>
          <cell r="V81" t="str">
            <v>M</v>
          </cell>
          <cell r="W81" t="str">
            <v>no</v>
          </cell>
          <cell r="Z81" t="str">
            <v>ICDP5057ESMEHU2</v>
          </cell>
        </row>
        <row r="82">
          <cell r="A82" t="str">
            <v>25-3</v>
          </cell>
          <cell r="B82">
            <v>5057</v>
          </cell>
          <cell r="C82">
            <v>2</v>
          </cell>
          <cell r="D82" t="str">
            <v>A</v>
          </cell>
          <cell r="E82">
            <v>25</v>
          </cell>
          <cell r="F82" t="str">
            <v>Z</v>
          </cell>
          <cell r="G82">
            <v>3</v>
          </cell>
          <cell r="H82">
            <v>3101856</v>
          </cell>
          <cell r="I82">
            <v>0.92500000000000004</v>
          </cell>
          <cell r="J82">
            <v>0.92500000000000004</v>
          </cell>
          <cell r="K82">
            <v>58.83</v>
          </cell>
          <cell r="L82">
            <v>59.734999999999999</v>
          </cell>
          <cell r="M82">
            <v>58.81</v>
          </cell>
          <cell r="N82">
            <v>59.734999999999999</v>
          </cell>
          <cell r="O82">
            <v>0</v>
          </cell>
          <cell r="P82" t="str">
            <v>DM</v>
          </cell>
          <cell r="Q82" t="str">
            <v>saw cut bottom, piece 1 continues in section 25-4, core box 21</v>
          </cell>
          <cell r="R82" t="str">
            <v>no</v>
          </cell>
          <cell r="S82">
            <v>1</v>
          </cell>
          <cell r="T82">
            <v>20</v>
          </cell>
          <cell r="U82">
            <v>4</v>
          </cell>
          <cell r="V82" t="str">
            <v>B</v>
          </cell>
          <cell r="W82" t="str">
            <v>no</v>
          </cell>
          <cell r="Z82" t="str">
            <v>ICDP5057ESOEHU2</v>
          </cell>
        </row>
        <row r="83">
          <cell r="A83" t="str">
            <v>25-4</v>
          </cell>
          <cell r="B83">
            <v>5057</v>
          </cell>
          <cell r="C83">
            <v>2</v>
          </cell>
          <cell r="D83" t="str">
            <v>A</v>
          </cell>
          <cell r="E83">
            <v>25</v>
          </cell>
          <cell r="F83" t="str">
            <v>Z</v>
          </cell>
          <cell r="G83">
            <v>4</v>
          </cell>
          <cell r="H83">
            <v>3101872</v>
          </cell>
          <cell r="I83">
            <v>0.85</v>
          </cell>
          <cell r="J83">
            <v>0.85</v>
          </cell>
          <cell r="K83">
            <v>59.754999999999995</v>
          </cell>
          <cell r="L83">
            <v>60.585000000000001</v>
          </cell>
          <cell r="M83">
            <v>59.734999999999999</v>
          </cell>
          <cell r="N83">
            <v>60.585000000000001</v>
          </cell>
          <cell r="O83">
            <v>0</v>
          </cell>
          <cell r="P83" t="str">
            <v>DM</v>
          </cell>
          <cell r="Q83" t="str">
            <v>Piece 1 continues in section 26-1</v>
          </cell>
          <cell r="R83" t="str">
            <v>no</v>
          </cell>
          <cell r="S83">
            <v>1</v>
          </cell>
          <cell r="T83">
            <v>21</v>
          </cell>
          <cell r="U83">
            <v>1</v>
          </cell>
          <cell r="V83" t="str">
            <v>T</v>
          </cell>
          <cell r="W83" t="str">
            <v>no</v>
          </cell>
          <cell r="Z83" t="str">
            <v>ICDP5057ES4FHU2</v>
          </cell>
        </row>
        <row r="84">
          <cell r="A84" t="str">
            <v>26-1</v>
          </cell>
          <cell r="B84">
            <v>5057</v>
          </cell>
          <cell r="C84">
            <v>2</v>
          </cell>
          <cell r="D84" t="str">
            <v>A</v>
          </cell>
          <cell r="E84">
            <v>26</v>
          </cell>
          <cell r="F84" t="str">
            <v>Z</v>
          </cell>
          <cell r="G84">
            <v>1</v>
          </cell>
          <cell r="H84">
            <v>3101858</v>
          </cell>
          <cell r="I84">
            <v>0.84</v>
          </cell>
          <cell r="J84">
            <v>0.84</v>
          </cell>
          <cell r="K84">
            <v>60.35</v>
          </cell>
          <cell r="L84">
            <v>61.19</v>
          </cell>
          <cell r="M84">
            <v>60.35</v>
          </cell>
          <cell r="N84">
            <v>61.19</v>
          </cell>
          <cell r="O84">
            <v>0</v>
          </cell>
          <cell r="P84" t="str">
            <v>DM</v>
          </cell>
          <cell r="Q84" t="str">
            <v>piece 1 continues in section 26-2, drill site sample taken between 45 and 50cm</v>
          </cell>
          <cell r="R84" t="str">
            <v>no</v>
          </cell>
          <cell r="S84">
            <v>1</v>
          </cell>
          <cell r="T84">
            <v>21</v>
          </cell>
          <cell r="U84">
            <v>2</v>
          </cell>
          <cell r="V84" t="str">
            <v>M</v>
          </cell>
          <cell r="W84" t="str">
            <v>no</v>
          </cell>
          <cell r="Z84" t="str">
            <v>ICDP5057ESQEHU2</v>
          </cell>
        </row>
        <row r="85">
          <cell r="A85" t="str">
            <v>26-2</v>
          </cell>
          <cell r="B85">
            <v>5057</v>
          </cell>
          <cell r="C85">
            <v>2</v>
          </cell>
          <cell r="D85" t="str">
            <v>A</v>
          </cell>
          <cell r="E85">
            <v>26</v>
          </cell>
          <cell r="F85" t="str">
            <v>Z</v>
          </cell>
          <cell r="G85">
            <v>2</v>
          </cell>
          <cell r="H85">
            <v>3101860</v>
          </cell>
          <cell r="I85">
            <v>0.72</v>
          </cell>
          <cell r="J85">
            <v>0.72</v>
          </cell>
          <cell r="K85">
            <v>61.190000000000005</v>
          </cell>
          <cell r="L85">
            <v>61.91</v>
          </cell>
          <cell r="M85">
            <v>61.19</v>
          </cell>
          <cell r="N85">
            <v>61.91</v>
          </cell>
          <cell r="O85">
            <v>0</v>
          </cell>
          <cell r="P85" t="str">
            <v>DM</v>
          </cell>
          <cell r="Q85" t="str">
            <v>piece 1 continues in section 26-3</v>
          </cell>
          <cell r="R85" t="str">
            <v>no</v>
          </cell>
          <cell r="S85">
            <v>1</v>
          </cell>
          <cell r="T85">
            <v>21</v>
          </cell>
          <cell r="U85">
            <v>3</v>
          </cell>
          <cell r="V85" t="str">
            <v>M</v>
          </cell>
          <cell r="W85" t="str">
            <v>no</v>
          </cell>
          <cell r="Z85" t="str">
            <v>ICDP5057ESSEHU2</v>
          </cell>
        </row>
        <row r="86">
          <cell r="A86" t="str">
            <v>26-3</v>
          </cell>
          <cell r="B86">
            <v>5057</v>
          </cell>
          <cell r="C86">
            <v>2</v>
          </cell>
          <cell r="D86" t="str">
            <v>A</v>
          </cell>
          <cell r="E86">
            <v>26</v>
          </cell>
          <cell r="F86" t="str">
            <v>Z</v>
          </cell>
          <cell r="G86">
            <v>3</v>
          </cell>
          <cell r="H86">
            <v>3101862</v>
          </cell>
          <cell r="I86">
            <v>0.89</v>
          </cell>
          <cell r="J86">
            <v>0.89</v>
          </cell>
          <cell r="K86">
            <v>61.910000000000004</v>
          </cell>
          <cell r="L86">
            <v>62.8</v>
          </cell>
          <cell r="M86">
            <v>61.91</v>
          </cell>
          <cell r="N86">
            <v>62.8</v>
          </cell>
          <cell r="O86">
            <v>0</v>
          </cell>
          <cell r="P86" t="str">
            <v>DM</v>
          </cell>
          <cell r="Q86" t="str">
            <v>piece 1 continues in section 26-4, core box 22</v>
          </cell>
          <cell r="R86" t="str">
            <v>no</v>
          </cell>
          <cell r="S86">
            <v>1</v>
          </cell>
          <cell r="T86">
            <v>21</v>
          </cell>
          <cell r="U86">
            <v>4</v>
          </cell>
          <cell r="V86" t="str">
            <v>B</v>
          </cell>
          <cell r="W86" t="str">
            <v>no</v>
          </cell>
          <cell r="Z86" t="str">
            <v>ICDP5057ESUEHU2</v>
          </cell>
        </row>
        <row r="87">
          <cell r="A87" t="str">
            <v>26-4</v>
          </cell>
          <cell r="B87">
            <v>5057</v>
          </cell>
          <cell r="C87">
            <v>2</v>
          </cell>
          <cell r="D87" t="str">
            <v>A</v>
          </cell>
          <cell r="E87">
            <v>26</v>
          </cell>
          <cell r="F87" t="str">
            <v>Z</v>
          </cell>
          <cell r="G87">
            <v>4</v>
          </cell>
          <cell r="H87">
            <v>3101864</v>
          </cell>
          <cell r="I87">
            <v>0.86</v>
          </cell>
          <cell r="J87">
            <v>0.91</v>
          </cell>
          <cell r="K87">
            <v>62.800000000000004</v>
          </cell>
          <cell r="L87">
            <v>63.71</v>
          </cell>
          <cell r="M87">
            <v>62.8</v>
          </cell>
          <cell r="N87">
            <v>63.71</v>
          </cell>
          <cell r="O87">
            <v>0</v>
          </cell>
          <cell r="P87" t="str">
            <v>DM</v>
          </cell>
          <cell r="Q87" t="str">
            <v>piece 1 continues in 27-1</v>
          </cell>
          <cell r="R87" t="str">
            <v>no</v>
          </cell>
          <cell r="S87">
            <v>1</v>
          </cell>
          <cell r="T87">
            <v>22</v>
          </cell>
          <cell r="U87">
            <v>1</v>
          </cell>
          <cell r="V87" t="str">
            <v>T</v>
          </cell>
          <cell r="W87" t="str">
            <v>no</v>
          </cell>
          <cell r="Z87" t="str">
            <v>ICDP5057ESWEHU2</v>
          </cell>
        </row>
        <row r="88">
          <cell r="A88" t="str">
            <v>27-1</v>
          </cell>
          <cell r="B88">
            <v>5057</v>
          </cell>
          <cell r="C88">
            <v>2</v>
          </cell>
          <cell r="D88" t="str">
            <v>A</v>
          </cell>
          <cell r="E88">
            <v>27</v>
          </cell>
          <cell r="F88" t="str">
            <v>Z</v>
          </cell>
          <cell r="G88">
            <v>1</v>
          </cell>
          <cell r="H88">
            <v>3101866</v>
          </cell>
          <cell r="I88">
            <v>0.41</v>
          </cell>
          <cell r="J88">
            <v>0.41</v>
          </cell>
          <cell r="K88">
            <v>63.4</v>
          </cell>
          <cell r="L88">
            <v>63.81</v>
          </cell>
          <cell r="M88">
            <v>63.4</v>
          </cell>
          <cell r="N88">
            <v>63.81</v>
          </cell>
          <cell r="O88">
            <v>0</v>
          </cell>
          <cell r="P88" t="str">
            <v>DM</v>
          </cell>
          <cell r="Q88" t="str">
            <v>piece 1 continues in section 27-2</v>
          </cell>
          <cell r="R88" t="str">
            <v>no</v>
          </cell>
          <cell r="S88">
            <v>1</v>
          </cell>
          <cell r="T88">
            <v>22</v>
          </cell>
          <cell r="U88">
            <v>2</v>
          </cell>
          <cell r="V88" t="str">
            <v>M</v>
          </cell>
          <cell r="W88" t="str">
            <v>no</v>
          </cell>
          <cell r="Z88" t="str">
            <v>ICDP5057ESYEHU2</v>
          </cell>
        </row>
        <row r="89">
          <cell r="A89" t="str">
            <v>27-2</v>
          </cell>
          <cell r="B89">
            <v>5057</v>
          </cell>
          <cell r="C89">
            <v>2</v>
          </cell>
          <cell r="D89" t="str">
            <v>A</v>
          </cell>
          <cell r="E89">
            <v>27</v>
          </cell>
          <cell r="F89" t="str">
            <v>Z</v>
          </cell>
          <cell r="G89">
            <v>2</v>
          </cell>
          <cell r="H89">
            <v>3101868</v>
          </cell>
          <cell r="I89">
            <v>0.73</v>
          </cell>
          <cell r="J89">
            <v>0.74</v>
          </cell>
          <cell r="K89">
            <v>63.809999999999995</v>
          </cell>
          <cell r="L89">
            <v>64.55</v>
          </cell>
          <cell r="M89">
            <v>63.81</v>
          </cell>
          <cell r="N89">
            <v>64.55</v>
          </cell>
          <cell r="O89">
            <v>0</v>
          </cell>
          <cell r="P89" t="str">
            <v>DM</v>
          </cell>
          <cell r="Q89" t="str">
            <v>piece 1 continues in section 27-3</v>
          </cell>
          <cell r="R89" t="str">
            <v>no</v>
          </cell>
          <cell r="S89">
            <v>1</v>
          </cell>
          <cell r="T89">
            <v>22</v>
          </cell>
          <cell r="U89">
            <v>3</v>
          </cell>
          <cell r="V89" t="str">
            <v>M</v>
          </cell>
          <cell r="W89" t="str">
            <v>no</v>
          </cell>
          <cell r="Z89" t="str">
            <v>ICDP5057ES0FHU2</v>
          </cell>
        </row>
        <row r="90">
          <cell r="A90" t="str">
            <v>27-3</v>
          </cell>
          <cell r="B90">
            <v>5057</v>
          </cell>
          <cell r="C90">
            <v>2</v>
          </cell>
          <cell r="D90" t="str">
            <v>A</v>
          </cell>
          <cell r="E90">
            <v>27</v>
          </cell>
          <cell r="F90" t="str">
            <v>Z</v>
          </cell>
          <cell r="G90">
            <v>3</v>
          </cell>
          <cell r="H90">
            <v>3101870</v>
          </cell>
          <cell r="I90">
            <v>0.94499999999999995</v>
          </cell>
          <cell r="J90">
            <v>0.94499999999999995</v>
          </cell>
          <cell r="K90">
            <v>64.539999999999992</v>
          </cell>
          <cell r="L90">
            <v>65.495000000000005</v>
          </cell>
          <cell r="M90">
            <v>64.55</v>
          </cell>
          <cell r="N90">
            <v>65.495000000000005</v>
          </cell>
          <cell r="O90">
            <v>0</v>
          </cell>
          <cell r="P90" t="str">
            <v>DM</v>
          </cell>
          <cell r="Q90" t="str">
            <v>piece 1 continues in section 27-4, core box 23</v>
          </cell>
          <cell r="R90" t="str">
            <v>no</v>
          </cell>
          <cell r="S90">
            <v>1</v>
          </cell>
          <cell r="T90">
            <v>22</v>
          </cell>
          <cell r="U90">
            <v>4</v>
          </cell>
          <cell r="V90" t="str">
            <v>B</v>
          </cell>
          <cell r="W90" t="str">
            <v>no</v>
          </cell>
          <cell r="Z90" t="str">
            <v>ICDP5057ES2FHU2</v>
          </cell>
        </row>
        <row r="91">
          <cell r="A91" t="str">
            <v>27-4</v>
          </cell>
          <cell r="B91">
            <v>5057</v>
          </cell>
          <cell r="C91">
            <v>2</v>
          </cell>
          <cell r="D91" t="str">
            <v>A</v>
          </cell>
          <cell r="E91">
            <v>27</v>
          </cell>
          <cell r="F91" t="str">
            <v>Z</v>
          </cell>
          <cell r="G91">
            <v>4</v>
          </cell>
          <cell r="H91">
            <v>3101874</v>
          </cell>
          <cell r="I91">
            <v>0.625</v>
          </cell>
          <cell r="J91">
            <v>0.625</v>
          </cell>
          <cell r="K91">
            <v>65.484999999999985</v>
          </cell>
          <cell r="L91">
            <v>66.12</v>
          </cell>
          <cell r="M91">
            <v>65.495000000000005</v>
          </cell>
          <cell r="N91">
            <v>66.12</v>
          </cell>
          <cell r="O91">
            <v>0</v>
          </cell>
          <cell r="P91" t="str">
            <v>DM</v>
          </cell>
          <cell r="Q91" t="str">
            <v>piece 1 continues in section 27-5</v>
          </cell>
          <cell r="R91" t="str">
            <v>no</v>
          </cell>
          <cell r="S91">
            <v>1</v>
          </cell>
          <cell r="T91">
            <v>23</v>
          </cell>
          <cell r="U91">
            <v>1</v>
          </cell>
          <cell r="V91" t="str">
            <v>T</v>
          </cell>
          <cell r="W91" t="str">
            <v>no</v>
          </cell>
          <cell r="Z91" t="str">
            <v>ICDP5057ES6FHU2</v>
          </cell>
        </row>
        <row r="92">
          <cell r="A92" t="str">
            <v>27-5</v>
          </cell>
          <cell r="B92">
            <v>5057</v>
          </cell>
          <cell r="C92">
            <v>2</v>
          </cell>
          <cell r="D92" t="str">
            <v>A</v>
          </cell>
          <cell r="E92">
            <v>27</v>
          </cell>
          <cell r="F92" t="str">
            <v>Z</v>
          </cell>
          <cell r="G92">
            <v>5</v>
          </cell>
          <cell r="H92">
            <v>3101876</v>
          </cell>
          <cell r="I92">
            <v>0.47</v>
          </cell>
          <cell r="J92">
            <v>0.47</v>
          </cell>
          <cell r="K92">
            <v>66.109999999999985</v>
          </cell>
          <cell r="L92">
            <v>66.59</v>
          </cell>
          <cell r="M92">
            <v>66.12</v>
          </cell>
          <cell r="N92">
            <v>66.59</v>
          </cell>
          <cell r="O92">
            <v>0</v>
          </cell>
          <cell r="P92" t="str">
            <v>DM</v>
          </cell>
          <cell r="Q92" t="str">
            <v>piece 1 continues in section 28-1</v>
          </cell>
          <cell r="R92" t="str">
            <v>no</v>
          </cell>
          <cell r="S92">
            <v>1</v>
          </cell>
          <cell r="T92">
            <v>23</v>
          </cell>
          <cell r="U92">
            <v>2</v>
          </cell>
          <cell r="V92" t="str">
            <v>M</v>
          </cell>
          <cell r="W92" t="str">
            <v>no</v>
          </cell>
          <cell r="Z92" t="str">
            <v>ICDP5057ES8FHU2</v>
          </cell>
        </row>
        <row r="93">
          <cell r="A93" t="str">
            <v>28-1</v>
          </cell>
          <cell r="B93">
            <v>5057</v>
          </cell>
          <cell r="C93">
            <v>2</v>
          </cell>
          <cell r="D93" t="str">
            <v>A</v>
          </cell>
          <cell r="E93">
            <v>28</v>
          </cell>
          <cell r="F93" t="str">
            <v>Z</v>
          </cell>
          <cell r="G93">
            <v>1</v>
          </cell>
          <cell r="H93">
            <v>3101878</v>
          </cell>
          <cell r="I93">
            <v>0.85</v>
          </cell>
          <cell r="J93">
            <v>0.85</v>
          </cell>
          <cell r="K93">
            <v>66.45</v>
          </cell>
          <cell r="L93">
            <v>67.3</v>
          </cell>
          <cell r="M93">
            <v>66.45</v>
          </cell>
          <cell r="N93">
            <v>67.3</v>
          </cell>
          <cell r="O93">
            <v>0</v>
          </cell>
          <cell r="P93" t="str">
            <v>DM</v>
          </cell>
          <cell r="Q93" t="str">
            <v>piece 1 continues in section 28-2</v>
          </cell>
          <cell r="R93" t="str">
            <v>no</v>
          </cell>
          <cell r="S93">
            <v>1</v>
          </cell>
          <cell r="T93">
            <v>23</v>
          </cell>
          <cell r="U93">
            <v>3</v>
          </cell>
          <cell r="V93" t="str">
            <v>M</v>
          </cell>
          <cell r="W93" t="str">
            <v>no</v>
          </cell>
          <cell r="Z93" t="str">
            <v>ICDP5057ESAFHU2</v>
          </cell>
        </row>
        <row r="94">
          <cell r="A94" t="str">
            <v>28-2</v>
          </cell>
          <cell r="B94">
            <v>5057</v>
          </cell>
          <cell r="C94">
            <v>2</v>
          </cell>
          <cell r="D94" t="str">
            <v>A</v>
          </cell>
          <cell r="E94">
            <v>28</v>
          </cell>
          <cell r="F94" t="str">
            <v>Z</v>
          </cell>
          <cell r="G94">
            <v>2</v>
          </cell>
          <cell r="H94">
            <v>3101880</v>
          </cell>
          <cell r="I94">
            <v>0.76500000000000001</v>
          </cell>
          <cell r="J94">
            <v>0.76</v>
          </cell>
          <cell r="K94">
            <v>67.3</v>
          </cell>
          <cell r="L94">
            <v>68.06</v>
          </cell>
          <cell r="M94">
            <v>67.3</v>
          </cell>
          <cell r="N94">
            <v>68.06</v>
          </cell>
          <cell r="O94">
            <v>0</v>
          </cell>
          <cell r="P94" t="str">
            <v>DM</v>
          </cell>
          <cell r="Q94" t="str">
            <v>piece one continues in section 28-3, core box 24</v>
          </cell>
          <cell r="R94" t="str">
            <v>no</v>
          </cell>
          <cell r="S94">
            <v>1</v>
          </cell>
          <cell r="T94">
            <v>23</v>
          </cell>
          <cell r="U94">
            <v>4</v>
          </cell>
          <cell r="V94" t="str">
            <v>B</v>
          </cell>
          <cell r="W94" t="str">
            <v>no</v>
          </cell>
          <cell r="Z94" t="str">
            <v>ICDP5057ESCFHU2</v>
          </cell>
        </row>
        <row r="95">
          <cell r="A95" t="str">
            <v>28-3</v>
          </cell>
          <cell r="B95">
            <v>5057</v>
          </cell>
          <cell r="C95">
            <v>2</v>
          </cell>
          <cell r="D95" t="str">
            <v>A</v>
          </cell>
          <cell r="E95">
            <v>28</v>
          </cell>
          <cell r="F95" t="str">
            <v>Z</v>
          </cell>
          <cell r="G95">
            <v>3</v>
          </cell>
          <cell r="H95">
            <v>3101882</v>
          </cell>
          <cell r="I95">
            <v>0.995</v>
          </cell>
          <cell r="J95">
            <v>0.995</v>
          </cell>
          <cell r="K95">
            <v>68.064999999999998</v>
          </cell>
          <cell r="L95">
            <v>69.055000000000007</v>
          </cell>
          <cell r="M95">
            <v>68.06</v>
          </cell>
          <cell r="N95">
            <v>69.055000000000007</v>
          </cell>
          <cell r="O95">
            <v>0</v>
          </cell>
          <cell r="P95" t="str">
            <v>DM</v>
          </cell>
          <cell r="Q95" t="str">
            <v>piece 1 continues in section 28-4</v>
          </cell>
          <cell r="R95" t="str">
            <v>no</v>
          </cell>
          <cell r="S95">
            <v>1</v>
          </cell>
          <cell r="T95">
            <v>24</v>
          </cell>
          <cell r="U95">
            <v>1</v>
          </cell>
          <cell r="V95" t="str">
            <v>T</v>
          </cell>
          <cell r="W95" t="str">
            <v>no</v>
          </cell>
          <cell r="Z95" t="str">
            <v>ICDP5057ESEFHU2</v>
          </cell>
        </row>
        <row r="96">
          <cell r="A96" t="str">
            <v>28-4</v>
          </cell>
          <cell r="B96">
            <v>5057</v>
          </cell>
          <cell r="C96">
            <v>2</v>
          </cell>
          <cell r="D96" t="str">
            <v>A</v>
          </cell>
          <cell r="E96">
            <v>28</v>
          </cell>
          <cell r="F96" t="str">
            <v>Z</v>
          </cell>
          <cell r="G96">
            <v>4</v>
          </cell>
          <cell r="H96">
            <v>3101884</v>
          </cell>
          <cell r="I96">
            <v>0.65500000000000003</v>
          </cell>
          <cell r="J96">
            <v>0.66</v>
          </cell>
          <cell r="K96">
            <v>69.06</v>
          </cell>
          <cell r="L96">
            <v>69.715000000000003</v>
          </cell>
          <cell r="M96">
            <v>69.055000000000007</v>
          </cell>
          <cell r="N96">
            <v>69.715000000000003</v>
          </cell>
          <cell r="O96">
            <v>0</v>
          </cell>
          <cell r="P96" t="str">
            <v>DM</v>
          </cell>
          <cell r="Q96" t="str">
            <v>piece 1 continues in section 29-1</v>
          </cell>
          <cell r="R96" t="str">
            <v>no</v>
          </cell>
          <cell r="S96">
            <v>1</v>
          </cell>
          <cell r="T96">
            <v>24</v>
          </cell>
          <cell r="U96">
            <v>2</v>
          </cell>
          <cell r="V96" t="str">
            <v>M</v>
          </cell>
          <cell r="W96" t="str">
            <v>no</v>
          </cell>
          <cell r="Z96" t="str">
            <v>ICDP5057ESGFHU2</v>
          </cell>
        </row>
        <row r="97">
          <cell r="A97" t="str">
            <v>29-1</v>
          </cell>
          <cell r="B97">
            <v>5057</v>
          </cell>
          <cell r="C97">
            <v>2</v>
          </cell>
          <cell r="D97" t="str">
            <v>A</v>
          </cell>
          <cell r="E97">
            <v>29</v>
          </cell>
          <cell r="F97" t="str">
            <v>Z</v>
          </cell>
          <cell r="G97">
            <v>1</v>
          </cell>
          <cell r="H97">
            <v>3101886</v>
          </cell>
          <cell r="I97">
            <v>0.97499999999999998</v>
          </cell>
          <cell r="J97">
            <v>0.97499999999999998</v>
          </cell>
          <cell r="K97">
            <v>69.5</v>
          </cell>
          <cell r="L97">
            <v>70.474999999999994</v>
          </cell>
          <cell r="M97">
            <v>69.5</v>
          </cell>
          <cell r="N97">
            <v>70.474999999999994</v>
          </cell>
          <cell r="O97">
            <v>0</v>
          </cell>
          <cell r="P97" t="str">
            <v>DM</v>
          </cell>
          <cell r="Q97" t="str">
            <v>saw cut bottom, piece 1 continues in section 29-2</v>
          </cell>
          <cell r="R97" t="str">
            <v>no</v>
          </cell>
          <cell r="S97">
            <v>1</v>
          </cell>
          <cell r="T97">
            <v>24</v>
          </cell>
          <cell r="U97">
            <v>3</v>
          </cell>
          <cell r="V97" t="str">
            <v>M</v>
          </cell>
          <cell r="W97" t="str">
            <v>no</v>
          </cell>
          <cell r="Z97" t="str">
            <v>ICDP5057ESIFHU2</v>
          </cell>
        </row>
        <row r="98">
          <cell r="A98" t="str">
            <v>29-2</v>
          </cell>
          <cell r="B98">
            <v>5057</v>
          </cell>
          <cell r="C98">
            <v>2</v>
          </cell>
          <cell r="D98" t="str">
            <v>A</v>
          </cell>
          <cell r="E98">
            <v>29</v>
          </cell>
          <cell r="F98" t="str">
            <v>Z</v>
          </cell>
          <cell r="G98">
            <v>2</v>
          </cell>
          <cell r="H98">
            <v>3101888</v>
          </cell>
          <cell r="I98">
            <v>0.97</v>
          </cell>
          <cell r="J98">
            <v>0.97</v>
          </cell>
          <cell r="K98">
            <v>70.474999999999994</v>
          </cell>
          <cell r="L98">
            <v>71.444999999999993</v>
          </cell>
          <cell r="M98">
            <v>70.474999999999994</v>
          </cell>
          <cell r="N98">
            <v>71.444999999999993</v>
          </cell>
          <cell r="O98">
            <v>0</v>
          </cell>
          <cell r="P98" t="str">
            <v>DM</v>
          </cell>
          <cell r="Q98" t="str">
            <v>saw cut top and bottom, piece 1 continues in section 29-3, core box 25</v>
          </cell>
          <cell r="R98" t="str">
            <v>no</v>
          </cell>
          <cell r="S98">
            <v>1</v>
          </cell>
          <cell r="T98">
            <v>24</v>
          </cell>
          <cell r="U98">
            <v>4</v>
          </cell>
          <cell r="V98" t="str">
            <v>B</v>
          </cell>
          <cell r="W98" t="str">
            <v>no</v>
          </cell>
          <cell r="Z98" t="str">
            <v>ICDP5057ESKFHU2</v>
          </cell>
        </row>
        <row r="99">
          <cell r="A99" t="str">
            <v>29-3</v>
          </cell>
          <cell r="B99">
            <v>5057</v>
          </cell>
          <cell r="C99">
            <v>2</v>
          </cell>
          <cell r="D99" t="str">
            <v>A</v>
          </cell>
          <cell r="E99">
            <v>29</v>
          </cell>
          <cell r="F99" t="str">
            <v>Z</v>
          </cell>
          <cell r="G99">
            <v>3</v>
          </cell>
          <cell r="H99">
            <v>3101894</v>
          </cell>
          <cell r="I99">
            <v>0.96</v>
          </cell>
          <cell r="J99">
            <v>0.96</v>
          </cell>
          <cell r="K99">
            <v>71.444999999999993</v>
          </cell>
          <cell r="L99">
            <v>72.405000000000001</v>
          </cell>
          <cell r="M99">
            <v>71.444999999999993</v>
          </cell>
          <cell r="N99">
            <v>72.405000000000001</v>
          </cell>
          <cell r="O99">
            <v>0</v>
          </cell>
          <cell r="P99" t="str">
            <v>MH</v>
          </cell>
          <cell r="Q99" t="str">
            <v>saw cut at top, piece 1a,1b. Continues to 30-1</v>
          </cell>
          <cell r="R99" t="str">
            <v>no</v>
          </cell>
          <cell r="S99">
            <v>1</v>
          </cell>
          <cell r="T99">
            <v>25</v>
          </cell>
          <cell r="U99">
            <v>1</v>
          </cell>
          <cell r="V99" t="str">
            <v>T</v>
          </cell>
          <cell r="W99" t="str">
            <v>no</v>
          </cell>
          <cell r="Z99" t="str">
            <v>ICDP5057ESQFHU2</v>
          </cell>
        </row>
        <row r="100">
          <cell r="A100" t="str">
            <v>30-1</v>
          </cell>
          <cell r="B100">
            <v>5057</v>
          </cell>
          <cell r="C100">
            <v>2</v>
          </cell>
          <cell r="D100" t="str">
            <v>A</v>
          </cell>
          <cell r="E100">
            <v>30</v>
          </cell>
          <cell r="F100" t="str">
            <v>Z</v>
          </cell>
          <cell r="G100">
            <v>1</v>
          </cell>
          <cell r="H100">
            <v>3101896</v>
          </cell>
          <cell r="I100">
            <v>0.98</v>
          </cell>
          <cell r="J100">
            <v>0.98</v>
          </cell>
          <cell r="K100">
            <v>72.55</v>
          </cell>
          <cell r="L100">
            <v>73.53</v>
          </cell>
          <cell r="M100">
            <v>72.55</v>
          </cell>
          <cell r="N100">
            <v>73.53</v>
          </cell>
          <cell r="O100">
            <v>0</v>
          </cell>
          <cell r="P100" t="str">
            <v>MH</v>
          </cell>
          <cell r="Q100" t="str">
            <v>saw cut at bottom, piece 1a-1d, continues to 30-2</v>
          </cell>
          <cell r="R100" t="str">
            <v>no</v>
          </cell>
          <cell r="S100">
            <v>1</v>
          </cell>
          <cell r="T100">
            <v>25</v>
          </cell>
          <cell r="U100">
            <v>2</v>
          </cell>
          <cell r="V100" t="str">
            <v>M</v>
          </cell>
          <cell r="W100" t="str">
            <v>no</v>
          </cell>
          <cell r="Z100" t="str">
            <v>ICDP5057ESSFHU2</v>
          </cell>
        </row>
        <row r="101">
          <cell r="A101" t="str">
            <v>30-2</v>
          </cell>
          <cell r="B101">
            <v>5057</v>
          </cell>
          <cell r="C101">
            <v>2</v>
          </cell>
          <cell r="D101" t="str">
            <v>A</v>
          </cell>
          <cell r="E101">
            <v>30</v>
          </cell>
          <cell r="F101" t="str">
            <v>Z</v>
          </cell>
          <cell r="G101">
            <v>2</v>
          </cell>
          <cell r="H101">
            <v>3101898</v>
          </cell>
          <cell r="I101">
            <v>0.96499999999999997</v>
          </cell>
          <cell r="J101">
            <v>0.96499999999999997</v>
          </cell>
          <cell r="K101">
            <v>73.53</v>
          </cell>
          <cell r="L101">
            <v>74.495000000000005</v>
          </cell>
          <cell r="M101">
            <v>73.53</v>
          </cell>
          <cell r="N101">
            <v>74.495000000000005</v>
          </cell>
          <cell r="O101">
            <v>0</v>
          </cell>
          <cell r="P101" t="str">
            <v>MH</v>
          </cell>
          <cell r="Q101" t="str">
            <v>saw cut at top, pc 1a-c, continues to 30-3</v>
          </cell>
          <cell r="R101" t="str">
            <v>no</v>
          </cell>
          <cell r="S101">
            <v>1</v>
          </cell>
          <cell r="T101">
            <v>25</v>
          </cell>
          <cell r="U101">
            <v>3</v>
          </cell>
          <cell r="V101" t="str">
            <v>M</v>
          </cell>
          <cell r="W101" t="str">
            <v>no</v>
          </cell>
          <cell r="Z101" t="str">
            <v>ICDP5057ESUFHU2</v>
          </cell>
        </row>
        <row r="102">
          <cell r="A102" t="str">
            <v>30-3</v>
          </cell>
          <cell r="B102">
            <v>5057</v>
          </cell>
          <cell r="C102">
            <v>2</v>
          </cell>
          <cell r="D102" t="str">
            <v>A</v>
          </cell>
          <cell r="E102">
            <v>30</v>
          </cell>
          <cell r="F102" t="str">
            <v>Z</v>
          </cell>
          <cell r="G102">
            <v>3</v>
          </cell>
          <cell r="H102">
            <v>3101900</v>
          </cell>
          <cell r="I102">
            <v>0.86</v>
          </cell>
          <cell r="J102">
            <v>0.86</v>
          </cell>
          <cell r="K102">
            <v>74.495000000000005</v>
          </cell>
          <cell r="L102">
            <v>75.355000000000004</v>
          </cell>
          <cell r="M102">
            <v>74.495000000000005</v>
          </cell>
          <cell r="N102">
            <v>75.355000000000004</v>
          </cell>
          <cell r="O102">
            <v>0</v>
          </cell>
          <cell r="P102" t="str">
            <v>MH</v>
          </cell>
          <cell r="Q102" t="str">
            <v>pc1a-b, continues to 30-4</v>
          </cell>
          <cell r="R102" t="str">
            <v>no</v>
          </cell>
          <cell r="S102">
            <v>1</v>
          </cell>
          <cell r="T102">
            <v>25</v>
          </cell>
          <cell r="U102">
            <v>4</v>
          </cell>
          <cell r="V102" t="str">
            <v>B</v>
          </cell>
          <cell r="W102" t="str">
            <v>no</v>
          </cell>
          <cell r="Z102" t="str">
            <v>ICDP5057ESWFHU2</v>
          </cell>
        </row>
        <row r="103">
          <cell r="A103" t="str">
            <v>30-4</v>
          </cell>
          <cell r="B103">
            <v>5057</v>
          </cell>
          <cell r="C103">
            <v>2</v>
          </cell>
          <cell r="D103" t="str">
            <v>A</v>
          </cell>
          <cell r="E103">
            <v>30</v>
          </cell>
          <cell r="F103" t="str">
            <v>Z</v>
          </cell>
          <cell r="G103">
            <v>4</v>
          </cell>
          <cell r="H103">
            <v>3101902</v>
          </cell>
          <cell r="I103">
            <v>0.45500000000000002</v>
          </cell>
          <cell r="J103">
            <v>0.45500000000000002</v>
          </cell>
          <cell r="K103">
            <v>75.355000000000004</v>
          </cell>
          <cell r="L103">
            <v>75.81</v>
          </cell>
          <cell r="M103">
            <v>75.355000000000004</v>
          </cell>
          <cell r="N103">
            <v>75.81</v>
          </cell>
          <cell r="O103">
            <v>0</v>
          </cell>
          <cell r="P103" t="str">
            <v>MH</v>
          </cell>
          <cell r="Q103" t="str">
            <v>not continuous</v>
          </cell>
          <cell r="R103" t="str">
            <v>no</v>
          </cell>
          <cell r="S103">
            <v>1</v>
          </cell>
          <cell r="T103">
            <v>26</v>
          </cell>
          <cell r="U103">
            <v>1</v>
          </cell>
          <cell r="V103" t="str">
            <v>T</v>
          </cell>
          <cell r="W103" t="str">
            <v>no</v>
          </cell>
          <cell r="Z103" t="str">
            <v>ICDP5057ESYFHU2</v>
          </cell>
        </row>
        <row r="104">
          <cell r="A104" t="str">
            <v>31-1</v>
          </cell>
          <cell r="B104">
            <v>5057</v>
          </cell>
          <cell r="C104">
            <v>2</v>
          </cell>
          <cell r="D104" t="str">
            <v>A</v>
          </cell>
          <cell r="E104">
            <v>31</v>
          </cell>
          <cell r="F104" t="str">
            <v>Z</v>
          </cell>
          <cell r="G104">
            <v>1</v>
          </cell>
          <cell r="H104">
            <v>3101904</v>
          </cell>
          <cell r="I104">
            <v>0.93500000000000005</v>
          </cell>
          <cell r="J104">
            <v>0.93</v>
          </cell>
          <cell r="K104">
            <v>75.599999999999994</v>
          </cell>
          <cell r="L104">
            <v>76.53</v>
          </cell>
          <cell r="M104">
            <v>75.599999999999994</v>
          </cell>
          <cell r="N104">
            <v>76.53</v>
          </cell>
          <cell r="O104">
            <v>0</v>
          </cell>
          <cell r="P104" t="str">
            <v>MH</v>
          </cell>
          <cell r="Q104" t="str">
            <v>continues to 31-2</v>
          </cell>
          <cell r="R104" t="str">
            <v>no</v>
          </cell>
          <cell r="S104">
            <v>1</v>
          </cell>
          <cell r="T104">
            <v>26</v>
          </cell>
          <cell r="U104">
            <v>2</v>
          </cell>
          <cell r="V104" t="str">
            <v>M</v>
          </cell>
          <cell r="W104" t="str">
            <v>no</v>
          </cell>
          <cell r="Z104" t="str">
            <v>ICDP5057ES0GHU2</v>
          </cell>
        </row>
        <row r="105">
          <cell r="A105" t="str">
            <v>31-2</v>
          </cell>
          <cell r="B105">
            <v>5057</v>
          </cell>
          <cell r="C105">
            <v>2</v>
          </cell>
          <cell r="D105" t="str">
            <v>A</v>
          </cell>
          <cell r="E105">
            <v>31</v>
          </cell>
          <cell r="F105" t="str">
            <v>Z</v>
          </cell>
          <cell r="G105">
            <v>2</v>
          </cell>
          <cell r="H105">
            <v>3101906</v>
          </cell>
          <cell r="I105">
            <v>0.87</v>
          </cell>
          <cell r="J105">
            <v>0.87</v>
          </cell>
          <cell r="K105">
            <v>76.534999999999997</v>
          </cell>
          <cell r="L105">
            <v>77.400000000000006</v>
          </cell>
          <cell r="M105">
            <v>76.53</v>
          </cell>
          <cell r="N105">
            <v>77.400000000000006</v>
          </cell>
          <cell r="O105">
            <v>0</v>
          </cell>
          <cell r="P105" t="str">
            <v>MH</v>
          </cell>
          <cell r="Q105" t="str">
            <v>pc1a,b; contiunues to 31-3</v>
          </cell>
          <cell r="R105" t="str">
            <v>no</v>
          </cell>
          <cell r="S105">
            <v>1</v>
          </cell>
          <cell r="T105">
            <v>26</v>
          </cell>
          <cell r="U105">
            <v>3</v>
          </cell>
          <cell r="V105" t="str">
            <v>M</v>
          </cell>
          <cell r="W105" t="str">
            <v>no</v>
          </cell>
          <cell r="Z105" t="str">
            <v>ICDP5057ES2GHU2</v>
          </cell>
        </row>
        <row r="106">
          <cell r="A106" t="str">
            <v>31-3</v>
          </cell>
          <cell r="B106">
            <v>5057</v>
          </cell>
          <cell r="C106">
            <v>2</v>
          </cell>
          <cell r="D106" t="str">
            <v>A</v>
          </cell>
          <cell r="E106">
            <v>31</v>
          </cell>
          <cell r="F106" t="str">
            <v>Z</v>
          </cell>
          <cell r="G106">
            <v>3</v>
          </cell>
          <cell r="H106">
            <v>3101908</v>
          </cell>
          <cell r="I106">
            <v>0.67</v>
          </cell>
          <cell r="J106">
            <v>0.67</v>
          </cell>
          <cell r="K106">
            <v>77.405000000000001</v>
          </cell>
          <cell r="L106">
            <v>78.069999999999993</v>
          </cell>
          <cell r="M106">
            <v>77.400000000000006</v>
          </cell>
          <cell r="N106">
            <v>78.069999999999993</v>
          </cell>
          <cell r="O106">
            <v>0</v>
          </cell>
          <cell r="P106" t="str">
            <v>MH</v>
          </cell>
          <cell r="Q106" t="str">
            <v>continues to 31-4</v>
          </cell>
          <cell r="R106" t="str">
            <v>no</v>
          </cell>
          <cell r="S106">
            <v>1</v>
          </cell>
          <cell r="T106">
            <v>26</v>
          </cell>
          <cell r="U106">
            <v>4</v>
          </cell>
          <cell r="V106" t="str">
            <v>B</v>
          </cell>
          <cell r="W106" t="str">
            <v>no</v>
          </cell>
          <cell r="Z106" t="str">
            <v>ICDP5057ES4GHU2</v>
          </cell>
        </row>
        <row r="107">
          <cell r="A107" t="str">
            <v>31-4</v>
          </cell>
          <cell r="B107">
            <v>5057</v>
          </cell>
          <cell r="C107">
            <v>2</v>
          </cell>
          <cell r="D107" t="str">
            <v>A</v>
          </cell>
          <cell r="E107">
            <v>31</v>
          </cell>
          <cell r="F107" t="str">
            <v>Z</v>
          </cell>
          <cell r="G107">
            <v>4</v>
          </cell>
          <cell r="H107">
            <v>3101910</v>
          </cell>
          <cell r="I107">
            <v>0.82</v>
          </cell>
          <cell r="J107">
            <v>0.82</v>
          </cell>
          <cell r="K107">
            <v>78.075000000000003</v>
          </cell>
          <cell r="L107">
            <v>78.89</v>
          </cell>
          <cell r="M107">
            <v>78.069999999999993</v>
          </cell>
          <cell r="N107">
            <v>78.89</v>
          </cell>
          <cell r="O107">
            <v>0</v>
          </cell>
          <cell r="P107" t="str">
            <v>DM</v>
          </cell>
          <cell r="Q107" t="str">
            <v>piece 1 continues in section 32-1</v>
          </cell>
          <cell r="R107" t="str">
            <v>no</v>
          </cell>
          <cell r="S107">
            <v>1</v>
          </cell>
          <cell r="T107">
            <v>27</v>
          </cell>
          <cell r="U107">
            <v>1</v>
          </cell>
          <cell r="V107" t="str">
            <v>T</v>
          </cell>
          <cell r="W107" t="str">
            <v>no</v>
          </cell>
          <cell r="Z107" t="str">
            <v>ICDP5057ES6GHU2</v>
          </cell>
        </row>
        <row r="108">
          <cell r="A108" t="str">
            <v>32-1</v>
          </cell>
          <cell r="B108">
            <v>5057</v>
          </cell>
          <cell r="C108">
            <v>2</v>
          </cell>
          <cell r="D108" t="str">
            <v>A</v>
          </cell>
          <cell r="E108">
            <v>32</v>
          </cell>
          <cell r="F108" t="str">
            <v>Z</v>
          </cell>
          <cell r="G108">
            <v>1</v>
          </cell>
          <cell r="H108">
            <v>3101912</v>
          </cell>
          <cell r="I108">
            <v>0.81499999999999995</v>
          </cell>
          <cell r="J108">
            <v>0.81499999999999995</v>
          </cell>
          <cell r="K108">
            <v>78.650000000000006</v>
          </cell>
          <cell r="L108">
            <v>79.465000000000003</v>
          </cell>
          <cell r="M108">
            <v>78.650000000000006</v>
          </cell>
          <cell r="N108">
            <v>79.465000000000003</v>
          </cell>
          <cell r="O108">
            <v>0</v>
          </cell>
          <cell r="P108" t="str">
            <v>DM</v>
          </cell>
          <cell r="Q108" t="str">
            <v>piece 1 continues in section 32-1</v>
          </cell>
          <cell r="R108" t="str">
            <v>no</v>
          </cell>
          <cell r="S108">
            <v>1</v>
          </cell>
          <cell r="T108">
            <v>27</v>
          </cell>
          <cell r="U108">
            <v>2</v>
          </cell>
          <cell r="V108" t="str">
            <v>M</v>
          </cell>
          <cell r="W108" t="str">
            <v>no</v>
          </cell>
          <cell r="Z108" t="str">
            <v>ICDP5057ES8GHU2</v>
          </cell>
        </row>
        <row r="109">
          <cell r="A109" t="str">
            <v>32-2</v>
          </cell>
          <cell r="B109">
            <v>5057</v>
          </cell>
          <cell r="C109">
            <v>2</v>
          </cell>
          <cell r="D109" t="str">
            <v>A</v>
          </cell>
          <cell r="E109">
            <v>32</v>
          </cell>
          <cell r="F109" t="str">
            <v>Z</v>
          </cell>
          <cell r="G109">
            <v>2</v>
          </cell>
          <cell r="H109">
            <v>3101914</v>
          </cell>
          <cell r="I109">
            <v>0.99</v>
          </cell>
          <cell r="J109">
            <v>1.01</v>
          </cell>
          <cell r="K109">
            <v>79.465000000000003</v>
          </cell>
          <cell r="L109">
            <v>80.474999999999994</v>
          </cell>
          <cell r="M109">
            <v>79.465000000000003</v>
          </cell>
          <cell r="N109">
            <v>80.474999999999994</v>
          </cell>
          <cell r="O109">
            <v>0</v>
          </cell>
          <cell r="P109" t="str">
            <v>DM</v>
          </cell>
          <cell r="Q109" t="str">
            <v>piece 1 continues in section 32-3</v>
          </cell>
          <cell r="R109" t="str">
            <v>no</v>
          </cell>
          <cell r="S109">
            <v>1</v>
          </cell>
          <cell r="T109">
            <v>27</v>
          </cell>
          <cell r="U109">
            <v>3</v>
          </cell>
          <cell r="V109" t="str">
            <v>M</v>
          </cell>
          <cell r="W109" t="str">
            <v>no</v>
          </cell>
          <cell r="Z109" t="str">
            <v>ICDP5057ESAGHU2</v>
          </cell>
        </row>
        <row r="110">
          <cell r="A110" t="str">
            <v>32-3</v>
          </cell>
          <cell r="B110">
            <v>5057</v>
          </cell>
          <cell r="C110">
            <v>2</v>
          </cell>
          <cell r="D110" t="str">
            <v>A</v>
          </cell>
          <cell r="E110">
            <v>32</v>
          </cell>
          <cell r="F110" t="str">
            <v>Z</v>
          </cell>
          <cell r="G110">
            <v>3</v>
          </cell>
          <cell r="H110">
            <v>3101916</v>
          </cell>
          <cell r="I110">
            <v>0.65500000000000003</v>
          </cell>
          <cell r="J110">
            <v>0.65500000000000003</v>
          </cell>
          <cell r="K110">
            <v>80.454999999999998</v>
          </cell>
          <cell r="L110">
            <v>81.13</v>
          </cell>
          <cell r="M110">
            <v>80.474999999999994</v>
          </cell>
          <cell r="N110">
            <v>81.13</v>
          </cell>
          <cell r="O110">
            <v>0</v>
          </cell>
          <cell r="P110" t="str">
            <v>DM</v>
          </cell>
          <cell r="Q110" t="str">
            <v>piece 1 continues in section 32-4, core bix 28</v>
          </cell>
          <cell r="R110" t="str">
            <v>no</v>
          </cell>
          <cell r="S110">
            <v>1</v>
          </cell>
          <cell r="T110">
            <v>27</v>
          </cell>
          <cell r="U110">
            <v>4</v>
          </cell>
          <cell r="V110" t="str">
            <v>B</v>
          </cell>
          <cell r="W110" t="str">
            <v>no</v>
          </cell>
          <cell r="Z110" t="str">
            <v>ICDP5057ESCGHU2</v>
          </cell>
        </row>
        <row r="111">
          <cell r="A111" t="str">
            <v>32-4</v>
          </cell>
          <cell r="B111">
            <v>5057</v>
          </cell>
          <cell r="C111">
            <v>2</v>
          </cell>
          <cell r="D111" t="str">
            <v>A</v>
          </cell>
          <cell r="E111">
            <v>32</v>
          </cell>
          <cell r="F111" t="str">
            <v>Z</v>
          </cell>
          <cell r="G111">
            <v>4</v>
          </cell>
          <cell r="H111">
            <v>3101918</v>
          </cell>
          <cell r="I111">
            <v>0.83499999999999996</v>
          </cell>
          <cell r="J111">
            <v>0.83499999999999996</v>
          </cell>
          <cell r="K111">
            <v>81.11</v>
          </cell>
          <cell r="L111">
            <v>81.965000000000003</v>
          </cell>
          <cell r="M111">
            <v>81.13</v>
          </cell>
          <cell r="N111">
            <v>81.965000000000003</v>
          </cell>
          <cell r="O111">
            <v>0</v>
          </cell>
          <cell r="P111" t="str">
            <v>DM</v>
          </cell>
          <cell r="Q111" t="str">
            <v>piece 2 probably collapsed edge of shear zone, piece 3 continues in section 33-1</v>
          </cell>
          <cell r="R111" t="str">
            <v>no</v>
          </cell>
          <cell r="S111">
            <v>3</v>
          </cell>
          <cell r="T111">
            <v>28</v>
          </cell>
          <cell r="U111">
            <v>1</v>
          </cell>
          <cell r="V111" t="str">
            <v>T</v>
          </cell>
          <cell r="W111" t="str">
            <v>no</v>
          </cell>
          <cell r="Z111" t="str">
            <v>ICDP5057ESEGHU2</v>
          </cell>
        </row>
        <row r="112">
          <cell r="A112" t="str">
            <v>33-1</v>
          </cell>
          <cell r="B112">
            <v>5057</v>
          </cell>
          <cell r="C112">
            <v>2</v>
          </cell>
          <cell r="D112" t="str">
            <v>A</v>
          </cell>
          <cell r="E112">
            <v>33</v>
          </cell>
          <cell r="F112" t="str">
            <v>Z</v>
          </cell>
          <cell r="G112">
            <v>1</v>
          </cell>
          <cell r="H112">
            <v>3101920</v>
          </cell>
          <cell r="I112">
            <v>0.97</v>
          </cell>
          <cell r="J112">
            <v>0.96499999999999997</v>
          </cell>
          <cell r="K112">
            <v>81.7</v>
          </cell>
          <cell r="L112">
            <v>82.665000000000006</v>
          </cell>
          <cell r="M112">
            <v>81.7</v>
          </cell>
          <cell r="N112">
            <v>82.665000000000006</v>
          </cell>
          <cell r="O112">
            <v>0</v>
          </cell>
          <cell r="P112" t="str">
            <v>DM</v>
          </cell>
          <cell r="Q112" t="str">
            <v>saw cut bottom, piece 1 continues in section 33-2</v>
          </cell>
          <cell r="R112" t="str">
            <v>no</v>
          </cell>
          <cell r="S112">
            <v>1</v>
          </cell>
          <cell r="T112">
            <v>28</v>
          </cell>
          <cell r="U112">
            <v>2</v>
          </cell>
          <cell r="V112" t="str">
            <v>M</v>
          </cell>
          <cell r="W112" t="str">
            <v>no</v>
          </cell>
          <cell r="Z112" t="str">
            <v>ICDP5057ESGGHU2</v>
          </cell>
        </row>
        <row r="113">
          <cell r="A113" t="str">
            <v>33-2</v>
          </cell>
          <cell r="B113">
            <v>5057</v>
          </cell>
          <cell r="C113">
            <v>2</v>
          </cell>
          <cell r="D113" t="str">
            <v>A</v>
          </cell>
          <cell r="E113">
            <v>33</v>
          </cell>
          <cell r="F113" t="str">
            <v>Z</v>
          </cell>
          <cell r="G113">
            <v>2</v>
          </cell>
          <cell r="H113">
            <v>3101922</v>
          </cell>
          <cell r="I113">
            <v>0.83499999999999996</v>
          </cell>
          <cell r="J113">
            <v>0.84</v>
          </cell>
          <cell r="K113">
            <v>82.67</v>
          </cell>
          <cell r="L113">
            <v>83.504999999999995</v>
          </cell>
          <cell r="M113">
            <v>82.665000000000006</v>
          </cell>
          <cell r="N113">
            <v>83.504999999999995</v>
          </cell>
          <cell r="O113">
            <v>0</v>
          </cell>
          <cell r="P113" t="str">
            <v>DM</v>
          </cell>
          <cell r="Q113" t="str">
            <v>saw cut top, piece 1 continues in section 33-3</v>
          </cell>
          <cell r="R113" t="str">
            <v>no</v>
          </cell>
          <cell r="S113">
            <v>1</v>
          </cell>
          <cell r="T113">
            <v>28</v>
          </cell>
          <cell r="U113">
            <v>3</v>
          </cell>
          <cell r="V113" t="str">
            <v>M</v>
          </cell>
          <cell r="W113" t="str">
            <v>no</v>
          </cell>
          <cell r="Z113" t="str">
            <v>ICDP5057ESIGHU2</v>
          </cell>
        </row>
        <row r="114">
          <cell r="A114" t="str">
            <v>33-3</v>
          </cell>
          <cell r="B114">
            <v>5057</v>
          </cell>
          <cell r="C114">
            <v>2</v>
          </cell>
          <cell r="D114" t="str">
            <v>A</v>
          </cell>
          <cell r="E114">
            <v>33</v>
          </cell>
          <cell r="F114" t="str">
            <v>Z</v>
          </cell>
          <cell r="G114">
            <v>3</v>
          </cell>
          <cell r="H114">
            <v>3101924</v>
          </cell>
          <cell r="I114">
            <v>0.95499999999999996</v>
          </cell>
          <cell r="J114">
            <v>0.95</v>
          </cell>
          <cell r="K114">
            <v>83.504999999999995</v>
          </cell>
          <cell r="L114">
            <v>84.454999999999998</v>
          </cell>
          <cell r="M114">
            <v>83.504999999999995</v>
          </cell>
          <cell r="N114">
            <v>84.454999999999998</v>
          </cell>
          <cell r="O114">
            <v>0</v>
          </cell>
          <cell r="P114" t="str">
            <v>DM</v>
          </cell>
          <cell r="Q114" t="str">
            <v>piece 1 continues in section 33-4, core box 29</v>
          </cell>
          <cell r="R114" t="str">
            <v>no</v>
          </cell>
          <cell r="S114">
            <v>1</v>
          </cell>
          <cell r="T114">
            <v>28</v>
          </cell>
          <cell r="U114">
            <v>4</v>
          </cell>
          <cell r="V114" t="str">
            <v>B</v>
          </cell>
          <cell r="W114" t="str">
            <v>no</v>
          </cell>
          <cell r="Z114" t="str">
            <v>ICDP5057ESKGHU2</v>
          </cell>
        </row>
        <row r="115">
          <cell r="A115" t="str">
            <v>33-4</v>
          </cell>
          <cell r="B115">
            <v>5057</v>
          </cell>
          <cell r="C115">
            <v>2</v>
          </cell>
          <cell r="D115" t="str">
            <v>A</v>
          </cell>
          <cell r="E115">
            <v>33</v>
          </cell>
          <cell r="F115" t="str">
            <v>Z</v>
          </cell>
          <cell r="G115">
            <v>4</v>
          </cell>
          <cell r="H115">
            <v>3101926</v>
          </cell>
          <cell r="I115">
            <v>0.49</v>
          </cell>
          <cell r="J115">
            <v>0.49</v>
          </cell>
          <cell r="K115">
            <v>84.46</v>
          </cell>
          <cell r="L115">
            <v>84.944999999999993</v>
          </cell>
          <cell r="M115">
            <v>84.454999999999998</v>
          </cell>
          <cell r="N115">
            <v>84.944999999999993</v>
          </cell>
          <cell r="O115">
            <v>0</v>
          </cell>
          <cell r="P115" t="str">
            <v>DT</v>
          </cell>
          <cell r="Q115" t="str">
            <v>Pieces 1a to d. Coninuous 33-4 to 34-1</v>
          </cell>
          <cell r="R115" t="str">
            <v>no</v>
          </cell>
          <cell r="S115">
            <v>1</v>
          </cell>
          <cell r="T115">
            <v>29</v>
          </cell>
          <cell r="U115">
            <v>1</v>
          </cell>
          <cell r="V115" t="str">
            <v>T</v>
          </cell>
          <cell r="W115" t="str">
            <v>no</v>
          </cell>
          <cell r="Z115" t="str">
            <v>ICDP5057ESMGHU2</v>
          </cell>
        </row>
        <row r="116">
          <cell r="A116" t="str">
            <v>34-1</v>
          </cell>
          <cell r="B116">
            <v>5057</v>
          </cell>
          <cell r="C116">
            <v>2</v>
          </cell>
          <cell r="D116" t="str">
            <v>A</v>
          </cell>
          <cell r="E116">
            <v>34</v>
          </cell>
          <cell r="F116" t="str">
            <v>Z</v>
          </cell>
          <cell r="G116">
            <v>1</v>
          </cell>
          <cell r="H116">
            <v>3101940</v>
          </cell>
          <cell r="I116">
            <v>0.8</v>
          </cell>
          <cell r="J116">
            <v>0.79</v>
          </cell>
          <cell r="K116">
            <v>84.75</v>
          </cell>
          <cell r="L116">
            <v>85.54</v>
          </cell>
          <cell r="M116">
            <v>84.75</v>
          </cell>
          <cell r="N116">
            <v>85.54</v>
          </cell>
          <cell r="O116">
            <v>0</v>
          </cell>
          <cell r="P116" t="str">
            <v>DT</v>
          </cell>
          <cell r="Q116" t="str">
            <v>pieces 1a to 1c; continuous with 34-2</v>
          </cell>
          <cell r="R116" t="str">
            <v>no</v>
          </cell>
          <cell r="S116">
            <v>1</v>
          </cell>
          <cell r="T116">
            <v>29</v>
          </cell>
          <cell r="U116">
            <v>2</v>
          </cell>
          <cell r="V116" t="str">
            <v>M</v>
          </cell>
          <cell r="W116" t="str">
            <v>no</v>
          </cell>
          <cell r="Z116" t="str">
            <v>ICDP5057ES0HHU2</v>
          </cell>
        </row>
        <row r="117">
          <cell r="A117" t="str">
            <v>34-2</v>
          </cell>
          <cell r="B117">
            <v>5057</v>
          </cell>
          <cell r="C117">
            <v>2</v>
          </cell>
          <cell r="D117" t="str">
            <v>A</v>
          </cell>
          <cell r="E117">
            <v>34</v>
          </cell>
          <cell r="F117" t="str">
            <v>Z</v>
          </cell>
          <cell r="G117">
            <v>2</v>
          </cell>
          <cell r="H117">
            <v>3101942</v>
          </cell>
          <cell r="I117">
            <v>0.49</v>
          </cell>
          <cell r="J117">
            <v>0.49</v>
          </cell>
          <cell r="K117">
            <v>85.55</v>
          </cell>
          <cell r="L117">
            <v>86.03</v>
          </cell>
          <cell r="M117">
            <v>85.54</v>
          </cell>
          <cell r="N117">
            <v>86.03</v>
          </cell>
          <cell r="O117">
            <v>0</v>
          </cell>
          <cell r="P117" t="str">
            <v>DT</v>
          </cell>
          <cell r="Q117" t="str">
            <v>1 piece only. Continuous with 34-3</v>
          </cell>
          <cell r="R117" t="str">
            <v>no</v>
          </cell>
          <cell r="S117">
            <v>1</v>
          </cell>
          <cell r="T117">
            <v>29</v>
          </cell>
          <cell r="U117">
            <v>3</v>
          </cell>
          <cell r="V117" t="str">
            <v>M</v>
          </cell>
          <cell r="W117" t="str">
            <v>no</v>
          </cell>
          <cell r="Z117" t="str">
            <v>ICDP5057ES2HHU2</v>
          </cell>
        </row>
        <row r="118">
          <cell r="A118" t="str">
            <v>34-3</v>
          </cell>
          <cell r="B118">
            <v>5057</v>
          </cell>
          <cell r="C118">
            <v>2</v>
          </cell>
          <cell r="D118" t="str">
            <v>A</v>
          </cell>
          <cell r="E118">
            <v>34</v>
          </cell>
          <cell r="F118" t="str">
            <v>Z</v>
          </cell>
          <cell r="G118">
            <v>3</v>
          </cell>
          <cell r="H118">
            <v>3101944</v>
          </cell>
          <cell r="I118">
            <v>0.97</v>
          </cell>
          <cell r="J118">
            <v>0.98</v>
          </cell>
          <cell r="K118">
            <v>86.039999999999992</v>
          </cell>
          <cell r="L118">
            <v>87.01</v>
          </cell>
          <cell r="M118">
            <v>86.03</v>
          </cell>
          <cell r="N118">
            <v>87.01</v>
          </cell>
          <cell r="O118">
            <v>0</v>
          </cell>
          <cell r="P118" t="str">
            <v>DT</v>
          </cell>
          <cell r="Q118" t="str">
            <v>Pieces 1a to 1d. Continuous with 34-4.</v>
          </cell>
          <cell r="R118" t="str">
            <v>no</v>
          </cell>
          <cell r="S118">
            <v>1</v>
          </cell>
          <cell r="T118">
            <v>29</v>
          </cell>
          <cell r="U118">
            <v>4</v>
          </cell>
          <cell r="V118" t="str">
            <v>B</v>
          </cell>
          <cell r="W118" t="str">
            <v>no</v>
          </cell>
          <cell r="Z118" t="str">
            <v>ICDP5057ES4HHU2</v>
          </cell>
        </row>
        <row r="119">
          <cell r="A119" t="str">
            <v>34-4</v>
          </cell>
          <cell r="B119">
            <v>5057</v>
          </cell>
          <cell r="C119">
            <v>2</v>
          </cell>
          <cell r="D119" t="str">
            <v>A</v>
          </cell>
          <cell r="E119">
            <v>34</v>
          </cell>
          <cell r="F119" t="str">
            <v>Z</v>
          </cell>
          <cell r="G119">
            <v>4</v>
          </cell>
          <cell r="H119">
            <v>3101946</v>
          </cell>
          <cell r="I119">
            <v>0.6</v>
          </cell>
          <cell r="J119">
            <v>0.6</v>
          </cell>
          <cell r="K119">
            <v>87.009999999999991</v>
          </cell>
          <cell r="L119">
            <v>87.61</v>
          </cell>
          <cell r="M119">
            <v>87.01</v>
          </cell>
          <cell r="N119">
            <v>87.61</v>
          </cell>
          <cell r="O119">
            <v>0</v>
          </cell>
          <cell r="P119" t="str">
            <v>DT</v>
          </cell>
          <cell r="Q119" t="str">
            <v>Pieces 1a and 1b only. Continuous with 34-5.</v>
          </cell>
          <cell r="R119" t="str">
            <v>no</v>
          </cell>
          <cell r="S119">
            <v>1</v>
          </cell>
          <cell r="T119">
            <v>30</v>
          </cell>
          <cell r="U119">
            <v>1</v>
          </cell>
          <cell r="V119" t="str">
            <v>T</v>
          </cell>
          <cell r="W119" t="str">
            <v>no</v>
          </cell>
          <cell r="Z119" t="str">
            <v>ICDP5057ES6HHU2</v>
          </cell>
        </row>
        <row r="120">
          <cell r="A120" t="str">
            <v>34-5</v>
          </cell>
          <cell r="B120">
            <v>5057</v>
          </cell>
          <cell r="C120">
            <v>2</v>
          </cell>
          <cell r="D120" t="str">
            <v>A</v>
          </cell>
          <cell r="E120">
            <v>34</v>
          </cell>
          <cell r="F120" t="str">
            <v>Z</v>
          </cell>
          <cell r="G120">
            <v>5</v>
          </cell>
          <cell r="H120">
            <v>3101948</v>
          </cell>
          <cell r="I120">
            <v>0.52</v>
          </cell>
          <cell r="J120">
            <v>0.52</v>
          </cell>
          <cell r="K120">
            <v>87.609999999999985</v>
          </cell>
          <cell r="L120">
            <v>88.13</v>
          </cell>
          <cell r="M120">
            <v>87.61</v>
          </cell>
          <cell r="N120">
            <v>88.13</v>
          </cell>
          <cell r="O120">
            <v>0</v>
          </cell>
          <cell r="P120" t="str">
            <v>DT</v>
          </cell>
          <cell r="Q120" t="str">
            <v>Pieces 1a to 1c. Fine orthoganal cracks develing in drying core. Continuous from 34-5 to 35-1.</v>
          </cell>
          <cell r="R120" t="str">
            <v>no</v>
          </cell>
          <cell r="S120">
            <v>1</v>
          </cell>
          <cell r="T120">
            <v>30</v>
          </cell>
          <cell r="U120">
            <v>2</v>
          </cell>
          <cell r="V120" t="str">
            <v>M</v>
          </cell>
          <cell r="W120" t="str">
            <v>no</v>
          </cell>
          <cell r="Z120" t="str">
            <v>ICDP5057ES8HHU2</v>
          </cell>
        </row>
        <row r="121">
          <cell r="A121" t="str">
            <v>35-1</v>
          </cell>
          <cell r="B121">
            <v>5057</v>
          </cell>
          <cell r="C121">
            <v>2</v>
          </cell>
          <cell r="D121" t="str">
            <v>A</v>
          </cell>
          <cell r="E121">
            <v>35</v>
          </cell>
          <cell r="F121" t="str">
            <v>Z</v>
          </cell>
          <cell r="G121">
            <v>1</v>
          </cell>
          <cell r="H121">
            <v>3101950</v>
          </cell>
          <cell r="I121">
            <v>0.79</v>
          </cell>
          <cell r="J121">
            <v>0.79</v>
          </cell>
          <cell r="K121">
            <v>87.8</v>
          </cell>
          <cell r="L121">
            <v>88.59</v>
          </cell>
          <cell r="M121">
            <v>87.8</v>
          </cell>
          <cell r="N121">
            <v>88.59</v>
          </cell>
          <cell r="O121">
            <v>0</v>
          </cell>
          <cell r="P121" t="str">
            <v>DT</v>
          </cell>
          <cell r="Q121" t="str">
            <v>Pieces 1a to 1e. Continuous with 35-2</v>
          </cell>
          <cell r="R121" t="str">
            <v>no</v>
          </cell>
          <cell r="S121">
            <v>1</v>
          </cell>
          <cell r="T121">
            <v>30</v>
          </cell>
          <cell r="U121">
            <v>3</v>
          </cell>
          <cell r="V121" t="str">
            <v>M</v>
          </cell>
          <cell r="W121" t="str">
            <v>no</v>
          </cell>
          <cell r="Z121" t="str">
            <v>ICDP5057ESAHHU2</v>
          </cell>
        </row>
        <row r="122">
          <cell r="A122" t="str">
            <v>35-2</v>
          </cell>
          <cell r="B122">
            <v>5057</v>
          </cell>
          <cell r="C122">
            <v>2</v>
          </cell>
          <cell r="D122" t="str">
            <v>A</v>
          </cell>
          <cell r="E122">
            <v>35</v>
          </cell>
          <cell r="F122" t="str">
            <v>Z</v>
          </cell>
          <cell r="G122">
            <v>2</v>
          </cell>
          <cell r="H122">
            <v>3101952</v>
          </cell>
          <cell r="I122">
            <v>0.78</v>
          </cell>
          <cell r="J122">
            <v>0.79</v>
          </cell>
          <cell r="K122">
            <v>88.59</v>
          </cell>
          <cell r="L122">
            <v>89.38</v>
          </cell>
          <cell r="M122">
            <v>88.59</v>
          </cell>
          <cell r="N122">
            <v>89.38</v>
          </cell>
          <cell r="O122">
            <v>0</v>
          </cell>
          <cell r="P122" t="str">
            <v>DT</v>
          </cell>
          <cell r="Q122" t="str">
            <v>Pieces 1a to 1d. Continuous with 35-3</v>
          </cell>
          <cell r="R122" t="str">
            <v>no</v>
          </cell>
          <cell r="S122">
            <v>1</v>
          </cell>
          <cell r="T122">
            <v>30</v>
          </cell>
          <cell r="U122">
            <v>4</v>
          </cell>
          <cell r="V122" t="str">
            <v>B</v>
          </cell>
          <cell r="W122" t="str">
            <v>no</v>
          </cell>
          <cell r="Z122" t="str">
            <v>ICDP5057ESCHHU2</v>
          </cell>
        </row>
        <row r="123">
          <cell r="A123" t="str">
            <v>35-3</v>
          </cell>
          <cell r="B123">
            <v>5057</v>
          </cell>
          <cell r="C123">
            <v>2</v>
          </cell>
          <cell r="D123" t="str">
            <v>A</v>
          </cell>
          <cell r="E123">
            <v>35</v>
          </cell>
          <cell r="F123" t="str">
            <v>Z</v>
          </cell>
          <cell r="G123">
            <v>3</v>
          </cell>
          <cell r="H123">
            <v>3101958</v>
          </cell>
          <cell r="I123">
            <v>0.80500000000000005</v>
          </cell>
          <cell r="J123">
            <v>0.81</v>
          </cell>
          <cell r="K123">
            <v>89.37</v>
          </cell>
          <cell r="L123">
            <v>90.19</v>
          </cell>
          <cell r="M123">
            <v>89.38</v>
          </cell>
          <cell r="N123">
            <v>90.19</v>
          </cell>
          <cell r="O123">
            <v>0</v>
          </cell>
          <cell r="P123" t="str">
            <v>DM</v>
          </cell>
          <cell r="Q123" t="str">
            <v>Piece 1 continues to section 35-4</v>
          </cell>
          <cell r="R123" t="str">
            <v>no</v>
          </cell>
          <cell r="S123">
            <v>1</v>
          </cell>
          <cell r="T123">
            <v>31</v>
          </cell>
          <cell r="U123">
            <v>1</v>
          </cell>
          <cell r="V123" t="str">
            <v>T</v>
          </cell>
          <cell r="W123" t="str">
            <v>no</v>
          </cell>
          <cell r="Z123" t="str">
            <v>ICDP5057ESIHHU2</v>
          </cell>
        </row>
        <row r="124">
          <cell r="A124" t="str">
            <v>35-4</v>
          </cell>
          <cell r="B124">
            <v>5057</v>
          </cell>
          <cell r="C124">
            <v>2</v>
          </cell>
          <cell r="D124" t="str">
            <v>A</v>
          </cell>
          <cell r="E124">
            <v>35</v>
          </cell>
          <cell r="F124" t="str">
            <v>Z</v>
          </cell>
          <cell r="G124">
            <v>4</v>
          </cell>
          <cell r="H124">
            <v>3101960</v>
          </cell>
          <cell r="I124">
            <v>0.84</v>
          </cell>
          <cell r="J124">
            <v>0.84</v>
          </cell>
          <cell r="K124">
            <v>90.175000000000011</v>
          </cell>
          <cell r="L124">
            <v>91.03</v>
          </cell>
          <cell r="M124">
            <v>90.19</v>
          </cell>
          <cell r="N124">
            <v>91.03</v>
          </cell>
          <cell r="O124">
            <v>0</v>
          </cell>
          <cell r="P124" t="str">
            <v>DM</v>
          </cell>
          <cell r="Q124" t="str">
            <v>subpieces a-c, piece 1 continues to section 36-1</v>
          </cell>
          <cell r="R124" t="str">
            <v>no</v>
          </cell>
          <cell r="S124">
            <v>1</v>
          </cell>
          <cell r="T124">
            <v>31</v>
          </cell>
          <cell r="U124">
            <v>2</v>
          </cell>
          <cell r="V124" t="str">
            <v>M</v>
          </cell>
          <cell r="W124" t="str">
            <v>no</v>
          </cell>
          <cell r="Z124" t="str">
            <v>ICDP5057ESKHHU2</v>
          </cell>
        </row>
        <row r="125">
          <cell r="A125" t="str">
            <v>36-1</v>
          </cell>
          <cell r="B125">
            <v>5057</v>
          </cell>
          <cell r="C125">
            <v>2</v>
          </cell>
          <cell r="D125" t="str">
            <v>A</v>
          </cell>
          <cell r="E125">
            <v>36</v>
          </cell>
          <cell r="F125" t="str">
            <v>Z</v>
          </cell>
          <cell r="G125">
            <v>1</v>
          </cell>
          <cell r="H125">
            <v>3101962</v>
          </cell>
          <cell r="I125">
            <v>0.77</v>
          </cell>
          <cell r="J125">
            <v>0.77</v>
          </cell>
          <cell r="K125">
            <v>90.85</v>
          </cell>
          <cell r="L125">
            <v>91.62</v>
          </cell>
          <cell r="M125">
            <v>90.85</v>
          </cell>
          <cell r="N125">
            <v>91.62</v>
          </cell>
          <cell r="O125">
            <v>0</v>
          </cell>
          <cell r="P125" t="str">
            <v>DM</v>
          </cell>
          <cell r="Q125" t="str">
            <v>subpieces a-b, piece 1 continues to section 36-2</v>
          </cell>
          <cell r="R125" t="str">
            <v>no</v>
          </cell>
          <cell r="S125">
            <v>1</v>
          </cell>
          <cell r="T125">
            <v>31</v>
          </cell>
          <cell r="U125">
            <v>3</v>
          </cell>
          <cell r="V125" t="str">
            <v>M</v>
          </cell>
          <cell r="W125" t="str">
            <v>no</v>
          </cell>
          <cell r="Z125" t="str">
            <v>ICDP5057ESMHHU2</v>
          </cell>
        </row>
        <row r="126">
          <cell r="A126" t="str">
            <v>36-2</v>
          </cell>
          <cell r="B126">
            <v>5057</v>
          </cell>
          <cell r="C126">
            <v>2</v>
          </cell>
          <cell r="D126" t="str">
            <v>A</v>
          </cell>
          <cell r="E126">
            <v>36</v>
          </cell>
          <cell r="F126" t="str">
            <v>Z</v>
          </cell>
          <cell r="G126">
            <v>2</v>
          </cell>
          <cell r="H126">
            <v>3101964</v>
          </cell>
          <cell r="I126">
            <v>0.97</v>
          </cell>
          <cell r="J126">
            <v>0.97499999999999998</v>
          </cell>
          <cell r="K126">
            <v>91.61999999999999</v>
          </cell>
          <cell r="L126">
            <v>92.594999999999999</v>
          </cell>
          <cell r="M126">
            <v>91.62</v>
          </cell>
          <cell r="N126">
            <v>92.594999999999999</v>
          </cell>
          <cell r="O126">
            <v>0</v>
          </cell>
          <cell r="P126" t="str">
            <v>DM</v>
          </cell>
          <cell r="Q126" t="str">
            <v>subpieces a-d, piece 1 continues to section 36-3, core box 32</v>
          </cell>
          <cell r="R126" t="str">
            <v>no</v>
          </cell>
          <cell r="S126">
            <v>1</v>
          </cell>
          <cell r="T126">
            <v>31</v>
          </cell>
          <cell r="U126">
            <v>4</v>
          </cell>
          <cell r="V126" t="str">
            <v>B</v>
          </cell>
          <cell r="W126" t="str">
            <v>no</v>
          </cell>
          <cell r="X126">
            <v>0</v>
          </cell>
          <cell r="Y126">
            <v>0</v>
          </cell>
          <cell r="Z126" t="str">
            <v>ICDP5057ESOHHU2</v>
          </cell>
        </row>
        <row r="127">
          <cell r="A127" t="str">
            <v>36-3</v>
          </cell>
          <cell r="B127">
            <v>5057</v>
          </cell>
          <cell r="C127">
            <v>2</v>
          </cell>
          <cell r="D127" t="str">
            <v>A</v>
          </cell>
          <cell r="E127">
            <v>36</v>
          </cell>
          <cell r="F127" t="str">
            <v>Z</v>
          </cell>
          <cell r="G127">
            <v>3</v>
          </cell>
          <cell r="H127">
            <v>3101968</v>
          </cell>
          <cell r="I127">
            <v>0.54</v>
          </cell>
          <cell r="J127">
            <v>0.54</v>
          </cell>
          <cell r="K127">
            <v>92.589999999999989</v>
          </cell>
          <cell r="L127">
            <v>93.135000000000005</v>
          </cell>
          <cell r="M127">
            <v>92.594999999999999</v>
          </cell>
          <cell r="N127">
            <v>93.135000000000005</v>
          </cell>
          <cell r="O127">
            <v>0</v>
          </cell>
          <cell r="P127" t="str">
            <v>DM</v>
          </cell>
          <cell r="Q127" t="str">
            <v>subpieces a-I, continues to section 36-4</v>
          </cell>
          <cell r="R127" t="str">
            <v>no</v>
          </cell>
          <cell r="S127">
            <v>1</v>
          </cell>
          <cell r="T127">
            <v>32</v>
          </cell>
          <cell r="U127">
            <v>1</v>
          </cell>
          <cell r="V127" t="str">
            <v>T</v>
          </cell>
          <cell r="W127" t="str">
            <v>no</v>
          </cell>
          <cell r="Z127" t="str">
            <v>ICDP5057ESSHHU2</v>
          </cell>
        </row>
        <row r="128">
          <cell r="A128" t="str">
            <v>36-4</v>
          </cell>
          <cell r="B128">
            <v>5057</v>
          </cell>
          <cell r="C128">
            <v>2</v>
          </cell>
          <cell r="D128" t="str">
            <v>A</v>
          </cell>
          <cell r="E128">
            <v>36</v>
          </cell>
          <cell r="F128" t="str">
            <v>Z</v>
          </cell>
          <cell r="G128">
            <v>4</v>
          </cell>
          <cell r="H128">
            <v>3101970</v>
          </cell>
          <cell r="I128">
            <v>0.58499999999999996</v>
          </cell>
          <cell r="J128">
            <v>0.59</v>
          </cell>
          <cell r="K128">
            <v>93.13</v>
          </cell>
          <cell r="L128">
            <v>93.724999999999994</v>
          </cell>
          <cell r="M128">
            <v>93.135000000000005</v>
          </cell>
          <cell r="N128">
            <v>93.724999999999994</v>
          </cell>
          <cell r="O128">
            <v>0</v>
          </cell>
          <cell r="P128" t="str">
            <v>DM</v>
          </cell>
          <cell r="Q128" t="str">
            <v>subpiece a-b, continues to 36-5</v>
          </cell>
          <cell r="R128" t="str">
            <v>no</v>
          </cell>
          <cell r="S128">
            <v>1</v>
          </cell>
          <cell r="T128">
            <v>32</v>
          </cell>
          <cell r="U128">
            <v>2</v>
          </cell>
          <cell r="V128" t="str">
            <v>M</v>
          </cell>
          <cell r="W128" t="str">
            <v>no</v>
          </cell>
          <cell r="Z128" t="str">
            <v>ICDP5057ESUHHU2</v>
          </cell>
        </row>
        <row r="129">
          <cell r="A129" t="str">
            <v>36-5</v>
          </cell>
          <cell r="B129">
            <v>5057</v>
          </cell>
          <cell r="C129">
            <v>2</v>
          </cell>
          <cell r="D129" t="str">
            <v>A</v>
          </cell>
          <cell r="E129">
            <v>36</v>
          </cell>
          <cell r="F129" t="str">
            <v>Z</v>
          </cell>
          <cell r="G129">
            <v>5</v>
          </cell>
          <cell r="H129">
            <v>3101972</v>
          </cell>
          <cell r="I129">
            <v>0.48499999999999999</v>
          </cell>
          <cell r="J129">
            <v>0.48499999999999999</v>
          </cell>
          <cell r="K129">
            <v>93.714999999999989</v>
          </cell>
          <cell r="L129">
            <v>94.21</v>
          </cell>
          <cell r="M129">
            <v>93.724999999999994</v>
          </cell>
          <cell r="N129">
            <v>94.21</v>
          </cell>
          <cell r="O129">
            <v>0</v>
          </cell>
          <cell r="P129" t="str">
            <v>DM</v>
          </cell>
          <cell r="Q129" t="str">
            <v>continues to section 37-1</v>
          </cell>
          <cell r="R129" t="str">
            <v>no</v>
          </cell>
          <cell r="S129">
            <v>1</v>
          </cell>
          <cell r="T129">
            <v>32</v>
          </cell>
          <cell r="U129">
            <v>3</v>
          </cell>
          <cell r="V129" t="str">
            <v>M</v>
          </cell>
          <cell r="W129" t="str">
            <v>no</v>
          </cell>
          <cell r="Z129" t="str">
            <v>ICDP5057ESWHHU2</v>
          </cell>
        </row>
        <row r="130">
          <cell r="A130" t="str">
            <v>37-1</v>
          </cell>
          <cell r="B130">
            <v>5057</v>
          </cell>
          <cell r="C130">
            <v>2</v>
          </cell>
          <cell r="D130" t="str">
            <v>A</v>
          </cell>
          <cell r="E130">
            <v>37</v>
          </cell>
          <cell r="F130" t="str">
            <v>Z</v>
          </cell>
          <cell r="G130">
            <v>1</v>
          </cell>
          <cell r="H130">
            <v>3101974</v>
          </cell>
          <cell r="I130">
            <v>0.98499999999999999</v>
          </cell>
          <cell r="J130">
            <v>0.99</v>
          </cell>
          <cell r="K130">
            <v>93.9</v>
          </cell>
          <cell r="L130">
            <v>94.89</v>
          </cell>
          <cell r="M130">
            <v>93.9</v>
          </cell>
          <cell r="N130">
            <v>94.89</v>
          </cell>
          <cell r="O130">
            <v>0</v>
          </cell>
          <cell r="P130" t="str">
            <v>DM</v>
          </cell>
          <cell r="Q130" t="str">
            <v>subpieces a-g, saw cut bottom, continues to section 37-2, core box 33</v>
          </cell>
          <cell r="R130" t="str">
            <v>no</v>
          </cell>
          <cell r="S130">
            <v>1</v>
          </cell>
          <cell r="T130">
            <v>32</v>
          </cell>
          <cell r="U130">
            <v>4</v>
          </cell>
          <cell r="V130" t="str">
            <v>B</v>
          </cell>
          <cell r="W130" t="str">
            <v>no</v>
          </cell>
          <cell r="Z130" t="str">
            <v>ICDP5057ESYHHU2</v>
          </cell>
        </row>
        <row r="131">
          <cell r="A131" t="str">
            <v>37-2</v>
          </cell>
          <cell r="B131">
            <v>5057</v>
          </cell>
          <cell r="C131">
            <v>2</v>
          </cell>
          <cell r="D131" t="str">
            <v>A</v>
          </cell>
          <cell r="E131">
            <v>37</v>
          </cell>
          <cell r="F131" t="str">
            <v>Z</v>
          </cell>
          <cell r="G131">
            <v>2</v>
          </cell>
          <cell r="H131">
            <v>3101976</v>
          </cell>
          <cell r="I131">
            <v>1</v>
          </cell>
          <cell r="J131">
            <v>1.01</v>
          </cell>
          <cell r="K131">
            <v>94.885000000000005</v>
          </cell>
          <cell r="L131">
            <v>95.9</v>
          </cell>
          <cell r="M131">
            <v>94.89</v>
          </cell>
          <cell r="N131">
            <v>95.9</v>
          </cell>
          <cell r="O131">
            <v>0</v>
          </cell>
          <cell r="P131" t="str">
            <v>DM</v>
          </cell>
          <cell r="Q131" t="str">
            <v>subpieces a-b, saw cut top + bottom, continues to section 37-3</v>
          </cell>
          <cell r="R131" t="str">
            <v>no</v>
          </cell>
          <cell r="S131">
            <v>1</v>
          </cell>
          <cell r="T131">
            <v>33</v>
          </cell>
          <cell r="U131">
            <v>1</v>
          </cell>
          <cell r="V131" t="str">
            <v>T</v>
          </cell>
          <cell r="W131" t="str">
            <v>no</v>
          </cell>
          <cell r="Z131" t="str">
            <v>ICDP5057ES0IHU2</v>
          </cell>
        </row>
        <row r="132">
          <cell r="A132" t="str">
            <v>37-3</v>
          </cell>
          <cell r="B132">
            <v>5057</v>
          </cell>
          <cell r="C132">
            <v>2</v>
          </cell>
          <cell r="D132" t="str">
            <v>A</v>
          </cell>
          <cell r="E132">
            <v>37</v>
          </cell>
          <cell r="F132" t="str">
            <v>Z</v>
          </cell>
          <cell r="G132">
            <v>3</v>
          </cell>
          <cell r="H132">
            <v>3101978</v>
          </cell>
          <cell r="I132">
            <v>0.49</v>
          </cell>
          <cell r="J132">
            <v>0.49</v>
          </cell>
          <cell r="K132">
            <v>95.885000000000005</v>
          </cell>
          <cell r="L132">
            <v>96.39</v>
          </cell>
          <cell r="M132">
            <v>95.9</v>
          </cell>
          <cell r="N132">
            <v>96.39</v>
          </cell>
          <cell r="O132">
            <v>0</v>
          </cell>
          <cell r="P132" t="str">
            <v>DM</v>
          </cell>
          <cell r="Q132" t="str">
            <v>saw cut top, continues to section 37-4</v>
          </cell>
          <cell r="R132" t="str">
            <v>no</v>
          </cell>
          <cell r="S132">
            <v>1</v>
          </cell>
          <cell r="T132">
            <v>33</v>
          </cell>
          <cell r="U132">
            <v>2</v>
          </cell>
          <cell r="V132" t="str">
            <v>M</v>
          </cell>
          <cell r="W132" t="str">
            <v>no</v>
          </cell>
          <cell r="Z132" t="str">
            <v>ICDP5057ES2IHU2</v>
          </cell>
        </row>
        <row r="133">
          <cell r="A133" t="str">
            <v>37-4</v>
          </cell>
          <cell r="B133">
            <v>5057</v>
          </cell>
          <cell r="C133">
            <v>2</v>
          </cell>
          <cell r="D133" t="str">
            <v>A</v>
          </cell>
          <cell r="E133">
            <v>37</v>
          </cell>
          <cell r="F133" t="str">
            <v>Z</v>
          </cell>
          <cell r="G133">
            <v>4</v>
          </cell>
          <cell r="H133">
            <v>3101980</v>
          </cell>
          <cell r="I133">
            <v>0.81</v>
          </cell>
          <cell r="J133">
            <v>0.81</v>
          </cell>
          <cell r="K133">
            <v>96.375</v>
          </cell>
          <cell r="L133">
            <v>97.2</v>
          </cell>
          <cell r="M133">
            <v>96.39</v>
          </cell>
          <cell r="N133">
            <v>97.2</v>
          </cell>
          <cell r="O133">
            <v>0</v>
          </cell>
          <cell r="P133" t="str">
            <v>DM</v>
          </cell>
          <cell r="Q133" t="str">
            <v>subpieces 3 a-f</v>
          </cell>
          <cell r="R133" t="str">
            <v>no</v>
          </cell>
          <cell r="S133">
            <v>4</v>
          </cell>
          <cell r="T133">
            <v>33</v>
          </cell>
          <cell r="U133">
            <v>3</v>
          </cell>
          <cell r="V133" t="str">
            <v>M</v>
          </cell>
          <cell r="W133" t="str">
            <v>no</v>
          </cell>
          <cell r="Z133" t="str">
            <v>ICDP5057ES4IHU2</v>
          </cell>
        </row>
        <row r="134">
          <cell r="A134" t="str">
            <v>38-1</v>
          </cell>
          <cell r="B134">
            <v>5057</v>
          </cell>
          <cell r="C134">
            <v>2</v>
          </cell>
          <cell r="D134" t="str">
            <v>A</v>
          </cell>
          <cell r="E134">
            <v>38</v>
          </cell>
          <cell r="F134" t="str">
            <v>Z</v>
          </cell>
          <cell r="G134">
            <v>1</v>
          </cell>
          <cell r="H134">
            <v>3101982</v>
          </cell>
          <cell r="I134">
            <v>0.36</v>
          </cell>
          <cell r="J134">
            <v>0.34</v>
          </cell>
          <cell r="K134">
            <v>96.95</v>
          </cell>
          <cell r="L134">
            <v>97.29</v>
          </cell>
          <cell r="M134">
            <v>96.95</v>
          </cell>
          <cell r="N134">
            <v>97.29</v>
          </cell>
          <cell r="O134">
            <v>0</v>
          </cell>
          <cell r="P134" t="str">
            <v>DM</v>
          </cell>
          <cell r="Q134" t="str">
            <v>subpieces a-b, continues to section 38-2, core box 34</v>
          </cell>
          <cell r="R134" t="str">
            <v>no</v>
          </cell>
          <cell r="S134">
            <v>1</v>
          </cell>
          <cell r="T134">
            <v>33</v>
          </cell>
          <cell r="U134">
            <v>4</v>
          </cell>
          <cell r="V134" t="str">
            <v>B</v>
          </cell>
          <cell r="W134" t="str">
            <v>no</v>
          </cell>
          <cell r="Z134" t="str">
            <v>ICDP5057ES6IHU2</v>
          </cell>
        </row>
        <row r="135">
          <cell r="A135" t="str">
            <v>38-2</v>
          </cell>
          <cell r="B135">
            <v>5057</v>
          </cell>
          <cell r="C135">
            <v>2</v>
          </cell>
          <cell r="D135" t="str">
            <v>A</v>
          </cell>
          <cell r="E135">
            <v>38</v>
          </cell>
          <cell r="F135" t="str">
            <v>Z</v>
          </cell>
          <cell r="G135">
            <v>2</v>
          </cell>
          <cell r="H135">
            <v>3101984</v>
          </cell>
          <cell r="I135">
            <v>0.88</v>
          </cell>
          <cell r="J135">
            <v>0.88</v>
          </cell>
          <cell r="K135">
            <v>97.31</v>
          </cell>
          <cell r="L135">
            <v>98.17</v>
          </cell>
          <cell r="M135">
            <v>97.29</v>
          </cell>
          <cell r="N135">
            <v>98.17</v>
          </cell>
          <cell r="O135">
            <v>0</v>
          </cell>
          <cell r="P135" t="str">
            <v>DM</v>
          </cell>
          <cell r="Q135" t="str">
            <v>1a-c; continuous to 38-3</v>
          </cell>
          <cell r="R135" t="str">
            <v>no</v>
          </cell>
          <cell r="S135">
            <v>1</v>
          </cell>
          <cell r="T135">
            <v>34</v>
          </cell>
          <cell r="U135">
            <v>1</v>
          </cell>
          <cell r="V135" t="str">
            <v>T</v>
          </cell>
          <cell r="W135" t="str">
            <v>no</v>
          </cell>
          <cell r="X135">
            <v>0</v>
          </cell>
          <cell r="Y135">
            <v>0</v>
          </cell>
          <cell r="Z135" t="str">
            <v>ICDP5057ES8IHU2</v>
          </cell>
        </row>
        <row r="136">
          <cell r="A136" t="str">
            <v>38-3</v>
          </cell>
          <cell r="B136">
            <v>5057</v>
          </cell>
          <cell r="C136">
            <v>2</v>
          </cell>
          <cell r="D136" t="str">
            <v>A</v>
          </cell>
          <cell r="E136">
            <v>38</v>
          </cell>
          <cell r="F136" t="str">
            <v>Z</v>
          </cell>
          <cell r="G136">
            <v>3</v>
          </cell>
          <cell r="H136">
            <v>3101986</v>
          </cell>
          <cell r="I136">
            <v>0.67500000000000004</v>
          </cell>
          <cell r="J136">
            <v>0.68</v>
          </cell>
          <cell r="K136">
            <v>98.19</v>
          </cell>
          <cell r="L136">
            <v>98.85</v>
          </cell>
          <cell r="M136">
            <v>98.17</v>
          </cell>
          <cell r="N136">
            <v>98.85</v>
          </cell>
          <cell r="O136">
            <v>0</v>
          </cell>
          <cell r="P136" t="str">
            <v>DM</v>
          </cell>
          <cell r="Q136" t="str">
            <v>1a-b; 2 = rubble; not continuous</v>
          </cell>
          <cell r="R136" t="str">
            <v>no</v>
          </cell>
          <cell r="S136">
            <v>2</v>
          </cell>
          <cell r="T136">
            <v>34</v>
          </cell>
          <cell r="U136">
            <v>2</v>
          </cell>
          <cell r="V136" t="str">
            <v>M</v>
          </cell>
          <cell r="W136" t="str">
            <v>no</v>
          </cell>
          <cell r="Z136" t="str">
            <v>ICDP5057ESAIHU2</v>
          </cell>
        </row>
        <row r="137">
          <cell r="A137" t="str">
            <v>38-4</v>
          </cell>
          <cell r="B137">
            <v>5057</v>
          </cell>
          <cell r="C137">
            <v>2</v>
          </cell>
          <cell r="D137" t="str">
            <v>A</v>
          </cell>
          <cell r="E137">
            <v>38</v>
          </cell>
          <cell r="F137" t="str">
            <v>Z</v>
          </cell>
          <cell r="G137">
            <v>4</v>
          </cell>
          <cell r="H137">
            <v>3101988</v>
          </cell>
          <cell r="I137">
            <v>0.96499999999999997</v>
          </cell>
          <cell r="J137">
            <v>0.96</v>
          </cell>
          <cell r="K137">
            <v>98.864999999999995</v>
          </cell>
          <cell r="L137">
            <v>99.81</v>
          </cell>
          <cell r="M137">
            <v>98.85</v>
          </cell>
          <cell r="N137">
            <v>99.81</v>
          </cell>
          <cell r="O137">
            <v>0</v>
          </cell>
          <cell r="P137" t="str">
            <v>DM</v>
          </cell>
          <cell r="Q137" t="str">
            <v>piece 1a-c; continuous to 38-5</v>
          </cell>
          <cell r="R137" t="str">
            <v>no</v>
          </cell>
          <cell r="S137">
            <v>1</v>
          </cell>
          <cell r="T137">
            <v>34</v>
          </cell>
          <cell r="U137">
            <v>3</v>
          </cell>
          <cell r="V137" t="str">
            <v>M</v>
          </cell>
          <cell r="W137" t="str">
            <v>no</v>
          </cell>
          <cell r="Z137" t="str">
            <v>ICDP5057ESCIHU2</v>
          </cell>
        </row>
        <row r="138">
          <cell r="A138" t="str">
            <v>38-5</v>
          </cell>
          <cell r="B138">
            <v>5057</v>
          </cell>
          <cell r="C138">
            <v>2</v>
          </cell>
          <cell r="D138" t="str">
            <v>A</v>
          </cell>
          <cell r="E138">
            <v>38</v>
          </cell>
          <cell r="F138" t="str">
            <v>Z</v>
          </cell>
          <cell r="G138">
            <v>5</v>
          </cell>
          <cell r="H138">
            <v>3101990</v>
          </cell>
          <cell r="I138">
            <v>0.45</v>
          </cell>
          <cell r="J138">
            <v>0.45</v>
          </cell>
          <cell r="K138">
            <v>99.83</v>
          </cell>
          <cell r="L138">
            <v>100.26</v>
          </cell>
          <cell r="M138">
            <v>99.81</v>
          </cell>
          <cell r="N138">
            <v>100.26</v>
          </cell>
          <cell r="O138">
            <v>0</v>
          </cell>
          <cell r="P138" t="str">
            <v>DM</v>
          </cell>
          <cell r="Q138" t="str">
            <v>pc1a-e; continuous to 39-1</v>
          </cell>
          <cell r="R138" t="str">
            <v>no</v>
          </cell>
          <cell r="S138">
            <v>1</v>
          </cell>
          <cell r="T138">
            <v>34</v>
          </cell>
          <cell r="U138">
            <v>4</v>
          </cell>
          <cell r="V138" t="str">
            <v>B</v>
          </cell>
          <cell r="W138" t="str">
            <v>no</v>
          </cell>
          <cell r="Z138" t="str">
            <v>ICDP5057ESEIHU2</v>
          </cell>
        </row>
        <row r="139">
          <cell r="A139" t="str">
            <v>39-1</v>
          </cell>
          <cell r="B139">
            <v>5057</v>
          </cell>
          <cell r="C139">
            <v>2</v>
          </cell>
          <cell r="D139" t="str">
            <v>A</v>
          </cell>
          <cell r="E139">
            <v>39</v>
          </cell>
          <cell r="F139" t="str">
            <v>Z</v>
          </cell>
          <cell r="G139">
            <v>1</v>
          </cell>
          <cell r="H139">
            <v>3101996</v>
          </cell>
          <cell r="I139">
            <v>0.59</v>
          </cell>
          <cell r="J139">
            <v>0.59</v>
          </cell>
          <cell r="K139">
            <v>100</v>
          </cell>
          <cell r="L139">
            <v>100.59</v>
          </cell>
          <cell r="M139">
            <v>100</v>
          </cell>
          <cell r="N139">
            <v>100.59</v>
          </cell>
          <cell r="O139">
            <v>0</v>
          </cell>
          <cell r="P139" t="str">
            <v>DM</v>
          </cell>
          <cell r="Q139" t="str">
            <v>pc1a-c; 2/3 = rubble; not continuous</v>
          </cell>
          <cell r="R139" t="str">
            <v>no</v>
          </cell>
          <cell r="S139">
            <v>3</v>
          </cell>
          <cell r="T139">
            <v>35</v>
          </cell>
          <cell r="U139">
            <v>1</v>
          </cell>
          <cell r="V139" t="str">
            <v>T</v>
          </cell>
          <cell r="W139" t="str">
            <v>no</v>
          </cell>
          <cell r="Z139" t="str">
            <v>ICDP5057ESKIHU2</v>
          </cell>
        </row>
        <row r="140">
          <cell r="A140" t="str">
            <v>39-2</v>
          </cell>
          <cell r="B140">
            <v>5057</v>
          </cell>
          <cell r="C140">
            <v>2</v>
          </cell>
          <cell r="D140" t="str">
            <v>A</v>
          </cell>
          <cell r="E140">
            <v>39</v>
          </cell>
          <cell r="F140" t="str">
            <v>Z</v>
          </cell>
          <cell r="G140">
            <v>2</v>
          </cell>
          <cell r="H140">
            <v>3101998</v>
          </cell>
          <cell r="I140">
            <v>0.98</v>
          </cell>
          <cell r="J140">
            <v>1</v>
          </cell>
          <cell r="K140">
            <v>100.59</v>
          </cell>
          <cell r="L140">
            <v>101.59</v>
          </cell>
          <cell r="M140">
            <v>100.59</v>
          </cell>
          <cell r="N140">
            <v>101.59</v>
          </cell>
          <cell r="O140">
            <v>0</v>
          </cell>
          <cell r="P140" t="str">
            <v>DM</v>
          </cell>
          <cell r="Q140" t="str">
            <v>pc1a-c; continuous to 39-3</v>
          </cell>
          <cell r="R140" t="str">
            <v>no</v>
          </cell>
          <cell r="S140">
            <v>1</v>
          </cell>
          <cell r="T140">
            <v>35</v>
          </cell>
          <cell r="U140">
            <v>2</v>
          </cell>
          <cell r="V140" t="str">
            <v>M</v>
          </cell>
          <cell r="W140" t="str">
            <v>no</v>
          </cell>
          <cell r="Z140" t="str">
            <v>ICDP5057ESMIHU2</v>
          </cell>
        </row>
        <row r="141">
          <cell r="A141" t="str">
            <v>39-3</v>
          </cell>
          <cell r="B141">
            <v>5057</v>
          </cell>
          <cell r="C141">
            <v>2</v>
          </cell>
          <cell r="D141" t="str">
            <v>A</v>
          </cell>
          <cell r="E141">
            <v>39</v>
          </cell>
          <cell r="F141" t="str">
            <v>Z</v>
          </cell>
          <cell r="G141">
            <v>3</v>
          </cell>
          <cell r="H141">
            <v>3102000</v>
          </cell>
          <cell r="I141">
            <v>0.77</v>
          </cell>
          <cell r="J141">
            <v>0.78</v>
          </cell>
          <cell r="K141">
            <v>101.57000000000001</v>
          </cell>
          <cell r="L141">
            <v>102.37</v>
          </cell>
          <cell r="M141">
            <v>101.59</v>
          </cell>
          <cell r="N141">
            <v>102.37</v>
          </cell>
          <cell r="O141">
            <v>0</v>
          </cell>
          <cell r="P141" t="str">
            <v>DM</v>
          </cell>
          <cell r="Q141" t="str">
            <v>pc 1a-b; continuous to 39-4</v>
          </cell>
          <cell r="R141" t="str">
            <v>no</v>
          </cell>
          <cell r="S141">
            <v>1</v>
          </cell>
          <cell r="T141">
            <v>35</v>
          </cell>
          <cell r="U141">
            <v>3</v>
          </cell>
          <cell r="V141" t="str">
            <v>M</v>
          </cell>
          <cell r="W141" t="str">
            <v>no</v>
          </cell>
          <cell r="Z141" t="str">
            <v>ICDP5057ESOIHU2</v>
          </cell>
        </row>
        <row r="142">
          <cell r="A142" t="str">
            <v>39-4</v>
          </cell>
          <cell r="B142">
            <v>5057</v>
          </cell>
          <cell r="C142">
            <v>2</v>
          </cell>
          <cell r="D142" t="str">
            <v>A</v>
          </cell>
          <cell r="E142">
            <v>39</v>
          </cell>
          <cell r="F142" t="str">
            <v>Z</v>
          </cell>
          <cell r="G142">
            <v>4</v>
          </cell>
          <cell r="H142">
            <v>3102002</v>
          </cell>
          <cell r="I142">
            <v>0.92</v>
          </cell>
          <cell r="J142">
            <v>0.92</v>
          </cell>
          <cell r="K142">
            <v>102.34</v>
          </cell>
          <cell r="L142">
            <v>103.29</v>
          </cell>
          <cell r="M142">
            <v>102.37</v>
          </cell>
          <cell r="N142">
            <v>103.29</v>
          </cell>
          <cell r="O142">
            <v>0</v>
          </cell>
          <cell r="P142" t="str">
            <v>DM</v>
          </cell>
          <cell r="Q142" t="str">
            <v>pc 1a-b.</v>
          </cell>
          <cell r="R142" t="str">
            <v>no</v>
          </cell>
          <cell r="S142">
            <v>1</v>
          </cell>
          <cell r="T142">
            <v>35</v>
          </cell>
          <cell r="U142">
            <v>4</v>
          </cell>
          <cell r="V142" t="str">
            <v>B</v>
          </cell>
          <cell r="W142" t="str">
            <v>no</v>
          </cell>
          <cell r="Z142" t="str">
            <v>ICDP5057ESQIHU2</v>
          </cell>
        </row>
        <row r="143">
          <cell r="A143" t="str">
            <v>40-1</v>
          </cell>
          <cell r="B143">
            <v>5057</v>
          </cell>
          <cell r="C143">
            <v>2</v>
          </cell>
          <cell r="D143" t="str">
            <v>A</v>
          </cell>
          <cell r="E143">
            <v>40</v>
          </cell>
          <cell r="F143" t="str">
            <v>Z</v>
          </cell>
          <cell r="G143">
            <v>1</v>
          </cell>
          <cell r="H143">
            <v>3102008</v>
          </cell>
          <cell r="I143">
            <v>0.995</v>
          </cell>
          <cell r="J143">
            <v>1</v>
          </cell>
          <cell r="K143">
            <v>103.05</v>
          </cell>
          <cell r="L143">
            <v>104.05</v>
          </cell>
          <cell r="M143">
            <v>103.05</v>
          </cell>
          <cell r="N143">
            <v>104.05</v>
          </cell>
          <cell r="O143">
            <v>0</v>
          </cell>
          <cell r="P143" t="str">
            <v>DT</v>
          </cell>
          <cell r="Q143" t="str">
            <v>pc 1, 3 rubble (bagged), pc2a-o</v>
          </cell>
          <cell r="R143" t="str">
            <v>no</v>
          </cell>
          <cell r="S143">
            <v>3</v>
          </cell>
          <cell r="T143">
            <v>36</v>
          </cell>
          <cell r="U143">
            <v>1</v>
          </cell>
          <cell r="V143" t="str">
            <v>T</v>
          </cell>
          <cell r="W143" t="str">
            <v>no</v>
          </cell>
          <cell r="Z143" t="str">
            <v>ICDP5057ESWIHU2</v>
          </cell>
        </row>
        <row r="144">
          <cell r="A144" t="str">
            <v>40-2</v>
          </cell>
          <cell r="B144">
            <v>5057</v>
          </cell>
          <cell r="C144">
            <v>2</v>
          </cell>
          <cell r="D144" t="str">
            <v>A</v>
          </cell>
          <cell r="E144">
            <v>40</v>
          </cell>
          <cell r="F144" t="str">
            <v>Z</v>
          </cell>
          <cell r="G144">
            <v>2</v>
          </cell>
          <cell r="H144">
            <v>3102010</v>
          </cell>
          <cell r="I144">
            <v>0.63500000000000001</v>
          </cell>
          <cell r="J144">
            <v>0.63</v>
          </cell>
          <cell r="K144">
            <v>104.045</v>
          </cell>
          <cell r="L144">
            <v>104.68</v>
          </cell>
          <cell r="M144">
            <v>104.05</v>
          </cell>
          <cell r="N144">
            <v>104.68</v>
          </cell>
          <cell r="O144">
            <v>0</v>
          </cell>
          <cell r="P144" t="str">
            <v>DT</v>
          </cell>
          <cell r="Q144" t="str">
            <v>continuous to 40-3</v>
          </cell>
          <cell r="R144" t="str">
            <v>no</v>
          </cell>
          <cell r="S144">
            <v>1</v>
          </cell>
          <cell r="T144">
            <v>36</v>
          </cell>
          <cell r="U144">
            <v>2</v>
          </cell>
          <cell r="V144" t="str">
            <v>M</v>
          </cell>
          <cell r="W144" t="str">
            <v>no</v>
          </cell>
          <cell r="Z144" t="str">
            <v>ICDP5057ESYIHU2</v>
          </cell>
        </row>
        <row r="145">
          <cell r="A145" t="str">
            <v>40-3</v>
          </cell>
          <cell r="B145">
            <v>5057</v>
          </cell>
          <cell r="C145">
            <v>2</v>
          </cell>
          <cell r="D145" t="str">
            <v>A</v>
          </cell>
          <cell r="E145">
            <v>40</v>
          </cell>
          <cell r="F145" t="str">
            <v>Z</v>
          </cell>
          <cell r="G145">
            <v>3</v>
          </cell>
          <cell r="H145">
            <v>3102012</v>
          </cell>
          <cell r="I145">
            <v>0.53</v>
          </cell>
          <cell r="J145">
            <v>0.52500000000000002</v>
          </cell>
          <cell r="K145">
            <v>104.68</v>
          </cell>
          <cell r="L145">
            <v>105.205</v>
          </cell>
          <cell r="M145">
            <v>104.68</v>
          </cell>
          <cell r="N145">
            <v>105.205</v>
          </cell>
          <cell r="O145">
            <v>0</v>
          </cell>
          <cell r="P145" t="str">
            <v>DT</v>
          </cell>
          <cell r="Q145" t="str">
            <v>pc 1a-c; continous to 40-4</v>
          </cell>
          <cell r="R145" t="str">
            <v>no</v>
          </cell>
          <cell r="S145">
            <v>1</v>
          </cell>
          <cell r="T145">
            <v>36</v>
          </cell>
          <cell r="U145">
            <v>3</v>
          </cell>
          <cell r="V145" t="str">
            <v>M</v>
          </cell>
          <cell r="W145" t="str">
            <v>no</v>
          </cell>
          <cell r="Z145" t="str">
            <v>ICDP5057ES0JHU2</v>
          </cell>
        </row>
        <row r="146">
          <cell r="A146" t="str">
            <v>40-4</v>
          </cell>
          <cell r="B146">
            <v>5057</v>
          </cell>
          <cell r="C146">
            <v>2</v>
          </cell>
          <cell r="D146" t="str">
            <v>A</v>
          </cell>
          <cell r="E146">
            <v>40</v>
          </cell>
          <cell r="F146" t="str">
            <v>Z</v>
          </cell>
          <cell r="G146">
            <v>4</v>
          </cell>
          <cell r="H146">
            <v>3102014</v>
          </cell>
          <cell r="I146">
            <v>0.86</v>
          </cell>
          <cell r="J146">
            <v>0.86</v>
          </cell>
          <cell r="K146">
            <v>105.21000000000001</v>
          </cell>
          <cell r="L146">
            <v>106.065</v>
          </cell>
          <cell r="M146">
            <v>105.205</v>
          </cell>
          <cell r="N146">
            <v>106.065</v>
          </cell>
          <cell r="O146">
            <v>0</v>
          </cell>
          <cell r="P146" t="str">
            <v>DT</v>
          </cell>
          <cell r="Q146" t="str">
            <v>pc 1a-c; pc2,4 rubble; pc3a-c.</v>
          </cell>
          <cell r="R146" t="str">
            <v>no</v>
          </cell>
          <cell r="S146">
            <v>4</v>
          </cell>
          <cell r="T146">
            <v>36</v>
          </cell>
          <cell r="U146">
            <v>4</v>
          </cell>
          <cell r="V146" t="str">
            <v>B</v>
          </cell>
          <cell r="W146" t="str">
            <v>no</v>
          </cell>
          <cell r="Z146" t="str">
            <v>ICDP5057ES2JHU2</v>
          </cell>
        </row>
        <row r="147">
          <cell r="A147" t="str">
            <v>40-5</v>
          </cell>
          <cell r="B147">
            <v>5057</v>
          </cell>
          <cell r="C147">
            <v>2</v>
          </cell>
          <cell r="D147" t="str">
            <v>A</v>
          </cell>
          <cell r="E147">
            <v>40</v>
          </cell>
          <cell r="F147" t="str">
            <v>Z</v>
          </cell>
          <cell r="G147">
            <v>5</v>
          </cell>
          <cell r="H147">
            <v>3102018</v>
          </cell>
          <cell r="I147">
            <v>0.59499999999999997</v>
          </cell>
          <cell r="J147">
            <v>0.6</v>
          </cell>
          <cell r="K147">
            <v>106.07000000000001</v>
          </cell>
          <cell r="L147">
            <v>106.66500000000001</v>
          </cell>
          <cell r="M147">
            <v>106.065</v>
          </cell>
          <cell r="N147">
            <v>106.66500000000001</v>
          </cell>
          <cell r="O147">
            <v>0</v>
          </cell>
          <cell r="P147" t="str">
            <v>DT</v>
          </cell>
          <cell r="Q147" t="str">
            <v>pc1a-d; not continuous to 41-1</v>
          </cell>
          <cell r="R147" t="str">
            <v>no</v>
          </cell>
          <cell r="S147">
            <v>1</v>
          </cell>
          <cell r="T147">
            <v>37</v>
          </cell>
          <cell r="U147">
            <v>1</v>
          </cell>
          <cell r="V147" t="str">
            <v>T</v>
          </cell>
          <cell r="W147" t="str">
            <v>no</v>
          </cell>
          <cell r="Z147" t="str">
            <v>ICDP5057ES6JHU2</v>
          </cell>
        </row>
        <row r="148">
          <cell r="A148" t="str">
            <v>41-1</v>
          </cell>
          <cell r="B148">
            <v>5057</v>
          </cell>
          <cell r="C148">
            <v>2</v>
          </cell>
          <cell r="D148" t="str">
            <v>A</v>
          </cell>
          <cell r="E148">
            <v>41</v>
          </cell>
          <cell r="F148" t="str">
            <v>Z</v>
          </cell>
          <cell r="G148">
            <v>1</v>
          </cell>
          <cell r="H148">
            <v>3102020</v>
          </cell>
          <cell r="I148">
            <v>0.69499999999999995</v>
          </cell>
          <cell r="J148">
            <v>0.7</v>
          </cell>
          <cell r="K148">
            <v>106.1</v>
          </cell>
          <cell r="L148">
            <v>106.8</v>
          </cell>
          <cell r="M148">
            <v>106.1</v>
          </cell>
          <cell r="N148">
            <v>106.8</v>
          </cell>
          <cell r="O148">
            <v>0</v>
          </cell>
          <cell r="P148" t="str">
            <v>DT</v>
          </cell>
          <cell r="Q148" t="str">
            <v>pc1a-c; continuous to 41-2</v>
          </cell>
          <cell r="R148" t="str">
            <v>no</v>
          </cell>
          <cell r="S148">
            <v>1</v>
          </cell>
          <cell r="T148">
            <v>37</v>
          </cell>
          <cell r="U148">
            <v>2</v>
          </cell>
          <cell r="V148" t="str">
            <v>M</v>
          </cell>
          <cell r="W148" t="str">
            <v>no</v>
          </cell>
          <cell r="Z148" t="str">
            <v>ICDP5057ES8JHU2</v>
          </cell>
        </row>
        <row r="149">
          <cell r="A149" t="str">
            <v>41-2</v>
          </cell>
          <cell r="B149">
            <v>5057</v>
          </cell>
          <cell r="C149">
            <v>2</v>
          </cell>
          <cell r="D149" t="str">
            <v>A</v>
          </cell>
          <cell r="E149">
            <v>41</v>
          </cell>
          <cell r="F149" t="str">
            <v>Z</v>
          </cell>
          <cell r="G149">
            <v>2</v>
          </cell>
          <cell r="H149">
            <v>3102022</v>
          </cell>
          <cell r="I149">
            <v>0.95</v>
          </cell>
          <cell r="J149">
            <v>0.99</v>
          </cell>
          <cell r="K149">
            <v>106.79499999999999</v>
          </cell>
          <cell r="L149">
            <v>107.79</v>
          </cell>
          <cell r="M149">
            <v>106.8</v>
          </cell>
          <cell r="N149">
            <v>107.79</v>
          </cell>
          <cell r="O149">
            <v>0</v>
          </cell>
          <cell r="P149" t="str">
            <v>DT</v>
          </cell>
          <cell r="Q149" t="str">
            <v>pc1a-h; continuous with 41-3</v>
          </cell>
          <cell r="R149" t="str">
            <v>no</v>
          </cell>
          <cell r="S149">
            <v>1</v>
          </cell>
          <cell r="T149">
            <v>37</v>
          </cell>
          <cell r="U149">
            <v>3</v>
          </cell>
          <cell r="V149" t="str">
            <v>M</v>
          </cell>
          <cell r="W149" t="str">
            <v>no</v>
          </cell>
          <cell r="Z149" t="str">
            <v>ICDP5057ESAJHU2</v>
          </cell>
        </row>
        <row r="150">
          <cell r="A150" t="str">
            <v>41-3</v>
          </cell>
          <cell r="B150">
            <v>5057</v>
          </cell>
          <cell r="C150">
            <v>2</v>
          </cell>
          <cell r="D150" t="str">
            <v>A</v>
          </cell>
          <cell r="E150">
            <v>41</v>
          </cell>
          <cell r="F150" t="str">
            <v>Z</v>
          </cell>
          <cell r="G150">
            <v>3</v>
          </cell>
          <cell r="H150">
            <v>3102024</v>
          </cell>
          <cell r="I150">
            <v>0.8</v>
          </cell>
          <cell r="J150">
            <v>0.8</v>
          </cell>
          <cell r="K150">
            <v>107.74499999999999</v>
          </cell>
          <cell r="L150">
            <v>108.59</v>
          </cell>
          <cell r="M150">
            <v>107.79</v>
          </cell>
          <cell r="N150">
            <v>108.59</v>
          </cell>
          <cell r="O150">
            <v>0</v>
          </cell>
          <cell r="P150" t="str">
            <v>DT</v>
          </cell>
          <cell r="Q150" t="str">
            <v>pc1a-b, sawn at base of piece 1b</v>
          </cell>
          <cell r="R150" t="str">
            <v>no</v>
          </cell>
          <cell r="S150">
            <v>1</v>
          </cell>
          <cell r="T150">
            <v>37</v>
          </cell>
          <cell r="U150">
            <v>4</v>
          </cell>
          <cell r="V150" t="str">
            <v>B</v>
          </cell>
          <cell r="W150" t="str">
            <v>no</v>
          </cell>
          <cell r="Z150" t="str">
            <v>ICDP5057ESCJHU2</v>
          </cell>
        </row>
        <row r="151">
          <cell r="A151" t="str">
            <v>41-4</v>
          </cell>
          <cell r="B151">
            <v>5057</v>
          </cell>
          <cell r="C151">
            <v>2</v>
          </cell>
          <cell r="D151" t="str">
            <v>A</v>
          </cell>
          <cell r="E151">
            <v>41</v>
          </cell>
          <cell r="F151" t="str">
            <v>Z</v>
          </cell>
          <cell r="G151">
            <v>4</v>
          </cell>
          <cell r="H151">
            <v>3102030</v>
          </cell>
          <cell r="I151">
            <v>0.9</v>
          </cell>
          <cell r="J151">
            <v>0.92</v>
          </cell>
          <cell r="K151">
            <v>108.54499999999999</v>
          </cell>
          <cell r="L151">
            <v>109.51</v>
          </cell>
          <cell r="M151">
            <v>108.59</v>
          </cell>
          <cell r="N151">
            <v>109.51</v>
          </cell>
          <cell r="O151">
            <v>0</v>
          </cell>
          <cell r="P151" t="str">
            <v>DM</v>
          </cell>
          <cell r="Q151" t="str">
            <v>pc 1a-c; contiuous to 42-1</v>
          </cell>
          <cell r="R151" t="str">
            <v>no</v>
          </cell>
          <cell r="S151">
            <v>1</v>
          </cell>
          <cell r="T151">
            <v>38</v>
          </cell>
          <cell r="U151">
            <v>1</v>
          </cell>
          <cell r="V151" t="str">
            <v>T</v>
          </cell>
          <cell r="W151" t="str">
            <v>no</v>
          </cell>
          <cell r="X151">
            <v>0</v>
          </cell>
          <cell r="Y151">
            <v>0</v>
          </cell>
          <cell r="Z151" t="str">
            <v>ICDP5057ESIJHU2</v>
          </cell>
        </row>
        <row r="152">
          <cell r="A152" t="str">
            <v>42-1</v>
          </cell>
          <cell r="B152">
            <v>5057</v>
          </cell>
          <cell r="C152">
            <v>2</v>
          </cell>
          <cell r="D152" t="str">
            <v>A</v>
          </cell>
          <cell r="E152">
            <v>42</v>
          </cell>
          <cell r="F152" t="str">
            <v>Z</v>
          </cell>
          <cell r="G152">
            <v>1</v>
          </cell>
          <cell r="H152">
            <v>3102032</v>
          </cell>
          <cell r="I152">
            <v>0.85499999999999998</v>
          </cell>
          <cell r="J152">
            <v>0.86</v>
          </cell>
          <cell r="K152">
            <v>109.15</v>
          </cell>
          <cell r="L152">
            <v>110.01</v>
          </cell>
          <cell r="M152">
            <v>109.15</v>
          </cell>
          <cell r="N152">
            <v>110.01</v>
          </cell>
          <cell r="O152">
            <v>0</v>
          </cell>
          <cell r="P152" t="str">
            <v>DM</v>
          </cell>
          <cell r="Q152" t="str">
            <v>pc1a-c; contiuous to 42-2</v>
          </cell>
          <cell r="R152" t="str">
            <v>no</v>
          </cell>
          <cell r="S152">
            <v>1</v>
          </cell>
          <cell r="T152">
            <v>38</v>
          </cell>
          <cell r="U152">
            <v>2</v>
          </cell>
          <cell r="V152" t="str">
            <v>M</v>
          </cell>
          <cell r="W152" t="str">
            <v>no</v>
          </cell>
          <cell r="Z152" t="str">
            <v>ICDP5057ESKJHU2</v>
          </cell>
        </row>
        <row r="153">
          <cell r="A153" t="str">
            <v>42-2</v>
          </cell>
          <cell r="B153">
            <v>5057</v>
          </cell>
          <cell r="C153">
            <v>2</v>
          </cell>
          <cell r="D153" t="str">
            <v>A</v>
          </cell>
          <cell r="E153">
            <v>42</v>
          </cell>
          <cell r="F153" t="str">
            <v>Z</v>
          </cell>
          <cell r="G153">
            <v>2</v>
          </cell>
          <cell r="H153">
            <v>3102042</v>
          </cell>
          <cell r="I153">
            <v>0.88500000000000001</v>
          </cell>
          <cell r="J153">
            <v>0.88500000000000001</v>
          </cell>
          <cell r="K153">
            <v>110.00500000000001</v>
          </cell>
          <cell r="L153">
            <v>110.895</v>
          </cell>
          <cell r="M153">
            <v>110.01</v>
          </cell>
          <cell r="N153">
            <v>110.895</v>
          </cell>
          <cell r="O153">
            <v>0</v>
          </cell>
          <cell r="P153" t="str">
            <v>DM</v>
          </cell>
          <cell r="Q153" t="str">
            <v>continuous to 42-3</v>
          </cell>
          <cell r="R153" t="str">
            <v>no</v>
          </cell>
          <cell r="S153">
            <v>1</v>
          </cell>
          <cell r="T153">
            <v>38</v>
          </cell>
          <cell r="U153">
            <v>3</v>
          </cell>
          <cell r="V153" t="str">
            <v>M</v>
          </cell>
          <cell r="W153" t="str">
            <v>no</v>
          </cell>
          <cell r="Z153" t="str">
            <v>ICDP5057ESUJHU2</v>
          </cell>
        </row>
        <row r="154">
          <cell r="A154" t="str">
            <v>42-3</v>
          </cell>
          <cell r="B154">
            <v>5057</v>
          </cell>
          <cell r="C154">
            <v>2</v>
          </cell>
          <cell r="D154" t="str">
            <v>A</v>
          </cell>
          <cell r="E154">
            <v>42</v>
          </cell>
          <cell r="F154" t="str">
            <v>Z</v>
          </cell>
          <cell r="G154">
            <v>3</v>
          </cell>
          <cell r="H154">
            <v>3102044</v>
          </cell>
          <cell r="I154">
            <v>0.69499999999999995</v>
          </cell>
          <cell r="J154">
            <v>0.71</v>
          </cell>
          <cell r="K154">
            <v>110.89000000000001</v>
          </cell>
          <cell r="L154">
            <v>111.605</v>
          </cell>
          <cell r="M154">
            <v>110.895</v>
          </cell>
          <cell r="N154">
            <v>111.605</v>
          </cell>
          <cell r="O154">
            <v>0</v>
          </cell>
          <cell r="P154" t="str">
            <v>DM</v>
          </cell>
          <cell r="Q154" t="str">
            <v>pc1a-g, pc2 rubble</v>
          </cell>
          <cell r="R154" t="str">
            <v>no</v>
          </cell>
          <cell r="S154">
            <v>2</v>
          </cell>
          <cell r="T154">
            <v>38</v>
          </cell>
          <cell r="U154">
            <v>4</v>
          </cell>
          <cell r="V154" t="str">
            <v>B</v>
          </cell>
          <cell r="W154" t="str">
            <v>no</v>
          </cell>
          <cell r="Z154" t="str">
            <v>ICDP5057ESWJHU2</v>
          </cell>
        </row>
        <row r="155">
          <cell r="A155" t="str">
            <v>42-4</v>
          </cell>
          <cell r="B155">
            <v>5057</v>
          </cell>
          <cell r="C155">
            <v>2</v>
          </cell>
          <cell r="D155" t="str">
            <v>A</v>
          </cell>
          <cell r="E155">
            <v>42</v>
          </cell>
          <cell r="F155" t="str">
            <v>Z</v>
          </cell>
          <cell r="G155">
            <v>4</v>
          </cell>
          <cell r="H155">
            <v>3102046</v>
          </cell>
          <cell r="I155">
            <v>0.755</v>
          </cell>
          <cell r="J155">
            <v>0.78500000000000003</v>
          </cell>
          <cell r="K155">
            <v>111.58500000000001</v>
          </cell>
          <cell r="L155">
            <v>112.39</v>
          </cell>
          <cell r="M155">
            <v>111.605</v>
          </cell>
          <cell r="N155">
            <v>112.39</v>
          </cell>
          <cell r="O155">
            <v>0</v>
          </cell>
          <cell r="P155" t="str">
            <v>DM</v>
          </cell>
          <cell r="Q155" t="str">
            <v>pc 1 = rubble; pc2a-g; continuous to 43-1</v>
          </cell>
          <cell r="R155" t="str">
            <v>no</v>
          </cell>
          <cell r="S155">
            <v>2</v>
          </cell>
          <cell r="T155">
            <v>39</v>
          </cell>
          <cell r="U155">
            <v>1</v>
          </cell>
          <cell r="V155" t="str">
            <v>T</v>
          </cell>
          <cell r="W155" t="str">
            <v>no</v>
          </cell>
          <cell r="Z155" t="str">
            <v>ICDP5057ESYJHU2</v>
          </cell>
        </row>
        <row r="156">
          <cell r="A156" t="str">
            <v>43-1</v>
          </cell>
          <cell r="B156">
            <v>5057</v>
          </cell>
          <cell r="C156">
            <v>2</v>
          </cell>
          <cell r="D156" t="str">
            <v>A</v>
          </cell>
          <cell r="E156">
            <v>43</v>
          </cell>
          <cell r="F156" t="str">
            <v>Z</v>
          </cell>
          <cell r="G156">
            <v>1</v>
          </cell>
          <cell r="H156">
            <v>3102048</v>
          </cell>
          <cell r="I156">
            <v>0.99</v>
          </cell>
          <cell r="J156">
            <v>0.995</v>
          </cell>
          <cell r="K156">
            <v>112.2</v>
          </cell>
          <cell r="L156">
            <v>113.19499999999999</v>
          </cell>
          <cell r="M156">
            <v>112.2</v>
          </cell>
          <cell r="N156">
            <v>113.19499999999999</v>
          </cell>
          <cell r="O156">
            <v>0</v>
          </cell>
          <cell r="P156" t="str">
            <v>DM</v>
          </cell>
          <cell r="Q156" t="str">
            <v>sawn at bottom</v>
          </cell>
          <cell r="R156" t="str">
            <v>no</v>
          </cell>
          <cell r="S156">
            <v>3</v>
          </cell>
          <cell r="T156">
            <v>39</v>
          </cell>
          <cell r="U156">
            <v>2</v>
          </cell>
          <cell r="V156" t="str">
            <v>M</v>
          </cell>
          <cell r="W156" t="str">
            <v>no</v>
          </cell>
          <cell r="Z156" t="str">
            <v>ICDP5057ES0KHU2</v>
          </cell>
        </row>
        <row r="157">
          <cell r="A157" t="str">
            <v>43-2</v>
          </cell>
          <cell r="B157">
            <v>5057</v>
          </cell>
          <cell r="C157">
            <v>2</v>
          </cell>
          <cell r="D157" t="str">
            <v>A</v>
          </cell>
          <cell r="E157">
            <v>43</v>
          </cell>
          <cell r="F157" t="str">
            <v>Z</v>
          </cell>
          <cell r="G157">
            <v>2</v>
          </cell>
          <cell r="H157">
            <v>3102050</v>
          </cell>
          <cell r="I157">
            <v>0.94</v>
          </cell>
          <cell r="J157">
            <v>0.995</v>
          </cell>
          <cell r="K157">
            <v>113.19</v>
          </cell>
          <cell r="L157">
            <v>114.19</v>
          </cell>
          <cell r="M157">
            <v>113.19499999999999</v>
          </cell>
          <cell r="N157">
            <v>114.19</v>
          </cell>
          <cell r="O157">
            <v>0</v>
          </cell>
          <cell r="P157" t="str">
            <v>DM</v>
          </cell>
          <cell r="Q157" t="str">
            <v>saw cut at top</v>
          </cell>
          <cell r="R157" t="str">
            <v>no</v>
          </cell>
          <cell r="S157">
            <v>1</v>
          </cell>
          <cell r="T157">
            <v>39</v>
          </cell>
          <cell r="U157">
            <v>3</v>
          </cell>
          <cell r="V157" t="str">
            <v>M</v>
          </cell>
          <cell r="W157" t="str">
            <v>no</v>
          </cell>
          <cell r="Z157" t="str">
            <v>ICDP5057ES2KHU2</v>
          </cell>
        </row>
        <row r="158">
          <cell r="A158" t="str">
            <v>43-3</v>
          </cell>
          <cell r="B158">
            <v>5057</v>
          </cell>
          <cell r="C158">
            <v>2</v>
          </cell>
          <cell r="D158" t="str">
            <v>A</v>
          </cell>
          <cell r="E158">
            <v>43</v>
          </cell>
          <cell r="F158" t="str">
            <v>Z</v>
          </cell>
          <cell r="G158">
            <v>3</v>
          </cell>
          <cell r="H158">
            <v>3102052</v>
          </cell>
          <cell r="I158">
            <v>0.95</v>
          </cell>
          <cell r="J158">
            <v>0.93</v>
          </cell>
          <cell r="K158">
            <v>114.13</v>
          </cell>
          <cell r="L158">
            <v>115.12</v>
          </cell>
          <cell r="M158">
            <v>114.19</v>
          </cell>
          <cell r="N158">
            <v>115.12</v>
          </cell>
          <cell r="O158">
            <v>0</v>
          </cell>
          <cell r="P158" t="str">
            <v>DM</v>
          </cell>
          <cell r="Q158" t="str">
            <v>pc 2a-c, pc4a-d, pc1&amp;3 rubble. Continuous to 44-1</v>
          </cell>
          <cell r="R158" t="str">
            <v>no</v>
          </cell>
          <cell r="S158">
            <v>4</v>
          </cell>
          <cell r="T158">
            <v>39</v>
          </cell>
          <cell r="U158">
            <v>4</v>
          </cell>
          <cell r="V158" t="str">
            <v>B</v>
          </cell>
          <cell r="W158" t="str">
            <v>no</v>
          </cell>
          <cell r="Z158" t="str">
            <v>ICDP5057ES4KHU2</v>
          </cell>
        </row>
        <row r="159">
          <cell r="A159" t="str">
            <v>44-1</v>
          </cell>
          <cell r="B159">
            <v>5057</v>
          </cell>
          <cell r="C159">
            <v>2</v>
          </cell>
          <cell r="D159" t="str">
            <v>A</v>
          </cell>
          <cell r="E159">
            <v>44</v>
          </cell>
          <cell r="F159" t="str">
            <v>Z</v>
          </cell>
          <cell r="G159">
            <v>1</v>
          </cell>
          <cell r="H159">
            <v>3102056</v>
          </cell>
          <cell r="I159">
            <v>0.74</v>
          </cell>
          <cell r="J159">
            <v>0.75</v>
          </cell>
          <cell r="K159">
            <v>115.25</v>
          </cell>
          <cell r="L159">
            <v>116</v>
          </cell>
          <cell r="M159">
            <v>115.25</v>
          </cell>
          <cell r="N159">
            <v>116</v>
          </cell>
          <cell r="O159">
            <v>0</v>
          </cell>
          <cell r="P159" t="str">
            <v>DM</v>
          </cell>
          <cell r="Q159" t="str">
            <v>saw cut at bottom, continues to 44-2</v>
          </cell>
          <cell r="R159" t="str">
            <v>no</v>
          </cell>
          <cell r="S159">
            <v>1</v>
          </cell>
          <cell r="T159">
            <v>40</v>
          </cell>
          <cell r="U159">
            <v>1</v>
          </cell>
          <cell r="V159" t="str">
            <v>T</v>
          </cell>
          <cell r="W159" t="str">
            <v>no</v>
          </cell>
          <cell r="X159">
            <v>0</v>
          </cell>
          <cell r="Y159">
            <v>0</v>
          </cell>
          <cell r="Z159" t="str">
            <v>ICDP5057ES8KHU2</v>
          </cell>
        </row>
        <row r="160">
          <cell r="A160" t="str">
            <v>44-2</v>
          </cell>
          <cell r="B160">
            <v>5057</v>
          </cell>
          <cell r="C160">
            <v>2</v>
          </cell>
          <cell r="D160" t="str">
            <v>A</v>
          </cell>
          <cell r="E160">
            <v>44</v>
          </cell>
          <cell r="F160" t="str">
            <v>Z</v>
          </cell>
          <cell r="G160">
            <v>2</v>
          </cell>
          <cell r="H160">
            <v>3102058</v>
          </cell>
          <cell r="I160">
            <v>0.73</v>
          </cell>
          <cell r="J160">
            <v>0.73</v>
          </cell>
          <cell r="K160">
            <v>115.99</v>
          </cell>
          <cell r="L160">
            <v>116.73</v>
          </cell>
          <cell r="M160">
            <v>116</v>
          </cell>
          <cell r="N160">
            <v>116.73</v>
          </cell>
          <cell r="O160">
            <v>0</v>
          </cell>
          <cell r="P160" t="str">
            <v>DM</v>
          </cell>
          <cell r="Q160" t="str">
            <v>saw cut top, continues to 44-3</v>
          </cell>
          <cell r="R160" t="str">
            <v>no</v>
          </cell>
          <cell r="S160">
            <v>1</v>
          </cell>
          <cell r="T160">
            <v>40</v>
          </cell>
          <cell r="U160">
            <v>2</v>
          </cell>
          <cell r="V160" t="str">
            <v>M</v>
          </cell>
          <cell r="W160" t="str">
            <v>no</v>
          </cell>
          <cell r="Z160" t="str">
            <v>ICDP5057ESAKHU2</v>
          </cell>
        </row>
        <row r="161">
          <cell r="A161" t="str">
            <v>44-3</v>
          </cell>
          <cell r="B161">
            <v>5057</v>
          </cell>
          <cell r="C161">
            <v>2</v>
          </cell>
          <cell r="D161" t="str">
            <v>A</v>
          </cell>
          <cell r="E161">
            <v>44</v>
          </cell>
          <cell r="F161" t="str">
            <v>Z</v>
          </cell>
          <cell r="G161">
            <v>3</v>
          </cell>
          <cell r="H161">
            <v>3102060</v>
          </cell>
          <cell r="I161">
            <v>0.97</v>
          </cell>
          <cell r="J161">
            <v>0.96</v>
          </cell>
          <cell r="K161">
            <v>116.72</v>
          </cell>
          <cell r="L161">
            <v>117.69</v>
          </cell>
          <cell r="M161">
            <v>116.73</v>
          </cell>
          <cell r="N161">
            <v>117.69</v>
          </cell>
          <cell r="O161">
            <v>0</v>
          </cell>
          <cell r="P161" t="str">
            <v>DM</v>
          </cell>
          <cell r="Q161" t="str">
            <v>pc1a-f, continues to 45-1</v>
          </cell>
          <cell r="R161" t="str">
            <v>no</v>
          </cell>
          <cell r="S161">
            <v>1</v>
          </cell>
          <cell r="T161">
            <v>40</v>
          </cell>
          <cell r="U161">
            <v>3</v>
          </cell>
          <cell r="V161" t="str">
            <v>M</v>
          </cell>
          <cell r="W161" t="str">
            <v>no</v>
          </cell>
          <cell r="Z161" t="str">
            <v>ICDP5057ESCKHU2</v>
          </cell>
        </row>
        <row r="162">
          <cell r="A162" t="str">
            <v>45-1</v>
          </cell>
          <cell r="B162">
            <v>5057</v>
          </cell>
          <cell r="C162">
            <v>2</v>
          </cell>
          <cell r="D162" t="str">
            <v>A</v>
          </cell>
          <cell r="E162">
            <v>45</v>
          </cell>
          <cell r="F162" t="str">
            <v>Z</v>
          </cell>
          <cell r="G162">
            <v>1</v>
          </cell>
          <cell r="H162">
            <v>3102062</v>
          </cell>
          <cell r="I162">
            <v>0.55000000000000004</v>
          </cell>
          <cell r="J162">
            <v>0.55000000000000004</v>
          </cell>
          <cell r="K162">
            <v>117.25</v>
          </cell>
          <cell r="L162">
            <v>117.8</v>
          </cell>
          <cell r="M162">
            <v>117.25</v>
          </cell>
          <cell r="N162">
            <v>117.8</v>
          </cell>
          <cell r="O162">
            <v>0</v>
          </cell>
          <cell r="P162" t="str">
            <v>DM</v>
          </cell>
          <cell r="Q162" t="str">
            <v>continuous to 45-2</v>
          </cell>
          <cell r="R162" t="str">
            <v>no</v>
          </cell>
          <cell r="S162">
            <v>1</v>
          </cell>
          <cell r="T162">
            <v>40</v>
          </cell>
          <cell r="U162">
            <v>4</v>
          </cell>
          <cell r="V162" t="str">
            <v>B</v>
          </cell>
          <cell r="W162" t="str">
            <v>no</v>
          </cell>
          <cell r="Z162" t="str">
            <v>ICDP5057ESEKHU2</v>
          </cell>
        </row>
        <row r="163">
          <cell r="A163" t="str">
            <v>45-2</v>
          </cell>
          <cell r="B163">
            <v>5057</v>
          </cell>
          <cell r="C163">
            <v>2</v>
          </cell>
          <cell r="D163" t="str">
            <v>A</v>
          </cell>
          <cell r="E163">
            <v>45</v>
          </cell>
          <cell r="F163" t="str">
            <v>Z</v>
          </cell>
          <cell r="G163">
            <v>2</v>
          </cell>
          <cell r="H163">
            <v>3102064</v>
          </cell>
          <cell r="I163">
            <v>0.53</v>
          </cell>
          <cell r="J163">
            <v>0.53500000000000003</v>
          </cell>
          <cell r="K163">
            <v>117.8</v>
          </cell>
          <cell r="L163">
            <v>118.33499999999999</v>
          </cell>
          <cell r="M163">
            <v>117.8</v>
          </cell>
          <cell r="N163">
            <v>118.33499999999999</v>
          </cell>
          <cell r="O163">
            <v>0</v>
          </cell>
          <cell r="P163" t="str">
            <v>DM</v>
          </cell>
          <cell r="Q163" t="str">
            <v>pc1a-b. continues to 46-1</v>
          </cell>
          <cell r="R163" t="str">
            <v>no</v>
          </cell>
          <cell r="S163">
            <v>1</v>
          </cell>
          <cell r="T163">
            <v>41</v>
          </cell>
          <cell r="U163">
            <v>1</v>
          </cell>
          <cell r="V163" t="str">
            <v>T</v>
          </cell>
          <cell r="W163" t="str">
            <v>no</v>
          </cell>
          <cell r="X163">
            <v>0</v>
          </cell>
          <cell r="Y163">
            <v>0</v>
          </cell>
          <cell r="Z163" t="str">
            <v>ICDP5057ESGKHU2</v>
          </cell>
        </row>
        <row r="164">
          <cell r="A164" t="str">
            <v>46-1</v>
          </cell>
          <cell r="B164">
            <v>5057</v>
          </cell>
          <cell r="C164">
            <v>2</v>
          </cell>
          <cell r="D164" t="str">
            <v>A</v>
          </cell>
          <cell r="E164">
            <v>46</v>
          </cell>
          <cell r="F164" t="str">
            <v>Z</v>
          </cell>
          <cell r="G164">
            <v>1</v>
          </cell>
          <cell r="H164">
            <v>3102068</v>
          </cell>
          <cell r="I164">
            <v>0.86499999999999999</v>
          </cell>
          <cell r="J164">
            <v>0.875</v>
          </cell>
          <cell r="K164">
            <v>118.3</v>
          </cell>
          <cell r="L164">
            <v>119.175</v>
          </cell>
          <cell r="M164">
            <v>118.3</v>
          </cell>
          <cell r="N164">
            <v>119.175</v>
          </cell>
          <cell r="O164">
            <v>0</v>
          </cell>
          <cell r="P164" t="str">
            <v>DM</v>
          </cell>
          <cell r="Q164" t="str">
            <v>continues to 46-2</v>
          </cell>
          <cell r="R164" t="str">
            <v>no</v>
          </cell>
          <cell r="S164">
            <v>1</v>
          </cell>
          <cell r="T164">
            <v>41</v>
          </cell>
          <cell r="U164">
            <v>2</v>
          </cell>
          <cell r="V164" t="str">
            <v>M</v>
          </cell>
          <cell r="W164" t="str">
            <v>no</v>
          </cell>
          <cell r="Z164" t="str">
            <v>ICDP5057ESKKHU2</v>
          </cell>
        </row>
        <row r="165">
          <cell r="A165" t="str">
            <v>46-2</v>
          </cell>
          <cell r="B165">
            <v>5057</v>
          </cell>
          <cell r="C165">
            <v>2</v>
          </cell>
          <cell r="D165" t="str">
            <v>A</v>
          </cell>
          <cell r="E165">
            <v>46</v>
          </cell>
          <cell r="F165" t="str">
            <v>Z</v>
          </cell>
          <cell r="G165">
            <v>2</v>
          </cell>
          <cell r="H165">
            <v>3102070</v>
          </cell>
          <cell r="I165">
            <v>0.66</v>
          </cell>
          <cell r="J165">
            <v>0.66</v>
          </cell>
          <cell r="K165">
            <v>119.16499999999999</v>
          </cell>
          <cell r="L165">
            <v>119.83499999999999</v>
          </cell>
          <cell r="M165">
            <v>119.175</v>
          </cell>
          <cell r="N165">
            <v>119.83499999999999</v>
          </cell>
          <cell r="O165">
            <v>0</v>
          </cell>
          <cell r="P165" t="str">
            <v>DM</v>
          </cell>
          <cell r="Q165" t="str">
            <v>pc1a-b, continues to 46-3</v>
          </cell>
          <cell r="R165" t="str">
            <v>no</v>
          </cell>
          <cell r="S165">
            <v>1</v>
          </cell>
          <cell r="T165">
            <v>41</v>
          </cell>
          <cell r="U165">
            <v>3</v>
          </cell>
          <cell r="V165" t="str">
            <v>M</v>
          </cell>
          <cell r="W165" t="str">
            <v>no</v>
          </cell>
          <cell r="Z165" t="str">
            <v>ICDP5057ESMKHU2</v>
          </cell>
        </row>
        <row r="166">
          <cell r="A166" t="str">
            <v>46-3</v>
          </cell>
          <cell r="B166">
            <v>5057</v>
          </cell>
          <cell r="C166">
            <v>2</v>
          </cell>
          <cell r="D166" t="str">
            <v>A</v>
          </cell>
          <cell r="E166">
            <v>46</v>
          </cell>
          <cell r="F166" t="str">
            <v>Z</v>
          </cell>
          <cell r="G166">
            <v>3</v>
          </cell>
          <cell r="H166">
            <v>3102072</v>
          </cell>
          <cell r="I166">
            <v>0.875</v>
          </cell>
          <cell r="J166">
            <v>0.89</v>
          </cell>
          <cell r="K166">
            <v>119.82499999999999</v>
          </cell>
          <cell r="L166">
            <v>120.72499999999999</v>
          </cell>
          <cell r="M166">
            <v>119.83499999999999</v>
          </cell>
          <cell r="N166">
            <v>120.72499999999999</v>
          </cell>
          <cell r="O166">
            <v>0</v>
          </cell>
          <cell r="P166" t="str">
            <v>DM</v>
          </cell>
          <cell r="Q166" t="str">
            <v>pc1a-c, continues to 46-4</v>
          </cell>
          <cell r="R166" t="str">
            <v>no</v>
          </cell>
          <cell r="S166">
            <v>1</v>
          </cell>
          <cell r="T166">
            <v>41</v>
          </cell>
          <cell r="U166">
            <v>4</v>
          </cell>
          <cell r="V166" t="str">
            <v>B</v>
          </cell>
          <cell r="W166" t="str">
            <v>no</v>
          </cell>
          <cell r="Z166" t="str">
            <v>ICDP5057ESOKHU2</v>
          </cell>
        </row>
        <row r="167">
          <cell r="A167" t="str">
            <v>46-4</v>
          </cell>
          <cell r="B167">
            <v>5057</v>
          </cell>
          <cell r="C167">
            <v>2</v>
          </cell>
          <cell r="D167" t="str">
            <v>A</v>
          </cell>
          <cell r="E167">
            <v>46</v>
          </cell>
          <cell r="F167" t="str">
            <v>Z</v>
          </cell>
          <cell r="G167">
            <v>4</v>
          </cell>
          <cell r="H167">
            <v>3102088</v>
          </cell>
          <cell r="I167">
            <v>0.97499999999999998</v>
          </cell>
          <cell r="J167">
            <v>0.97</v>
          </cell>
          <cell r="K167">
            <v>120.69999999999999</v>
          </cell>
          <cell r="L167">
            <v>121.69499999999999</v>
          </cell>
          <cell r="M167">
            <v>120.72499999999999</v>
          </cell>
          <cell r="N167">
            <v>121.69499999999999</v>
          </cell>
          <cell r="O167">
            <v>0</v>
          </cell>
          <cell r="P167" t="str">
            <v>DM</v>
          </cell>
          <cell r="Q167" t="str">
            <v>pc1a-c; continues to 47-1</v>
          </cell>
          <cell r="R167" t="str">
            <v>no</v>
          </cell>
          <cell r="S167">
            <v>1</v>
          </cell>
          <cell r="T167">
            <v>42</v>
          </cell>
          <cell r="U167">
            <v>1</v>
          </cell>
          <cell r="V167" t="str">
            <v>T</v>
          </cell>
          <cell r="W167" t="str">
            <v>no</v>
          </cell>
          <cell r="Z167" t="str">
            <v>ICDP5057ES4LHU2</v>
          </cell>
        </row>
        <row r="168">
          <cell r="A168" t="str">
            <v>47-1</v>
          </cell>
          <cell r="B168">
            <v>5057</v>
          </cell>
          <cell r="C168">
            <v>2</v>
          </cell>
          <cell r="D168" t="str">
            <v>A</v>
          </cell>
          <cell r="E168">
            <v>47</v>
          </cell>
          <cell r="F168" t="str">
            <v>Z</v>
          </cell>
          <cell r="G168">
            <v>1</v>
          </cell>
          <cell r="H168">
            <v>3102090</v>
          </cell>
          <cell r="I168">
            <v>0.95</v>
          </cell>
          <cell r="J168">
            <v>0.95</v>
          </cell>
          <cell r="K168">
            <v>121.35</v>
          </cell>
          <cell r="L168">
            <v>122.3</v>
          </cell>
          <cell r="M168">
            <v>121.35</v>
          </cell>
          <cell r="N168">
            <v>122.3</v>
          </cell>
          <cell r="O168">
            <v>0</v>
          </cell>
          <cell r="P168" t="str">
            <v>DM</v>
          </cell>
          <cell r="Q168" t="str">
            <v>saw cut bottom; sample at base of section</v>
          </cell>
          <cell r="R168" t="str">
            <v>no</v>
          </cell>
          <cell r="S168">
            <v>1</v>
          </cell>
          <cell r="T168">
            <v>42</v>
          </cell>
          <cell r="U168">
            <v>2</v>
          </cell>
          <cell r="V168" t="str">
            <v>M</v>
          </cell>
          <cell r="W168" t="str">
            <v>no</v>
          </cell>
          <cell r="Z168" t="str">
            <v>ICDP5057ES6LHU2</v>
          </cell>
        </row>
        <row r="169">
          <cell r="A169" t="str">
            <v>47-2</v>
          </cell>
          <cell r="B169">
            <v>5057</v>
          </cell>
          <cell r="C169">
            <v>2</v>
          </cell>
          <cell r="D169" t="str">
            <v>A</v>
          </cell>
          <cell r="E169">
            <v>47</v>
          </cell>
          <cell r="F169" t="str">
            <v>Z</v>
          </cell>
          <cell r="G169">
            <v>2</v>
          </cell>
          <cell r="H169">
            <v>3102092</v>
          </cell>
          <cell r="I169">
            <v>0.745</v>
          </cell>
          <cell r="J169">
            <v>0.74</v>
          </cell>
          <cell r="K169">
            <v>122.3</v>
          </cell>
          <cell r="L169">
            <v>123.04</v>
          </cell>
          <cell r="M169">
            <v>122.3</v>
          </cell>
          <cell r="N169">
            <v>123.04</v>
          </cell>
          <cell r="O169">
            <v>0</v>
          </cell>
          <cell r="P169" t="str">
            <v>DM</v>
          </cell>
          <cell r="Q169" t="str">
            <v>pc1a-d; saw cut top and bottom</v>
          </cell>
          <cell r="R169" t="str">
            <v>no</v>
          </cell>
          <cell r="S169">
            <v>1</v>
          </cell>
          <cell r="T169">
            <v>42</v>
          </cell>
          <cell r="U169">
            <v>3</v>
          </cell>
          <cell r="V169" t="str">
            <v>M</v>
          </cell>
          <cell r="W169" t="str">
            <v>no</v>
          </cell>
          <cell r="Z169" t="str">
            <v>ICDP5057ES8LHU2</v>
          </cell>
        </row>
        <row r="170">
          <cell r="A170" t="str">
            <v>47-3</v>
          </cell>
          <cell r="B170">
            <v>5057</v>
          </cell>
          <cell r="C170">
            <v>2</v>
          </cell>
          <cell r="D170" t="str">
            <v>A</v>
          </cell>
          <cell r="E170">
            <v>47</v>
          </cell>
          <cell r="F170" t="str">
            <v>Z</v>
          </cell>
          <cell r="G170">
            <v>3</v>
          </cell>
          <cell r="H170">
            <v>3102094</v>
          </cell>
          <cell r="I170">
            <v>0.61</v>
          </cell>
          <cell r="J170">
            <v>0.61</v>
          </cell>
          <cell r="K170">
            <v>123.045</v>
          </cell>
          <cell r="L170">
            <v>123.65</v>
          </cell>
          <cell r="M170">
            <v>123.04</v>
          </cell>
          <cell r="N170">
            <v>123.65</v>
          </cell>
          <cell r="O170">
            <v>0</v>
          </cell>
          <cell r="P170" t="str">
            <v>DM</v>
          </cell>
          <cell r="Q170" t="str">
            <v>pc1a-c; saw cut top and bottom; continues to 47-4</v>
          </cell>
          <cell r="R170" t="str">
            <v>no</v>
          </cell>
          <cell r="S170">
            <v>1</v>
          </cell>
          <cell r="T170">
            <v>42</v>
          </cell>
          <cell r="U170">
            <v>4</v>
          </cell>
          <cell r="V170" t="str">
            <v>B</v>
          </cell>
          <cell r="W170" t="str">
            <v>no</v>
          </cell>
          <cell r="X170">
            <v>0</v>
          </cell>
          <cell r="Y170">
            <v>0</v>
          </cell>
          <cell r="Z170" t="str">
            <v>ICDP5057ESALHU2</v>
          </cell>
        </row>
        <row r="171">
          <cell r="A171" t="str">
            <v>47-4</v>
          </cell>
          <cell r="B171">
            <v>5057</v>
          </cell>
          <cell r="C171">
            <v>2</v>
          </cell>
          <cell r="D171" t="str">
            <v>A</v>
          </cell>
          <cell r="E171">
            <v>47</v>
          </cell>
          <cell r="F171" t="str">
            <v>Z</v>
          </cell>
          <cell r="G171">
            <v>4</v>
          </cell>
          <cell r="H171">
            <v>3102096</v>
          </cell>
          <cell r="I171">
            <v>0.71499999999999997</v>
          </cell>
          <cell r="J171">
            <v>0.71499999999999997</v>
          </cell>
          <cell r="K171">
            <v>123.655</v>
          </cell>
          <cell r="L171">
            <v>124.36499999999999</v>
          </cell>
          <cell r="M171">
            <v>123.65</v>
          </cell>
          <cell r="N171">
            <v>124.36499999999999</v>
          </cell>
          <cell r="O171">
            <v>0</v>
          </cell>
          <cell r="P171" t="str">
            <v>DM</v>
          </cell>
          <cell r="Q171" t="str">
            <v>pc1a-c; saw cut top, continues to 48-1</v>
          </cell>
          <cell r="R171" t="str">
            <v>no</v>
          </cell>
          <cell r="S171">
            <v>1</v>
          </cell>
          <cell r="T171">
            <v>43</v>
          </cell>
          <cell r="U171">
            <v>1</v>
          </cell>
          <cell r="V171" t="str">
            <v>T</v>
          </cell>
          <cell r="W171" t="str">
            <v>no</v>
          </cell>
          <cell r="Z171" t="str">
            <v>ICDP5057ESCLHU2</v>
          </cell>
        </row>
        <row r="172">
          <cell r="A172" t="str">
            <v>48-1</v>
          </cell>
          <cell r="B172">
            <v>5057</v>
          </cell>
          <cell r="C172">
            <v>2</v>
          </cell>
          <cell r="D172" t="str">
            <v>A</v>
          </cell>
          <cell r="E172">
            <v>48</v>
          </cell>
          <cell r="F172" t="str">
            <v>Z</v>
          </cell>
          <cell r="G172">
            <v>1</v>
          </cell>
          <cell r="H172">
            <v>3102098</v>
          </cell>
          <cell r="I172">
            <v>0.97499999999999998</v>
          </cell>
          <cell r="J172">
            <v>0.98</v>
          </cell>
          <cell r="K172">
            <v>124.4</v>
          </cell>
          <cell r="L172">
            <v>125.38</v>
          </cell>
          <cell r="M172">
            <v>124.4</v>
          </cell>
          <cell r="N172">
            <v>125.38</v>
          </cell>
          <cell r="O172">
            <v>0</v>
          </cell>
          <cell r="P172" t="str">
            <v>DM</v>
          </cell>
          <cell r="Q172" t="str">
            <v>saw cut bottom, continues to 48-2</v>
          </cell>
          <cell r="R172" t="str">
            <v>no</v>
          </cell>
          <cell r="S172">
            <v>1</v>
          </cell>
          <cell r="T172">
            <v>43</v>
          </cell>
          <cell r="U172">
            <v>2</v>
          </cell>
          <cell r="V172" t="str">
            <v>M</v>
          </cell>
          <cell r="W172" t="str">
            <v>no</v>
          </cell>
          <cell r="Z172" t="str">
            <v>ICDP5057ESELHU2</v>
          </cell>
        </row>
        <row r="173">
          <cell r="A173" t="str">
            <v>48-2</v>
          </cell>
          <cell r="B173">
            <v>5057</v>
          </cell>
          <cell r="C173">
            <v>2</v>
          </cell>
          <cell r="D173" t="str">
            <v>A</v>
          </cell>
          <cell r="E173">
            <v>48</v>
          </cell>
          <cell r="F173" t="str">
            <v>Z</v>
          </cell>
          <cell r="G173">
            <v>2</v>
          </cell>
          <cell r="H173">
            <v>3102100</v>
          </cell>
          <cell r="I173">
            <v>0.97499999999999998</v>
          </cell>
          <cell r="J173">
            <v>0.98</v>
          </cell>
          <cell r="K173">
            <v>125.375</v>
          </cell>
          <cell r="L173">
            <v>126.36</v>
          </cell>
          <cell r="M173">
            <v>125.38</v>
          </cell>
          <cell r="N173">
            <v>126.36</v>
          </cell>
          <cell r="O173">
            <v>0</v>
          </cell>
          <cell r="P173" t="str">
            <v>DM</v>
          </cell>
          <cell r="Q173" t="str">
            <v>saw cut top and bottom</v>
          </cell>
          <cell r="R173" t="str">
            <v>no</v>
          </cell>
          <cell r="S173">
            <v>1</v>
          </cell>
          <cell r="T173">
            <v>43</v>
          </cell>
          <cell r="U173">
            <v>3</v>
          </cell>
          <cell r="V173" t="str">
            <v>M</v>
          </cell>
          <cell r="W173" t="str">
            <v>no</v>
          </cell>
          <cell r="Z173" t="str">
            <v>ICDP5057ESGLHU2</v>
          </cell>
        </row>
        <row r="174">
          <cell r="A174" t="str">
            <v>48-3</v>
          </cell>
          <cell r="B174">
            <v>5057</v>
          </cell>
          <cell r="C174">
            <v>2</v>
          </cell>
          <cell r="D174" t="str">
            <v>A</v>
          </cell>
          <cell r="E174">
            <v>48</v>
          </cell>
          <cell r="F174" t="str">
            <v>Z</v>
          </cell>
          <cell r="G174">
            <v>3</v>
          </cell>
          <cell r="H174">
            <v>3102102</v>
          </cell>
          <cell r="I174">
            <v>0.93</v>
          </cell>
          <cell r="J174">
            <v>0.93500000000000005</v>
          </cell>
          <cell r="K174">
            <v>126.35</v>
          </cell>
          <cell r="L174">
            <v>127.295</v>
          </cell>
          <cell r="M174">
            <v>126.36</v>
          </cell>
          <cell r="N174">
            <v>127.295</v>
          </cell>
          <cell r="O174">
            <v>0</v>
          </cell>
          <cell r="P174" t="str">
            <v>DM</v>
          </cell>
          <cell r="Q174" t="str">
            <v>pc1a-c; saw cut top, continues to 49-1</v>
          </cell>
          <cell r="R174" t="str">
            <v>no</v>
          </cell>
          <cell r="S174">
            <v>1</v>
          </cell>
          <cell r="T174">
            <v>43</v>
          </cell>
          <cell r="U174">
            <v>4</v>
          </cell>
          <cell r="V174" t="str">
            <v>B</v>
          </cell>
          <cell r="W174" t="str">
            <v>no</v>
          </cell>
          <cell r="Z174" t="str">
            <v>ICDP5057ESILHU2</v>
          </cell>
        </row>
        <row r="175">
          <cell r="A175" t="str">
            <v>49-1</v>
          </cell>
          <cell r="B175">
            <v>5057</v>
          </cell>
          <cell r="C175">
            <v>2</v>
          </cell>
          <cell r="D175" t="str">
            <v>A</v>
          </cell>
          <cell r="E175">
            <v>49</v>
          </cell>
          <cell r="F175" t="str">
            <v>Z</v>
          </cell>
          <cell r="G175">
            <v>1</v>
          </cell>
          <cell r="H175">
            <v>3102112</v>
          </cell>
          <cell r="I175">
            <v>0.94499999999999995</v>
          </cell>
          <cell r="J175">
            <v>0.94499999999999995</v>
          </cell>
          <cell r="K175">
            <v>127.45</v>
          </cell>
          <cell r="L175">
            <v>128.39500000000001</v>
          </cell>
          <cell r="M175">
            <v>127.45</v>
          </cell>
          <cell r="N175">
            <v>128.39500000000001</v>
          </cell>
          <cell r="O175">
            <v>0</v>
          </cell>
          <cell r="P175" t="str">
            <v>DM</v>
          </cell>
          <cell r="Q175" t="str">
            <v>pc1a-b; saw cut bottom</v>
          </cell>
          <cell r="R175" t="str">
            <v>no</v>
          </cell>
          <cell r="S175">
            <v>1</v>
          </cell>
          <cell r="T175">
            <v>44</v>
          </cell>
          <cell r="U175">
            <v>1</v>
          </cell>
          <cell r="V175" t="str">
            <v>T</v>
          </cell>
          <cell r="W175" t="str">
            <v>no</v>
          </cell>
          <cell r="Z175" t="str">
            <v>ICDP5057ESSLHU2</v>
          </cell>
        </row>
        <row r="176">
          <cell r="A176" t="str">
            <v>49-2</v>
          </cell>
          <cell r="B176">
            <v>5057</v>
          </cell>
          <cell r="C176">
            <v>2</v>
          </cell>
          <cell r="D176" t="str">
            <v>A</v>
          </cell>
          <cell r="E176">
            <v>49</v>
          </cell>
          <cell r="F176" t="str">
            <v>Z</v>
          </cell>
          <cell r="G176">
            <v>2</v>
          </cell>
          <cell r="H176">
            <v>3102114</v>
          </cell>
          <cell r="I176">
            <v>0.96</v>
          </cell>
          <cell r="J176">
            <v>0.96</v>
          </cell>
          <cell r="K176">
            <v>128.39500000000001</v>
          </cell>
          <cell r="L176">
            <v>129.35499999999999</v>
          </cell>
          <cell r="M176">
            <v>128.39500000000001</v>
          </cell>
          <cell r="N176">
            <v>129.35499999999999</v>
          </cell>
          <cell r="O176">
            <v>0</v>
          </cell>
          <cell r="P176" t="str">
            <v>DM</v>
          </cell>
          <cell r="Q176" t="str">
            <v>apc1a-j, piece 1i = rubble; saw at top, continues to 49-3</v>
          </cell>
          <cell r="R176" t="str">
            <v>no</v>
          </cell>
          <cell r="S176">
            <v>1</v>
          </cell>
          <cell r="T176">
            <v>44</v>
          </cell>
          <cell r="U176">
            <v>2</v>
          </cell>
          <cell r="V176" t="str">
            <v>M</v>
          </cell>
          <cell r="W176" t="str">
            <v>no</v>
          </cell>
          <cell r="Z176" t="str">
            <v>ICDP5057ESULHU2</v>
          </cell>
        </row>
        <row r="177">
          <cell r="A177" t="str">
            <v>49-3</v>
          </cell>
          <cell r="B177">
            <v>5057</v>
          </cell>
          <cell r="C177">
            <v>2</v>
          </cell>
          <cell r="D177" t="str">
            <v>A</v>
          </cell>
          <cell r="E177">
            <v>49</v>
          </cell>
          <cell r="F177" t="str">
            <v>Z</v>
          </cell>
          <cell r="G177">
            <v>3</v>
          </cell>
          <cell r="H177">
            <v>3102116</v>
          </cell>
          <cell r="I177">
            <v>0.8</v>
          </cell>
          <cell r="J177">
            <v>0.8</v>
          </cell>
          <cell r="K177">
            <v>129.35500000000002</v>
          </cell>
          <cell r="L177">
            <v>130.155</v>
          </cell>
          <cell r="M177">
            <v>129.35499999999999</v>
          </cell>
          <cell r="N177">
            <v>130.155</v>
          </cell>
          <cell r="O177">
            <v>0</v>
          </cell>
          <cell r="P177" t="str">
            <v>DM</v>
          </cell>
          <cell r="Q177" t="str">
            <v>pc1a-c, continues to 49-4</v>
          </cell>
          <cell r="R177" t="str">
            <v>no</v>
          </cell>
          <cell r="S177">
            <v>1</v>
          </cell>
          <cell r="T177">
            <v>44</v>
          </cell>
          <cell r="U177">
            <v>3</v>
          </cell>
          <cell r="V177" t="str">
            <v>M</v>
          </cell>
          <cell r="W177" t="str">
            <v>no</v>
          </cell>
          <cell r="Z177" t="str">
            <v>ICDP5057ESWLHU2</v>
          </cell>
        </row>
        <row r="178">
          <cell r="A178" t="str">
            <v>49-4</v>
          </cell>
          <cell r="B178">
            <v>5057</v>
          </cell>
          <cell r="C178">
            <v>2</v>
          </cell>
          <cell r="D178" t="str">
            <v>A</v>
          </cell>
          <cell r="E178">
            <v>49</v>
          </cell>
          <cell r="F178" t="str">
            <v>Z</v>
          </cell>
          <cell r="G178">
            <v>4</v>
          </cell>
          <cell r="H178">
            <v>3102118</v>
          </cell>
          <cell r="I178">
            <v>0.56000000000000005</v>
          </cell>
          <cell r="J178">
            <v>0.56000000000000005</v>
          </cell>
          <cell r="K178">
            <v>130.15500000000003</v>
          </cell>
          <cell r="L178">
            <v>130.715</v>
          </cell>
          <cell r="M178">
            <v>130.155</v>
          </cell>
          <cell r="N178">
            <v>130.715</v>
          </cell>
          <cell r="O178">
            <v>0</v>
          </cell>
          <cell r="P178" t="str">
            <v>DM</v>
          </cell>
          <cell r="Q178" t="str">
            <v>continues to 50-1</v>
          </cell>
          <cell r="R178" t="str">
            <v>no</v>
          </cell>
          <cell r="S178">
            <v>1</v>
          </cell>
          <cell r="T178">
            <v>44</v>
          </cell>
          <cell r="U178">
            <v>4</v>
          </cell>
          <cell r="V178" t="str">
            <v>B</v>
          </cell>
          <cell r="W178" t="str">
            <v>no</v>
          </cell>
          <cell r="Z178" t="str">
            <v>ICDP5057ESYLHU2</v>
          </cell>
        </row>
        <row r="179">
          <cell r="A179" t="str">
            <v>50-1</v>
          </cell>
          <cell r="B179">
            <v>5057</v>
          </cell>
          <cell r="C179">
            <v>2</v>
          </cell>
          <cell r="D179" t="str">
            <v>A</v>
          </cell>
          <cell r="E179">
            <v>50</v>
          </cell>
          <cell r="F179" t="str">
            <v>Z</v>
          </cell>
          <cell r="G179">
            <v>1</v>
          </cell>
          <cell r="H179">
            <v>3102120</v>
          </cell>
          <cell r="I179">
            <v>0.95499999999999996</v>
          </cell>
          <cell r="J179">
            <v>0.95499999999999996</v>
          </cell>
          <cell r="K179">
            <v>130.5</v>
          </cell>
          <cell r="L179">
            <v>131.45500000000001</v>
          </cell>
          <cell r="M179">
            <v>130.5</v>
          </cell>
          <cell r="N179">
            <v>131.45500000000001</v>
          </cell>
          <cell r="O179">
            <v>0</v>
          </cell>
          <cell r="P179" t="str">
            <v>DM</v>
          </cell>
          <cell r="Q179" t="str">
            <v>saw cut bottom</v>
          </cell>
          <cell r="R179" t="str">
            <v>no</v>
          </cell>
          <cell r="S179">
            <v>1</v>
          </cell>
          <cell r="T179">
            <v>45</v>
          </cell>
          <cell r="U179">
            <v>1</v>
          </cell>
          <cell r="V179" t="str">
            <v>T</v>
          </cell>
          <cell r="W179" t="str">
            <v>no</v>
          </cell>
          <cell r="Z179" t="str">
            <v>ICDP5057ES0MHU2</v>
          </cell>
        </row>
        <row r="180">
          <cell r="A180" t="str">
            <v>50-2</v>
          </cell>
          <cell r="B180">
            <v>5057</v>
          </cell>
          <cell r="C180">
            <v>2</v>
          </cell>
          <cell r="D180" t="str">
            <v>A</v>
          </cell>
          <cell r="E180">
            <v>50</v>
          </cell>
          <cell r="F180" t="str">
            <v>Z</v>
          </cell>
          <cell r="G180">
            <v>2</v>
          </cell>
          <cell r="H180">
            <v>3102122</v>
          </cell>
          <cell r="I180">
            <v>0.66</v>
          </cell>
          <cell r="J180">
            <v>0.67</v>
          </cell>
          <cell r="K180">
            <v>131.45500000000001</v>
          </cell>
          <cell r="L180">
            <v>132.125</v>
          </cell>
          <cell r="M180">
            <v>131.45500000000001</v>
          </cell>
          <cell r="N180">
            <v>132.125</v>
          </cell>
          <cell r="O180">
            <v>0</v>
          </cell>
          <cell r="P180" t="str">
            <v>DM</v>
          </cell>
          <cell r="Q180" t="str">
            <v>pc1a-e (e = rubble), saw cut top, bottom fractured but continues to 50-3</v>
          </cell>
          <cell r="R180" t="str">
            <v>no</v>
          </cell>
          <cell r="S180">
            <v>1</v>
          </cell>
          <cell r="T180">
            <v>45</v>
          </cell>
          <cell r="U180">
            <v>2</v>
          </cell>
          <cell r="V180" t="str">
            <v>M</v>
          </cell>
          <cell r="W180" t="str">
            <v>no</v>
          </cell>
          <cell r="Z180" t="str">
            <v>ICDP5057ES2MHU2</v>
          </cell>
        </row>
        <row r="181">
          <cell r="A181" t="str">
            <v>50-3</v>
          </cell>
          <cell r="B181">
            <v>5057</v>
          </cell>
          <cell r="C181">
            <v>2</v>
          </cell>
          <cell r="D181" t="str">
            <v>A</v>
          </cell>
          <cell r="E181">
            <v>50</v>
          </cell>
          <cell r="F181" t="str">
            <v>Z</v>
          </cell>
          <cell r="G181">
            <v>3</v>
          </cell>
          <cell r="H181">
            <v>3102124</v>
          </cell>
          <cell r="I181">
            <v>0.89500000000000002</v>
          </cell>
          <cell r="J181">
            <v>0.89</v>
          </cell>
          <cell r="K181">
            <v>132.11500000000001</v>
          </cell>
          <cell r="L181">
            <v>133.01499999999999</v>
          </cell>
          <cell r="M181">
            <v>132.125</v>
          </cell>
          <cell r="N181">
            <v>133.01499999999999</v>
          </cell>
          <cell r="O181">
            <v>0</v>
          </cell>
          <cell r="P181" t="str">
            <v>DM</v>
          </cell>
          <cell r="Q181" t="str">
            <v>pc1a-n; continues to 50-4</v>
          </cell>
          <cell r="R181" t="str">
            <v>no</v>
          </cell>
          <cell r="S181">
            <v>1</v>
          </cell>
          <cell r="T181">
            <v>45</v>
          </cell>
          <cell r="U181">
            <v>3</v>
          </cell>
          <cell r="V181" t="str">
            <v>M</v>
          </cell>
          <cell r="W181" t="str">
            <v>no</v>
          </cell>
          <cell r="Z181" t="str">
            <v>ICDP5057ES4MHU2</v>
          </cell>
        </row>
        <row r="182">
          <cell r="A182" t="str">
            <v>50-4</v>
          </cell>
          <cell r="B182">
            <v>5057</v>
          </cell>
          <cell r="C182">
            <v>2</v>
          </cell>
          <cell r="D182" t="str">
            <v>A</v>
          </cell>
          <cell r="E182">
            <v>50</v>
          </cell>
          <cell r="F182" t="str">
            <v>Z</v>
          </cell>
          <cell r="G182">
            <v>4</v>
          </cell>
          <cell r="H182">
            <v>3102126</v>
          </cell>
          <cell r="I182">
            <v>0.72</v>
          </cell>
          <cell r="J182">
            <v>0.72</v>
          </cell>
          <cell r="K182">
            <v>133.01000000000002</v>
          </cell>
          <cell r="L182">
            <v>133.73500000000001</v>
          </cell>
          <cell r="M182">
            <v>133.01499999999999</v>
          </cell>
          <cell r="N182">
            <v>133.73500000000001</v>
          </cell>
          <cell r="O182">
            <v>0</v>
          </cell>
          <cell r="P182" t="str">
            <v>DM</v>
          </cell>
          <cell r="Q182" t="str">
            <v>pc1a-d; continues to 51-1 box 46</v>
          </cell>
          <cell r="R182" t="str">
            <v>no</v>
          </cell>
          <cell r="S182">
            <v>1</v>
          </cell>
          <cell r="T182">
            <v>45</v>
          </cell>
          <cell r="U182">
            <v>4</v>
          </cell>
          <cell r="V182" t="str">
            <v>B</v>
          </cell>
          <cell r="W182" t="str">
            <v>no</v>
          </cell>
          <cell r="Z182" t="str">
            <v>ICDP5057ES6MHU2</v>
          </cell>
        </row>
        <row r="183">
          <cell r="A183" t="str">
            <v>51-1</v>
          </cell>
          <cell r="B183">
            <v>5057</v>
          </cell>
          <cell r="C183">
            <v>2</v>
          </cell>
          <cell r="D183" t="str">
            <v>A</v>
          </cell>
          <cell r="E183">
            <v>51</v>
          </cell>
          <cell r="F183" t="str">
            <v>Z</v>
          </cell>
          <cell r="G183">
            <v>1</v>
          </cell>
          <cell r="H183">
            <v>3102128</v>
          </cell>
          <cell r="I183">
            <v>0.86499999999999999</v>
          </cell>
          <cell r="J183">
            <v>0.87</v>
          </cell>
          <cell r="K183">
            <v>133.55000000000001</v>
          </cell>
          <cell r="L183">
            <v>134.41999999999999</v>
          </cell>
          <cell r="M183">
            <v>133.55000000000001</v>
          </cell>
          <cell r="N183">
            <v>134.41999999999999</v>
          </cell>
          <cell r="O183">
            <v>0</v>
          </cell>
          <cell r="P183" t="str">
            <v>MH</v>
          </cell>
          <cell r="Q183" t="str">
            <v>pc1a-g, continues to 51-2</v>
          </cell>
          <cell r="R183" t="str">
            <v>no</v>
          </cell>
          <cell r="S183">
            <v>1</v>
          </cell>
          <cell r="T183">
            <v>46</v>
          </cell>
          <cell r="U183">
            <v>1</v>
          </cell>
          <cell r="V183" t="str">
            <v>T</v>
          </cell>
          <cell r="W183" t="str">
            <v>no</v>
          </cell>
          <cell r="X183">
            <v>0</v>
          </cell>
          <cell r="Y183">
            <v>0</v>
          </cell>
          <cell r="Z183" t="str">
            <v>ICDP5057ES8MHU2</v>
          </cell>
        </row>
        <row r="184">
          <cell r="A184" t="str">
            <v>51-2</v>
          </cell>
          <cell r="B184">
            <v>5057</v>
          </cell>
          <cell r="C184">
            <v>2</v>
          </cell>
          <cell r="D184" t="str">
            <v>A</v>
          </cell>
          <cell r="E184">
            <v>51</v>
          </cell>
          <cell r="F184" t="str">
            <v>Z</v>
          </cell>
          <cell r="G184">
            <v>2</v>
          </cell>
          <cell r="H184">
            <v>3102130</v>
          </cell>
          <cell r="I184">
            <v>0.96</v>
          </cell>
          <cell r="J184">
            <v>0.95</v>
          </cell>
          <cell r="K184">
            <v>134.41500000000002</v>
          </cell>
          <cell r="L184">
            <v>135.37</v>
          </cell>
          <cell r="M184">
            <v>134.41999999999999</v>
          </cell>
          <cell r="N184">
            <v>135.37</v>
          </cell>
          <cell r="O184">
            <v>0</v>
          </cell>
          <cell r="P184" t="str">
            <v>MH</v>
          </cell>
          <cell r="Q184" t="str">
            <v>pc1a-c; continues to 51-3</v>
          </cell>
          <cell r="R184" t="str">
            <v>no</v>
          </cell>
          <cell r="S184">
            <v>1</v>
          </cell>
          <cell r="T184">
            <v>46</v>
          </cell>
          <cell r="U184">
            <v>2</v>
          </cell>
          <cell r="V184" t="str">
            <v>M</v>
          </cell>
          <cell r="W184" t="str">
            <v>no</v>
          </cell>
          <cell r="Z184" t="str">
            <v>ICDP5057ESAMHU2</v>
          </cell>
        </row>
        <row r="185">
          <cell r="A185" t="str">
            <v>51-3</v>
          </cell>
          <cell r="B185">
            <v>5057</v>
          </cell>
          <cell r="C185">
            <v>2</v>
          </cell>
          <cell r="D185" t="str">
            <v>A</v>
          </cell>
          <cell r="E185">
            <v>51</v>
          </cell>
          <cell r="F185" t="str">
            <v>Z</v>
          </cell>
          <cell r="G185">
            <v>3</v>
          </cell>
          <cell r="H185">
            <v>3102132</v>
          </cell>
          <cell r="I185">
            <v>0.68</v>
          </cell>
          <cell r="J185">
            <v>0.68</v>
          </cell>
          <cell r="K185">
            <v>135.37500000000003</v>
          </cell>
          <cell r="L185">
            <v>136.05000000000001</v>
          </cell>
          <cell r="M185">
            <v>135.37</v>
          </cell>
          <cell r="N185">
            <v>136.05000000000001</v>
          </cell>
          <cell r="O185">
            <v>0</v>
          </cell>
          <cell r="P185" t="str">
            <v>MH</v>
          </cell>
          <cell r="Q185" t="str">
            <v>pc1a-c; continues to 51-4</v>
          </cell>
          <cell r="R185" t="str">
            <v>no</v>
          </cell>
          <cell r="S185">
            <v>1</v>
          </cell>
          <cell r="T185">
            <v>46</v>
          </cell>
          <cell r="U185">
            <v>3</v>
          </cell>
          <cell r="V185" t="str">
            <v>M</v>
          </cell>
          <cell r="W185" t="str">
            <v>no</v>
          </cell>
          <cell r="Z185" t="str">
            <v>ICDP5057ESCMHU2</v>
          </cell>
        </row>
        <row r="186">
          <cell r="A186" t="str">
            <v>51-4</v>
          </cell>
          <cell r="B186">
            <v>5057</v>
          </cell>
          <cell r="C186">
            <v>2</v>
          </cell>
          <cell r="D186" t="str">
            <v>A</v>
          </cell>
          <cell r="E186">
            <v>51</v>
          </cell>
          <cell r="F186" t="str">
            <v>Z</v>
          </cell>
          <cell r="G186">
            <v>4</v>
          </cell>
          <cell r="H186">
            <v>3102134</v>
          </cell>
          <cell r="I186">
            <v>0.56000000000000005</v>
          </cell>
          <cell r="J186">
            <v>0.56499999999999995</v>
          </cell>
          <cell r="K186">
            <v>136.05500000000004</v>
          </cell>
          <cell r="L186">
            <v>136.61500000000001</v>
          </cell>
          <cell r="M186">
            <v>136.05000000000001</v>
          </cell>
          <cell r="N186">
            <v>136.61500000000001</v>
          </cell>
          <cell r="O186">
            <v>0</v>
          </cell>
          <cell r="P186" t="str">
            <v>MH</v>
          </cell>
          <cell r="Q186" t="str">
            <v>pc1a-b; ocntinues to 52-1</v>
          </cell>
          <cell r="R186" t="str">
            <v>no</v>
          </cell>
          <cell r="S186">
            <v>1</v>
          </cell>
          <cell r="T186">
            <v>46</v>
          </cell>
          <cell r="U186">
            <v>4</v>
          </cell>
          <cell r="V186" t="str">
            <v>B</v>
          </cell>
          <cell r="W186" t="str">
            <v>no</v>
          </cell>
          <cell r="Z186" t="str">
            <v>ICDP5057ESEMHU2</v>
          </cell>
        </row>
        <row r="187">
          <cell r="A187" t="str">
            <v>52-1</v>
          </cell>
          <cell r="B187">
            <v>5057</v>
          </cell>
          <cell r="C187">
            <v>2</v>
          </cell>
          <cell r="D187" t="str">
            <v>A</v>
          </cell>
          <cell r="E187">
            <v>52</v>
          </cell>
          <cell r="F187" t="str">
            <v>Z</v>
          </cell>
          <cell r="G187">
            <v>1</v>
          </cell>
          <cell r="H187">
            <v>3102136</v>
          </cell>
          <cell r="I187">
            <v>0.83</v>
          </cell>
          <cell r="J187">
            <v>0.83</v>
          </cell>
          <cell r="K187">
            <v>136.6</v>
          </cell>
          <cell r="L187">
            <v>137.43</v>
          </cell>
          <cell r="M187">
            <v>136.6</v>
          </cell>
          <cell r="N187">
            <v>137.43</v>
          </cell>
          <cell r="O187">
            <v>0</v>
          </cell>
          <cell r="P187" t="str">
            <v>MH</v>
          </cell>
          <cell r="Q187" t="str">
            <v>pc1a-c; continues to 52-2</v>
          </cell>
          <cell r="R187" t="str">
            <v>no</v>
          </cell>
          <cell r="S187">
            <v>1</v>
          </cell>
          <cell r="T187">
            <v>47</v>
          </cell>
          <cell r="U187">
            <v>1</v>
          </cell>
          <cell r="V187" t="str">
            <v>T</v>
          </cell>
          <cell r="W187" t="str">
            <v>no</v>
          </cell>
          <cell r="Z187" t="str">
            <v>ICDP5057ESGMHU2</v>
          </cell>
        </row>
        <row r="188">
          <cell r="A188" t="str">
            <v>52-2</v>
          </cell>
          <cell r="B188">
            <v>5057</v>
          </cell>
          <cell r="C188">
            <v>2</v>
          </cell>
          <cell r="D188" t="str">
            <v>A</v>
          </cell>
          <cell r="E188">
            <v>52</v>
          </cell>
          <cell r="F188" t="str">
            <v>Z</v>
          </cell>
          <cell r="G188">
            <v>2</v>
          </cell>
          <cell r="H188">
            <v>3102138</v>
          </cell>
          <cell r="I188">
            <v>0.8</v>
          </cell>
          <cell r="J188">
            <v>0.8</v>
          </cell>
          <cell r="K188">
            <v>137.43</v>
          </cell>
          <cell r="L188">
            <v>138.22999999999999</v>
          </cell>
          <cell r="M188">
            <v>137.43</v>
          </cell>
          <cell r="N188">
            <v>138.22999999999999</v>
          </cell>
          <cell r="O188">
            <v>0</v>
          </cell>
          <cell r="P188" t="str">
            <v>MH</v>
          </cell>
          <cell r="Q188" t="str">
            <v>pc1a-c (piece b = vein material in bag); sawn bottom</v>
          </cell>
          <cell r="R188" t="str">
            <v>no</v>
          </cell>
          <cell r="S188">
            <v>1</v>
          </cell>
          <cell r="T188">
            <v>47</v>
          </cell>
          <cell r="U188">
            <v>2</v>
          </cell>
          <cell r="V188" t="str">
            <v>M</v>
          </cell>
          <cell r="W188" t="str">
            <v>no</v>
          </cell>
          <cell r="Z188" t="str">
            <v>ICDP5057ESIMHU2</v>
          </cell>
        </row>
        <row r="189">
          <cell r="A189" t="str">
            <v>52-3</v>
          </cell>
          <cell r="B189">
            <v>5057</v>
          </cell>
          <cell r="C189">
            <v>2</v>
          </cell>
          <cell r="D189" t="str">
            <v>A</v>
          </cell>
          <cell r="E189">
            <v>52</v>
          </cell>
          <cell r="F189" t="str">
            <v>Z</v>
          </cell>
          <cell r="G189">
            <v>3</v>
          </cell>
          <cell r="H189">
            <v>3102140</v>
          </cell>
          <cell r="I189">
            <v>0.755</v>
          </cell>
          <cell r="J189">
            <v>0.755</v>
          </cell>
          <cell r="K189">
            <v>138.23000000000002</v>
          </cell>
          <cell r="L189">
            <v>138.98500000000001</v>
          </cell>
          <cell r="M189">
            <v>138.22999999999999</v>
          </cell>
          <cell r="N189">
            <v>138.98500000000001</v>
          </cell>
          <cell r="O189">
            <v>0</v>
          </cell>
          <cell r="P189" t="str">
            <v>MH</v>
          </cell>
          <cell r="Q189" t="str">
            <v>pc1a-b; sawn at top and bottom</v>
          </cell>
          <cell r="R189" t="str">
            <v>no</v>
          </cell>
          <cell r="S189">
            <v>1</v>
          </cell>
          <cell r="T189">
            <v>47</v>
          </cell>
          <cell r="U189">
            <v>3</v>
          </cell>
          <cell r="V189" t="str">
            <v>M</v>
          </cell>
          <cell r="W189" t="str">
            <v>no</v>
          </cell>
          <cell r="Z189" t="str">
            <v>ICDP5057ESKMHU2</v>
          </cell>
        </row>
        <row r="190">
          <cell r="A190" t="str">
            <v>52-4</v>
          </cell>
          <cell r="B190">
            <v>5057</v>
          </cell>
          <cell r="C190">
            <v>2</v>
          </cell>
          <cell r="D190" t="str">
            <v>A</v>
          </cell>
          <cell r="E190">
            <v>52</v>
          </cell>
          <cell r="F190" t="str">
            <v>Z</v>
          </cell>
          <cell r="G190">
            <v>4</v>
          </cell>
          <cell r="H190">
            <v>3102142</v>
          </cell>
          <cell r="I190">
            <v>0.80500000000000005</v>
          </cell>
          <cell r="J190">
            <v>0.80500000000000005</v>
          </cell>
          <cell r="K190">
            <v>138.98500000000001</v>
          </cell>
          <cell r="L190">
            <v>139.79</v>
          </cell>
          <cell r="M190">
            <v>138.98500000000001</v>
          </cell>
          <cell r="N190">
            <v>139.79</v>
          </cell>
          <cell r="O190">
            <v>0</v>
          </cell>
          <cell r="P190" t="str">
            <v>MH</v>
          </cell>
          <cell r="Q190" t="str">
            <v>pc1a-c; saw top, continues to 53-1 but note way up linws change orientation</v>
          </cell>
          <cell r="R190" t="str">
            <v>no</v>
          </cell>
          <cell r="S190">
            <v>1</v>
          </cell>
          <cell r="T190">
            <v>47</v>
          </cell>
          <cell r="U190">
            <v>4</v>
          </cell>
          <cell r="V190" t="str">
            <v>B</v>
          </cell>
          <cell r="W190" t="str">
            <v>no</v>
          </cell>
          <cell r="Z190" t="str">
            <v>ICDP5057ESMMHU2</v>
          </cell>
        </row>
        <row r="191">
          <cell r="A191" t="str">
            <v>53-1</v>
          </cell>
          <cell r="B191">
            <v>5057</v>
          </cell>
          <cell r="C191">
            <v>2</v>
          </cell>
          <cell r="D191" t="str">
            <v>A</v>
          </cell>
          <cell r="E191">
            <v>53</v>
          </cell>
          <cell r="F191" t="str">
            <v>Z</v>
          </cell>
          <cell r="G191">
            <v>1</v>
          </cell>
          <cell r="H191">
            <v>3102146</v>
          </cell>
          <cell r="I191">
            <v>0.85499999999999998</v>
          </cell>
          <cell r="J191">
            <v>0.86</v>
          </cell>
          <cell r="K191">
            <v>139.65</v>
          </cell>
          <cell r="L191">
            <v>140.51</v>
          </cell>
          <cell r="M191">
            <v>139.65</v>
          </cell>
          <cell r="N191">
            <v>140.51</v>
          </cell>
          <cell r="O191">
            <v>0</v>
          </cell>
          <cell r="P191" t="str">
            <v>MH</v>
          </cell>
          <cell r="Q191" t="str">
            <v>sawn bottom</v>
          </cell>
          <cell r="R191" t="str">
            <v>no</v>
          </cell>
          <cell r="S191">
            <v>1</v>
          </cell>
          <cell r="T191">
            <v>48</v>
          </cell>
          <cell r="U191">
            <v>1</v>
          </cell>
          <cell r="V191" t="str">
            <v>T</v>
          </cell>
          <cell r="W191" t="str">
            <v>no</v>
          </cell>
          <cell r="Z191" t="str">
            <v>ICDP5057ESQMHU2</v>
          </cell>
        </row>
        <row r="192">
          <cell r="A192" t="str">
            <v>53-2</v>
          </cell>
          <cell r="B192">
            <v>5057</v>
          </cell>
          <cell r="C192">
            <v>2</v>
          </cell>
          <cell r="D192" t="str">
            <v>A</v>
          </cell>
          <cell r="E192">
            <v>53</v>
          </cell>
          <cell r="F192" t="str">
            <v>Z</v>
          </cell>
          <cell r="G192">
            <v>2</v>
          </cell>
          <cell r="H192">
            <v>3102148</v>
          </cell>
          <cell r="I192">
            <v>0.83</v>
          </cell>
          <cell r="J192">
            <v>0.83</v>
          </cell>
          <cell r="K192">
            <v>140.505</v>
          </cell>
          <cell r="L192">
            <v>141.34</v>
          </cell>
          <cell r="M192">
            <v>140.51</v>
          </cell>
          <cell r="N192">
            <v>141.34</v>
          </cell>
          <cell r="O192">
            <v>0</v>
          </cell>
          <cell r="P192" t="str">
            <v>MH</v>
          </cell>
          <cell r="Q192" t="str">
            <v>continues to 53-3</v>
          </cell>
          <cell r="R192" t="str">
            <v>no</v>
          </cell>
          <cell r="S192">
            <v>1</v>
          </cell>
          <cell r="T192">
            <v>48</v>
          </cell>
          <cell r="U192">
            <v>2</v>
          </cell>
          <cell r="V192" t="str">
            <v>M</v>
          </cell>
          <cell r="W192" t="str">
            <v>no</v>
          </cell>
          <cell r="Z192" t="str">
            <v>ICDP5057ESSMHU2</v>
          </cell>
        </row>
        <row r="193">
          <cell r="A193" t="str">
            <v>53-3</v>
          </cell>
          <cell r="B193">
            <v>5057</v>
          </cell>
          <cell r="C193">
            <v>2</v>
          </cell>
          <cell r="D193" t="str">
            <v>A</v>
          </cell>
          <cell r="E193">
            <v>53</v>
          </cell>
          <cell r="F193" t="str">
            <v>Z</v>
          </cell>
          <cell r="G193">
            <v>3</v>
          </cell>
          <cell r="H193">
            <v>3102150</v>
          </cell>
          <cell r="I193">
            <v>0.91</v>
          </cell>
          <cell r="J193">
            <v>0.90500000000000003</v>
          </cell>
          <cell r="K193">
            <v>141.33500000000001</v>
          </cell>
          <cell r="L193">
            <v>142.245</v>
          </cell>
          <cell r="M193">
            <v>141.34</v>
          </cell>
          <cell r="N193">
            <v>142.245</v>
          </cell>
          <cell r="O193">
            <v>0</v>
          </cell>
          <cell r="P193" t="str">
            <v>MH</v>
          </cell>
          <cell r="Q193" t="str">
            <v>pc1a-c, pc1b=vein material, saw cut bottom</v>
          </cell>
          <cell r="R193" t="str">
            <v>no</v>
          </cell>
          <cell r="S193">
            <v>1</v>
          </cell>
          <cell r="T193">
            <v>48</v>
          </cell>
          <cell r="U193">
            <v>3</v>
          </cell>
          <cell r="V193" t="str">
            <v>M</v>
          </cell>
          <cell r="W193" t="str">
            <v>no</v>
          </cell>
          <cell r="Z193" t="str">
            <v>ICDP5057ESUMHU2</v>
          </cell>
        </row>
        <row r="194">
          <cell r="A194" t="str">
            <v>53-4</v>
          </cell>
          <cell r="B194">
            <v>5057</v>
          </cell>
          <cell r="C194">
            <v>2</v>
          </cell>
          <cell r="D194" t="str">
            <v>A</v>
          </cell>
          <cell r="E194">
            <v>53</v>
          </cell>
          <cell r="F194" t="str">
            <v>Z</v>
          </cell>
          <cell r="G194">
            <v>4</v>
          </cell>
          <cell r="H194">
            <v>3102152</v>
          </cell>
          <cell r="I194">
            <v>0.51</v>
          </cell>
          <cell r="J194">
            <v>0.51</v>
          </cell>
          <cell r="K194">
            <v>142.245</v>
          </cell>
          <cell r="L194">
            <v>142.755</v>
          </cell>
          <cell r="M194">
            <v>142.245</v>
          </cell>
          <cell r="N194">
            <v>142.755</v>
          </cell>
          <cell r="O194">
            <v>0</v>
          </cell>
          <cell r="P194" t="str">
            <v>MH</v>
          </cell>
          <cell r="Q194" t="str">
            <v>pc1a-c, pc1b=vein; continues to 54-1</v>
          </cell>
          <cell r="R194" t="str">
            <v>no</v>
          </cell>
          <cell r="S194">
            <v>1</v>
          </cell>
          <cell r="T194">
            <v>48</v>
          </cell>
          <cell r="U194">
            <v>4</v>
          </cell>
          <cell r="V194" t="str">
            <v>B</v>
          </cell>
          <cell r="W194" t="str">
            <v>no</v>
          </cell>
          <cell r="Z194" t="str">
            <v>ICDP5057ESWMHU2</v>
          </cell>
        </row>
        <row r="195">
          <cell r="A195" t="str">
            <v>54-1</v>
          </cell>
          <cell r="B195">
            <v>5057</v>
          </cell>
          <cell r="C195">
            <v>2</v>
          </cell>
          <cell r="D195" t="str">
            <v>A</v>
          </cell>
          <cell r="E195">
            <v>54</v>
          </cell>
          <cell r="F195" t="str">
            <v>Z</v>
          </cell>
          <cell r="G195">
            <v>1</v>
          </cell>
          <cell r="H195">
            <v>3102154</v>
          </cell>
          <cell r="I195">
            <v>0.84499999999999997</v>
          </cell>
          <cell r="J195">
            <v>0.84</v>
          </cell>
          <cell r="K195">
            <v>142.69999999999999</v>
          </cell>
          <cell r="L195">
            <v>143.54</v>
          </cell>
          <cell r="M195">
            <v>142.69999999999999</v>
          </cell>
          <cell r="N195">
            <v>143.54</v>
          </cell>
          <cell r="O195">
            <v>0</v>
          </cell>
          <cell r="P195" t="str">
            <v>MH</v>
          </cell>
          <cell r="Q195" t="str">
            <v>pc1a-d; continues to 54-2</v>
          </cell>
          <cell r="R195" t="str">
            <v>no</v>
          </cell>
          <cell r="S195">
            <v>1</v>
          </cell>
          <cell r="T195">
            <v>49</v>
          </cell>
          <cell r="U195">
            <v>1</v>
          </cell>
          <cell r="V195" t="str">
            <v>T</v>
          </cell>
          <cell r="W195" t="str">
            <v>no</v>
          </cell>
          <cell r="X195">
            <v>0</v>
          </cell>
          <cell r="Y195">
            <v>0</v>
          </cell>
          <cell r="Z195" t="str">
            <v>ICDP5057ESYMHU2</v>
          </cell>
        </row>
        <row r="196">
          <cell r="A196" t="str">
            <v>54-2</v>
          </cell>
          <cell r="B196">
            <v>5057</v>
          </cell>
          <cell r="C196">
            <v>2</v>
          </cell>
          <cell r="D196" t="str">
            <v>A</v>
          </cell>
          <cell r="E196">
            <v>54</v>
          </cell>
          <cell r="F196" t="str">
            <v>Z</v>
          </cell>
          <cell r="G196">
            <v>2</v>
          </cell>
          <cell r="H196">
            <v>3102156</v>
          </cell>
          <cell r="I196">
            <v>0.78500000000000003</v>
          </cell>
          <cell r="J196">
            <v>0.79</v>
          </cell>
          <cell r="K196">
            <v>143.54499999999999</v>
          </cell>
          <cell r="L196">
            <v>144.33000000000001</v>
          </cell>
          <cell r="M196">
            <v>143.54</v>
          </cell>
          <cell r="N196">
            <v>144.33000000000001</v>
          </cell>
          <cell r="O196">
            <v>0</v>
          </cell>
          <cell r="P196" t="str">
            <v>MH</v>
          </cell>
          <cell r="Q196" t="str">
            <v>continues to 54-3</v>
          </cell>
          <cell r="R196" t="str">
            <v>no</v>
          </cell>
          <cell r="S196">
            <v>1</v>
          </cell>
          <cell r="T196">
            <v>49</v>
          </cell>
          <cell r="U196">
            <v>2</v>
          </cell>
          <cell r="V196" t="str">
            <v>M</v>
          </cell>
          <cell r="W196" t="str">
            <v>no</v>
          </cell>
          <cell r="X196">
            <v>0</v>
          </cell>
          <cell r="Y196">
            <v>0</v>
          </cell>
          <cell r="Z196" t="str">
            <v>ICDP5057ES0NHU2</v>
          </cell>
        </row>
        <row r="197">
          <cell r="A197" t="str">
            <v>54-3</v>
          </cell>
          <cell r="B197">
            <v>5057</v>
          </cell>
          <cell r="C197">
            <v>2</v>
          </cell>
          <cell r="D197" t="str">
            <v>A</v>
          </cell>
          <cell r="E197">
            <v>54</v>
          </cell>
          <cell r="F197" t="str">
            <v>Z</v>
          </cell>
          <cell r="G197">
            <v>3</v>
          </cell>
          <cell r="H197">
            <v>3102158</v>
          </cell>
          <cell r="I197">
            <v>0.91</v>
          </cell>
          <cell r="J197">
            <v>0.91</v>
          </cell>
          <cell r="K197">
            <v>144.32999999999998</v>
          </cell>
          <cell r="L197">
            <v>145.24</v>
          </cell>
          <cell r="M197">
            <v>144.33000000000001</v>
          </cell>
          <cell r="N197">
            <v>145.24</v>
          </cell>
          <cell r="O197">
            <v>0</v>
          </cell>
          <cell r="P197" t="str">
            <v>MH</v>
          </cell>
          <cell r="Q197" t="str">
            <v>continues to 54-4</v>
          </cell>
          <cell r="R197" t="str">
            <v>no</v>
          </cell>
          <cell r="S197">
            <v>1</v>
          </cell>
          <cell r="T197">
            <v>49</v>
          </cell>
          <cell r="U197">
            <v>3</v>
          </cell>
          <cell r="V197" t="str">
            <v>M</v>
          </cell>
          <cell r="W197" t="str">
            <v>no</v>
          </cell>
          <cell r="Z197" t="str">
            <v>ICDP5057ES2NHU2</v>
          </cell>
        </row>
        <row r="198">
          <cell r="A198" t="str">
            <v>54-4</v>
          </cell>
          <cell r="B198">
            <v>5057</v>
          </cell>
          <cell r="C198">
            <v>2</v>
          </cell>
          <cell r="D198" t="str">
            <v>A</v>
          </cell>
          <cell r="E198">
            <v>54</v>
          </cell>
          <cell r="F198" t="str">
            <v>Z</v>
          </cell>
          <cell r="G198">
            <v>4</v>
          </cell>
          <cell r="H198">
            <v>3102160</v>
          </cell>
          <cell r="I198">
            <v>0.68</v>
          </cell>
          <cell r="J198">
            <v>0.68500000000000005</v>
          </cell>
          <cell r="K198">
            <v>145.23999999999998</v>
          </cell>
          <cell r="L198">
            <v>145.92500000000001</v>
          </cell>
          <cell r="M198">
            <v>145.24</v>
          </cell>
          <cell r="N198">
            <v>145.92500000000001</v>
          </cell>
          <cell r="O198">
            <v>0</v>
          </cell>
          <cell r="P198" t="str">
            <v>MH</v>
          </cell>
          <cell r="Q198" t="str">
            <v>continues to 55-1</v>
          </cell>
          <cell r="R198" t="str">
            <v>no</v>
          </cell>
          <cell r="S198">
            <v>1</v>
          </cell>
          <cell r="T198">
            <v>49</v>
          </cell>
          <cell r="U198">
            <v>4</v>
          </cell>
          <cell r="V198" t="str">
            <v>B</v>
          </cell>
          <cell r="W198" t="str">
            <v>no</v>
          </cell>
          <cell r="X198">
            <v>0</v>
          </cell>
          <cell r="Y198">
            <v>0</v>
          </cell>
          <cell r="Z198" t="str">
            <v>ICDP5057ES4NHU2</v>
          </cell>
        </row>
        <row r="199">
          <cell r="A199" t="str">
            <v>55-1</v>
          </cell>
          <cell r="B199">
            <v>5057</v>
          </cell>
          <cell r="C199">
            <v>2</v>
          </cell>
          <cell r="D199" t="str">
            <v>A</v>
          </cell>
          <cell r="E199">
            <v>55</v>
          </cell>
          <cell r="F199" t="str">
            <v>Z</v>
          </cell>
          <cell r="G199">
            <v>1</v>
          </cell>
          <cell r="H199">
            <v>3102162</v>
          </cell>
          <cell r="I199">
            <v>0.97499999999999998</v>
          </cell>
          <cell r="J199">
            <v>0.97499999999999998</v>
          </cell>
          <cell r="K199">
            <v>145.75</v>
          </cell>
          <cell r="L199">
            <v>146.72499999999999</v>
          </cell>
          <cell r="M199">
            <v>145.75</v>
          </cell>
          <cell r="N199">
            <v>146.72499999999999</v>
          </cell>
          <cell r="O199">
            <v>0</v>
          </cell>
          <cell r="P199" t="str">
            <v>DM</v>
          </cell>
          <cell r="Q199" t="str">
            <v>pc1a-d, continues 55-2</v>
          </cell>
          <cell r="R199" t="str">
            <v>no</v>
          </cell>
          <cell r="S199">
            <v>1</v>
          </cell>
          <cell r="T199">
            <v>50</v>
          </cell>
          <cell r="U199">
            <v>1</v>
          </cell>
          <cell r="V199" t="str">
            <v>T</v>
          </cell>
          <cell r="W199" t="str">
            <v>no</v>
          </cell>
          <cell r="Z199" t="str">
            <v>ICDP5057ES6NHU2</v>
          </cell>
        </row>
        <row r="200">
          <cell r="A200" t="str">
            <v>55-2</v>
          </cell>
          <cell r="B200">
            <v>5057</v>
          </cell>
          <cell r="C200">
            <v>2</v>
          </cell>
          <cell r="D200" t="str">
            <v>A</v>
          </cell>
          <cell r="E200">
            <v>55</v>
          </cell>
          <cell r="F200" t="str">
            <v>Z</v>
          </cell>
          <cell r="G200">
            <v>2</v>
          </cell>
          <cell r="H200">
            <v>3102164</v>
          </cell>
          <cell r="I200">
            <v>0.85</v>
          </cell>
          <cell r="J200">
            <v>0.85</v>
          </cell>
          <cell r="K200">
            <v>146.72499999999999</v>
          </cell>
          <cell r="L200">
            <v>147.57499999999999</v>
          </cell>
          <cell r="M200">
            <v>146.72499999999999</v>
          </cell>
          <cell r="N200">
            <v>147.57499999999999</v>
          </cell>
          <cell r="O200">
            <v>0</v>
          </cell>
          <cell r="P200" t="str">
            <v>DM</v>
          </cell>
          <cell r="Q200" t="str">
            <v>pc1a-h, pc1c &amp; 1h = rubble, continues to 55-3</v>
          </cell>
          <cell r="R200" t="str">
            <v>no</v>
          </cell>
          <cell r="S200">
            <v>1</v>
          </cell>
          <cell r="T200">
            <v>50</v>
          </cell>
          <cell r="U200">
            <v>2</v>
          </cell>
          <cell r="V200" t="str">
            <v>M</v>
          </cell>
          <cell r="W200" t="str">
            <v>no</v>
          </cell>
          <cell r="Z200" t="str">
            <v>ICDP5057ES8NHU2</v>
          </cell>
        </row>
        <row r="201">
          <cell r="A201" t="str">
            <v>55-3</v>
          </cell>
          <cell r="B201">
            <v>5057</v>
          </cell>
          <cell r="C201">
            <v>2</v>
          </cell>
          <cell r="D201" t="str">
            <v>A</v>
          </cell>
          <cell r="E201">
            <v>55</v>
          </cell>
          <cell r="F201" t="str">
            <v>Z</v>
          </cell>
          <cell r="G201">
            <v>3</v>
          </cell>
          <cell r="H201">
            <v>3102166</v>
          </cell>
          <cell r="I201">
            <v>0.625</v>
          </cell>
          <cell r="J201">
            <v>0.62</v>
          </cell>
          <cell r="K201">
            <v>147.57499999999999</v>
          </cell>
          <cell r="L201">
            <v>148.19499999999999</v>
          </cell>
          <cell r="M201">
            <v>147.57499999999999</v>
          </cell>
          <cell r="N201">
            <v>148.19499999999999</v>
          </cell>
          <cell r="O201">
            <v>0</v>
          </cell>
          <cell r="P201" t="str">
            <v>DM</v>
          </cell>
          <cell r="Q201" t="str">
            <v>pc1a-b, continues to 55-4</v>
          </cell>
          <cell r="R201" t="str">
            <v>no</v>
          </cell>
          <cell r="S201">
            <v>1</v>
          </cell>
          <cell r="T201">
            <v>50</v>
          </cell>
          <cell r="U201">
            <v>3</v>
          </cell>
          <cell r="V201" t="str">
            <v>M</v>
          </cell>
          <cell r="W201" t="str">
            <v>no</v>
          </cell>
          <cell r="Z201" t="str">
            <v>ICDP5057ESANHU2</v>
          </cell>
        </row>
        <row r="202">
          <cell r="A202" t="str">
            <v>55-4</v>
          </cell>
          <cell r="B202">
            <v>5057</v>
          </cell>
          <cell r="C202">
            <v>2</v>
          </cell>
          <cell r="D202" t="str">
            <v>A</v>
          </cell>
          <cell r="E202">
            <v>55</v>
          </cell>
          <cell r="F202" t="str">
            <v>Z</v>
          </cell>
          <cell r="G202">
            <v>4</v>
          </cell>
          <cell r="H202">
            <v>3102168</v>
          </cell>
          <cell r="I202">
            <v>0.69</v>
          </cell>
          <cell r="J202">
            <v>0.69</v>
          </cell>
          <cell r="K202">
            <v>148.19999999999999</v>
          </cell>
          <cell r="L202">
            <v>148.88499999999999</v>
          </cell>
          <cell r="M202">
            <v>148.19499999999999</v>
          </cell>
          <cell r="N202">
            <v>148.88499999999999</v>
          </cell>
          <cell r="O202">
            <v>0</v>
          </cell>
          <cell r="P202" t="str">
            <v>DM</v>
          </cell>
          <cell r="Q202" t="str">
            <v>pc1a-d; continues to 55-4</v>
          </cell>
          <cell r="R202" t="str">
            <v>no</v>
          </cell>
          <cell r="S202">
            <v>1</v>
          </cell>
          <cell r="T202">
            <v>50</v>
          </cell>
          <cell r="U202">
            <v>4</v>
          </cell>
          <cell r="V202" t="str">
            <v>B</v>
          </cell>
          <cell r="W202" t="str">
            <v>no</v>
          </cell>
          <cell r="Z202" t="str">
            <v>ICDP5057ESCNHU2</v>
          </cell>
        </row>
        <row r="203">
          <cell r="A203" t="str">
            <v>56-1</v>
          </cell>
          <cell r="B203">
            <v>5057</v>
          </cell>
          <cell r="C203">
            <v>2</v>
          </cell>
          <cell r="D203" t="str">
            <v>A</v>
          </cell>
          <cell r="E203">
            <v>56</v>
          </cell>
          <cell r="F203" t="str">
            <v>Z</v>
          </cell>
          <cell r="G203">
            <v>1</v>
          </cell>
          <cell r="H203">
            <v>3102172</v>
          </cell>
          <cell r="I203">
            <v>0.86</v>
          </cell>
          <cell r="J203">
            <v>0.87</v>
          </cell>
          <cell r="K203">
            <v>148.80000000000001</v>
          </cell>
          <cell r="L203">
            <v>149.66999999999999</v>
          </cell>
          <cell r="M203">
            <v>148.80000000000001</v>
          </cell>
          <cell r="N203">
            <v>149.66999999999999</v>
          </cell>
          <cell r="O203">
            <v>0</v>
          </cell>
          <cell r="P203" t="str">
            <v>DT</v>
          </cell>
          <cell r="Q203" t="str">
            <v>fractured base to 56-2. Piece 1 a &amp; b</v>
          </cell>
          <cell r="R203" t="str">
            <v>no</v>
          </cell>
          <cell r="S203">
            <v>1</v>
          </cell>
          <cell r="T203">
            <v>50</v>
          </cell>
          <cell r="U203">
            <v>1</v>
          </cell>
          <cell r="V203" t="str">
            <v>T</v>
          </cell>
          <cell r="W203" t="str">
            <v>no</v>
          </cell>
          <cell r="Z203" t="str">
            <v>ICDP5057ESGNHU2</v>
          </cell>
        </row>
        <row r="204">
          <cell r="A204" t="str">
            <v>56-2</v>
          </cell>
          <cell r="B204">
            <v>5057</v>
          </cell>
          <cell r="C204">
            <v>2</v>
          </cell>
          <cell r="D204" t="str">
            <v>A</v>
          </cell>
          <cell r="E204">
            <v>56</v>
          </cell>
          <cell r="F204" t="str">
            <v>Z</v>
          </cell>
          <cell r="G204">
            <v>2</v>
          </cell>
          <cell r="H204">
            <v>3102174</v>
          </cell>
          <cell r="I204">
            <v>0.71499999999999997</v>
          </cell>
          <cell r="J204">
            <v>0.72</v>
          </cell>
          <cell r="K204">
            <v>149.66000000000003</v>
          </cell>
          <cell r="L204">
            <v>150.38999999999999</v>
          </cell>
          <cell r="M204">
            <v>149.66999999999999</v>
          </cell>
          <cell r="N204">
            <v>150.38999999999999</v>
          </cell>
          <cell r="O204">
            <v>0</v>
          </cell>
          <cell r="P204" t="str">
            <v>DT</v>
          </cell>
          <cell r="Q204" t="str">
            <v>whole section is orthogonally fractured serpentinised umafic rock. Major archaeological triage on Piece 2! Pieces 1, 2a-I,3Rubble, 4 Rubble, 5, 6.</v>
          </cell>
          <cell r="R204" t="str">
            <v>no</v>
          </cell>
          <cell r="S204">
            <v>6</v>
          </cell>
          <cell r="T204">
            <v>51</v>
          </cell>
          <cell r="U204">
            <v>2</v>
          </cell>
          <cell r="V204" t="str">
            <v>M</v>
          </cell>
          <cell r="W204" t="str">
            <v>no</v>
          </cell>
          <cell r="Z204" t="str">
            <v>ICDP5057ESINHU2</v>
          </cell>
        </row>
        <row r="205">
          <cell r="A205" t="str">
            <v>56-3</v>
          </cell>
          <cell r="B205">
            <v>5057</v>
          </cell>
          <cell r="C205">
            <v>2</v>
          </cell>
          <cell r="D205" t="str">
            <v>A</v>
          </cell>
          <cell r="E205">
            <v>56</v>
          </cell>
          <cell r="F205" t="str">
            <v>Z</v>
          </cell>
          <cell r="G205">
            <v>3</v>
          </cell>
          <cell r="H205">
            <v>3102176</v>
          </cell>
          <cell r="I205">
            <v>0.90500000000000003</v>
          </cell>
          <cell r="J205">
            <v>0.98</v>
          </cell>
          <cell r="K205">
            <v>150.37500000000003</v>
          </cell>
          <cell r="L205">
            <v>151.37</v>
          </cell>
          <cell r="M205">
            <v>150.38999999999999</v>
          </cell>
          <cell r="N205">
            <v>151.37</v>
          </cell>
          <cell r="O205">
            <v>0</v>
          </cell>
          <cell r="P205" t="str">
            <v>DT</v>
          </cell>
          <cell r="Q205" t="str">
            <v>continuous to 57-1. Pieces 1a,b, 2rubble, 3a,b</v>
          </cell>
          <cell r="R205" t="str">
            <v>no</v>
          </cell>
          <cell r="S205">
            <v>3</v>
          </cell>
          <cell r="T205">
            <v>51</v>
          </cell>
          <cell r="U205">
            <v>3</v>
          </cell>
          <cell r="V205" t="str">
            <v>M</v>
          </cell>
          <cell r="W205" t="str">
            <v>no</v>
          </cell>
          <cell r="Z205" t="str">
            <v>ICDP5057ESKNHU2</v>
          </cell>
        </row>
        <row r="206">
          <cell r="A206" t="str">
            <v>57-1</v>
          </cell>
          <cell r="B206">
            <v>5057</v>
          </cell>
          <cell r="C206">
            <v>2</v>
          </cell>
          <cell r="D206" t="str">
            <v>A</v>
          </cell>
          <cell r="E206">
            <v>57</v>
          </cell>
          <cell r="F206" t="str">
            <v>Z</v>
          </cell>
          <cell r="G206">
            <v>1</v>
          </cell>
          <cell r="H206">
            <v>3102178</v>
          </cell>
          <cell r="I206">
            <v>0.81</v>
          </cell>
          <cell r="J206">
            <v>0.88</v>
          </cell>
          <cell r="K206">
            <v>150.80000000000001</v>
          </cell>
          <cell r="L206">
            <v>151.68</v>
          </cell>
          <cell r="M206">
            <v>150.80000000000001</v>
          </cell>
          <cell r="N206">
            <v>151.68</v>
          </cell>
          <cell r="O206">
            <v>0</v>
          </cell>
          <cell r="P206" t="str">
            <v>DT</v>
          </cell>
          <cell r="Q206" t="str">
            <v>continuous with 57-2; Pieces 1a, b, c(rubble), d</v>
          </cell>
          <cell r="R206" t="str">
            <v>no</v>
          </cell>
          <cell r="S206">
            <v>1</v>
          </cell>
          <cell r="T206">
            <v>51</v>
          </cell>
          <cell r="U206">
            <v>4</v>
          </cell>
          <cell r="V206" t="str">
            <v>B</v>
          </cell>
          <cell r="W206" t="str">
            <v>no</v>
          </cell>
          <cell r="Z206" t="str">
            <v>ICDP5057ESMNHU2</v>
          </cell>
        </row>
        <row r="207">
          <cell r="A207" t="str">
            <v>57-2</v>
          </cell>
          <cell r="B207">
            <v>5057</v>
          </cell>
          <cell r="C207">
            <v>2</v>
          </cell>
          <cell r="D207" t="str">
            <v>A</v>
          </cell>
          <cell r="E207">
            <v>57</v>
          </cell>
          <cell r="F207" t="str">
            <v>Z</v>
          </cell>
          <cell r="G207">
            <v>2</v>
          </cell>
          <cell r="H207">
            <v>3102180</v>
          </cell>
          <cell r="I207">
            <v>0.33500000000000002</v>
          </cell>
          <cell r="J207">
            <v>0.33</v>
          </cell>
          <cell r="K207">
            <v>151.61000000000001</v>
          </cell>
          <cell r="L207">
            <v>152.01</v>
          </cell>
          <cell r="M207">
            <v>151.68</v>
          </cell>
          <cell r="N207">
            <v>152.01</v>
          </cell>
          <cell r="O207">
            <v>0</v>
          </cell>
          <cell r="P207" t="str">
            <v>DT</v>
          </cell>
          <cell r="Q207" t="str">
            <v>continuous with 58-1</v>
          </cell>
          <cell r="R207" t="str">
            <v>no</v>
          </cell>
          <cell r="S207">
            <v>1</v>
          </cell>
          <cell r="T207">
            <v>52</v>
          </cell>
          <cell r="U207">
            <v>1</v>
          </cell>
          <cell r="V207" t="str">
            <v>T</v>
          </cell>
          <cell r="W207" t="str">
            <v>no</v>
          </cell>
          <cell r="Z207" t="str">
            <v>ICDP5057ESONHU2</v>
          </cell>
        </row>
        <row r="208">
          <cell r="A208" t="str">
            <v>58-1</v>
          </cell>
          <cell r="B208">
            <v>5057</v>
          </cell>
          <cell r="C208">
            <v>2</v>
          </cell>
          <cell r="D208" t="str">
            <v>A</v>
          </cell>
          <cell r="E208">
            <v>58</v>
          </cell>
          <cell r="F208" t="str">
            <v>Z</v>
          </cell>
          <cell r="G208">
            <v>1</v>
          </cell>
          <cell r="H208">
            <v>3102182</v>
          </cell>
          <cell r="I208">
            <v>0.26500000000000001</v>
          </cell>
          <cell r="J208">
            <v>0.26</v>
          </cell>
          <cell r="K208">
            <v>151.85</v>
          </cell>
          <cell r="L208">
            <v>152.11000000000001</v>
          </cell>
          <cell r="M208">
            <v>151.85</v>
          </cell>
          <cell r="N208">
            <v>152.11000000000001</v>
          </cell>
          <cell r="O208">
            <v>0</v>
          </cell>
          <cell r="P208" t="str">
            <v>DT</v>
          </cell>
          <cell r="Q208" t="str">
            <v>last HQ core in GT-2. Change to NQ. Removed HQ rods replaced with HQ liner and casing shoe. Re-enter with NQ bit and rods.</v>
          </cell>
          <cell r="R208" t="str">
            <v>no</v>
          </cell>
          <cell r="S208">
            <v>1</v>
          </cell>
          <cell r="T208">
            <v>52</v>
          </cell>
          <cell r="U208">
            <v>2</v>
          </cell>
          <cell r="V208" t="str">
            <v>B</v>
          </cell>
          <cell r="W208" t="str">
            <v>no</v>
          </cell>
          <cell r="Z208" t="str">
            <v>ICDP5057ESQNHU2</v>
          </cell>
        </row>
        <row r="209">
          <cell r="A209" t="str">
            <v>61-1</v>
          </cell>
          <cell r="B209">
            <v>5057</v>
          </cell>
          <cell r="C209">
            <v>2</v>
          </cell>
          <cell r="D209" t="str">
            <v>A</v>
          </cell>
          <cell r="E209">
            <v>61</v>
          </cell>
          <cell r="F209" t="str">
            <v>Z</v>
          </cell>
          <cell r="G209">
            <v>1</v>
          </cell>
          <cell r="H209">
            <v>3102186</v>
          </cell>
          <cell r="I209">
            <v>0.94499999999999995</v>
          </cell>
          <cell r="J209">
            <v>0.94</v>
          </cell>
          <cell r="K209">
            <v>152.15</v>
          </cell>
          <cell r="L209">
            <v>153.09</v>
          </cell>
          <cell r="M209">
            <v>152.15</v>
          </cell>
          <cell r="N209">
            <v>153.09</v>
          </cell>
          <cell r="O209">
            <v>0</v>
          </cell>
          <cell r="P209" t="str">
            <v>DT</v>
          </cell>
          <cell r="Q209" t="str">
            <v>Not continuous with HQ58Z-1. New tricolour lines. Sawn contact with 61-2</v>
          </cell>
          <cell r="R209" t="str">
            <v>no</v>
          </cell>
          <cell r="S209">
            <v>1</v>
          </cell>
          <cell r="T209">
            <v>53</v>
          </cell>
          <cell r="U209">
            <v>1</v>
          </cell>
          <cell r="V209" t="str">
            <v>T</v>
          </cell>
          <cell r="W209" t="str">
            <v>no</v>
          </cell>
          <cell r="Z209" t="str">
            <v>ICDP5057ESUNHU2</v>
          </cell>
        </row>
        <row r="210">
          <cell r="A210" t="str">
            <v>61-2</v>
          </cell>
          <cell r="B210">
            <v>5057</v>
          </cell>
          <cell r="C210">
            <v>2</v>
          </cell>
          <cell r="D210" t="str">
            <v>A</v>
          </cell>
          <cell r="E210">
            <v>61</v>
          </cell>
          <cell r="F210" t="str">
            <v>Z</v>
          </cell>
          <cell r="G210">
            <v>2</v>
          </cell>
          <cell r="H210">
            <v>3102188</v>
          </cell>
          <cell r="I210">
            <v>0.95</v>
          </cell>
          <cell r="J210">
            <v>0.95</v>
          </cell>
          <cell r="K210">
            <v>153.095</v>
          </cell>
          <cell r="L210">
            <v>154.04</v>
          </cell>
          <cell r="M210">
            <v>153.09</v>
          </cell>
          <cell r="N210">
            <v>154.04</v>
          </cell>
          <cell r="O210">
            <v>0</v>
          </cell>
          <cell r="P210" t="str">
            <v>DT</v>
          </cell>
          <cell r="Q210" t="str">
            <v>sawn contact with 61-3</v>
          </cell>
          <cell r="R210" t="str">
            <v>no</v>
          </cell>
          <cell r="S210">
            <v>1</v>
          </cell>
          <cell r="T210">
            <v>53</v>
          </cell>
          <cell r="U210">
            <v>2</v>
          </cell>
          <cell r="V210" t="str">
            <v>M</v>
          </cell>
          <cell r="W210" t="str">
            <v>no</v>
          </cell>
          <cell r="X210">
            <v>0</v>
          </cell>
          <cell r="Y210">
            <v>0</v>
          </cell>
          <cell r="Z210" t="str">
            <v>ICDP5057ESWNHU2</v>
          </cell>
        </row>
        <row r="211">
          <cell r="A211" t="str">
            <v>61-3</v>
          </cell>
          <cell r="B211">
            <v>5057</v>
          </cell>
          <cell r="C211">
            <v>2</v>
          </cell>
          <cell r="D211" t="str">
            <v>A</v>
          </cell>
          <cell r="E211">
            <v>61</v>
          </cell>
          <cell r="F211" t="str">
            <v>Z</v>
          </cell>
          <cell r="G211">
            <v>3</v>
          </cell>
          <cell r="H211">
            <v>3102190</v>
          </cell>
          <cell r="I211">
            <v>0.77500000000000002</v>
          </cell>
          <cell r="J211">
            <v>0.77</v>
          </cell>
          <cell r="K211">
            <v>154.04499999999999</v>
          </cell>
          <cell r="L211">
            <v>154.81</v>
          </cell>
          <cell r="M211">
            <v>154.04</v>
          </cell>
          <cell r="N211">
            <v>154.81</v>
          </cell>
          <cell r="O211">
            <v>0</v>
          </cell>
          <cell r="P211" t="str">
            <v>DT</v>
          </cell>
          <cell r="Q211" t="str">
            <v>Pieces 1a-d. Piece 1b is minor vein material. Continuous with 62-1</v>
          </cell>
          <cell r="R211" t="str">
            <v>no</v>
          </cell>
          <cell r="S211">
            <v>1</v>
          </cell>
          <cell r="T211">
            <v>53</v>
          </cell>
          <cell r="U211">
            <v>3</v>
          </cell>
          <cell r="V211" t="str">
            <v>M</v>
          </cell>
          <cell r="W211" t="str">
            <v>no</v>
          </cell>
          <cell r="X211">
            <v>0</v>
          </cell>
          <cell r="Y211">
            <v>0</v>
          </cell>
          <cell r="Z211" t="str">
            <v>ICDP5057ESYNHU2</v>
          </cell>
        </row>
        <row r="212">
          <cell r="A212" t="str">
            <v>62-1</v>
          </cell>
          <cell r="B212">
            <v>5057</v>
          </cell>
          <cell r="C212">
            <v>2</v>
          </cell>
          <cell r="D212" t="str">
            <v>A</v>
          </cell>
          <cell r="E212">
            <v>62</v>
          </cell>
          <cell r="F212" t="str">
            <v>Z</v>
          </cell>
          <cell r="G212">
            <v>1</v>
          </cell>
          <cell r="H212">
            <v>3102192</v>
          </cell>
          <cell r="I212">
            <v>0.89</v>
          </cell>
          <cell r="J212">
            <v>0.88</v>
          </cell>
          <cell r="K212">
            <v>154.9</v>
          </cell>
          <cell r="L212">
            <v>155.78</v>
          </cell>
          <cell r="M212">
            <v>154.9</v>
          </cell>
          <cell r="N212">
            <v>155.78</v>
          </cell>
          <cell r="O212">
            <v>0</v>
          </cell>
          <cell r="P212" t="str">
            <v>DT</v>
          </cell>
          <cell r="Q212" t="str">
            <v>continuous from 61-3. Pieces 1a-c; discontinuous to 62-2.</v>
          </cell>
          <cell r="R212" t="str">
            <v>no</v>
          </cell>
          <cell r="S212">
            <v>1</v>
          </cell>
          <cell r="T212">
            <v>53</v>
          </cell>
          <cell r="U212">
            <v>4</v>
          </cell>
          <cell r="V212" t="str">
            <v>M</v>
          </cell>
          <cell r="W212" t="str">
            <v>no</v>
          </cell>
          <cell r="Z212" t="str">
            <v>ICDP5057ES0OHU2</v>
          </cell>
        </row>
        <row r="213">
          <cell r="A213" t="str">
            <v>62-2</v>
          </cell>
          <cell r="B213">
            <v>5057</v>
          </cell>
          <cell r="C213">
            <v>2</v>
          </cell>
          <cell r="D213" t="str">
            <v>A</v>
          </cell>
          <cell r="E213">
            <v>62</v>
          </cell>
          <cell r="F213" t="str">
            <v>Z</v>
          </cell>
          <cell r="G213">
            <v>2</v>
          </cell>
          <cell r="H213">
            <v>3102194</v>
          </cell>
          <cell r="I213">
            <v>0.97</v>
          </cell>
          <cell r="J213">
            <v>0.97</v>
          </cell>
          <cell r="K213">
            <v>155.79</v>
          </cell>
          <cell r="L213">
            <v>156.75</v>
          </cell>
          <cell r="M213">
            <v>155.78</v>
          </cell>
          <cell r="N213">
            <v>156.75</v>
          </cell>
          <cell r="O213">
            <v>0</v>
          </cell>
          <cell r="P213" t="str">
            <v>DT</v>
          </cell>
          <cell r="Q213" t="str">
            <v>pieces 1a-c, 2, 3a-c. Pieces 1 and 2 are nearly continuous. Continuous to 62-3</v>
          </cell>
          <cell r="R213" t="str">
            <v>no</v>
          </cell>
          <cell r="S213">
            <v>3</v>
          </cell>
          <cell r="T213">
            <v>53</v>
          </cell>
          <cell r="U213">
            <v>5</v>
          </cell>
          <cell r="V213" t="str">
            <v>B</v>
          </cell>
          <cell r="W213" t="str">
            <v>no</v>
          </cell>
          <cell r="X213">
            <v>0</v>
          </cell>
          <cell r="Y213">
            <v>0</v>
          </cell>
          <cell r="Z213" t="str">
            <v>ICDP5057ES2OHU2</v>
          </cell>
        </row>
        <row r="214">
          <cell r="A214" t="str">
            <v>62-3</v>
          </cell>
          <cell r="B214">
            <v>5057</v>
          </cell>
          <cell r="C214">
            <v>2</v>
          </cell>
          <cell r="D214" t="str">
            <v>A</v>
          </cell>
          <cell r="E214">
            <v>62</v>
          </cell>
          <cell r="F214" t="str">
            <v>Z</v>
          </cell>
          <cell r="G214">
            <v>3</v>
          </cell>
          <cell r="H214">
            <v>3102196</v>
          </cell>
          <cell r="I214">
            <v>0.48499999999999999</v>
          </cell>
          <cell r="J214">
            <v>0.47</v>
          </cell>
          <cell r="K214">
            <v>156.76</v>
          </cell>
          <cell r="L214">
            <v>157.22</v>
          </cell>
          <cell r="M214">
            <v>156.75</v>
          </cell>
          <cell r="N214">
            <v>157.22</v>
          </cell>
          <cell r="O214">
            <v>0</v>
          </cell>
          <cell r="P214" t="str">
            <v>SM</v>
          </cell>
          <cell r="Q214" t="str">
            <v>Subpieces 1a,1b,1c; discontinous to 62-4</v>
          </cell>
          <cell r="R214" t="str">
            <v>no</v>
          </cell>
          <cell r="S214">
            <v>1</v>
          </cell>
          <cell r="T214">
            <v>54</v>
          </cell>
          <cell r="U214">
            <v>1</v>
          </cell>
          <cell r="V214" t="str">
            <v>T</v>
          </cell>
          <cell r="W214" t="str">
            <v>no</v>
          </cell>
          <cell r="Z214" t="str">
            <v>ICDP5057ES4OHU2</v>
          </cell>
        </row>
        <row r="215">
          <cell r="A215" t="str">
            <v>62-4</v>
          </cell>
          <cell r="B215">
            <v>5057</v>
          </cell>
          <cell r="C215">
            <v>2</v>
          </cell>
          <cell r="D215" t="str">
            <v>A</v>
          </cell>
          <cell r="E215">
            <v>62</v>
          </cell>
          <cell r="F215" t="str">
            <v>Z</v>
          </cell>
          <cell r="G215">
            <v>4</v>
          </cell>
          <cell r="H215">
            <v>3102198</v>
          </cell>
          <cell r="I215">
            <v>0.66</v>
          </cell>
          <cell r="J215">
            <v>0.66</v>
          </cell>
          <cell r="K215">
            <v>157.245</v>
          </cell>
          <cell r="L215">
            <v>157.88</v>
          </cell>
          <cell r="M215">
            <v>157.22</v>
          </cell>
          <cell r="N215">
            <v>157.88</v>
          </cell>
          <cell r="O215">
            <v>0</v>
          </cell>
          <cell r="P215" t="str">
            <v>SM</v>
          </cell>
          <cell r="R215" t="str">
            <v>no</v>
          </cell>
          <cell r="S215">
            <v>1</v>
          </cell>
          <cell r="T215">
            <v>54</v>
          </cell>
          <cell r="U215">
            <v>2</v>
          </cell>
          <cell r="V215" t="str">
            <v>M</v>
          </cell>
          <cell r="W215" t="str">
            <v>no</v>
          </cell>
          <cell r="Z215" t="str">
            <v>ICDP5057ES6OHU2</v>
          </cell>
        </row>
        <row r="216">
          <cell r="A216" t="str">
            <v>63-1</v>
          </cell>
          <cell r="B216">
            <v>5057</v>
          </cell>
          <cell r="C216">
            <v>2</v>
          </cell>
          <cell r="D216" t="str">
            <v>A</v>
          </cell>
          <cell r="E216">
            <v>63</v>
          </cell>
          <cell r="F216" t="str">
            <v>Z</v>
          </cell>
          <cell r="G216">
            <v>1</v>
          </cell>
          <cell r="H216">
            <v>3102200</v>
          </cell>
          <cell r="I216">
            <v>1</v>
          </cell>
          <cell r="J216">
            <v>0.98</v>
          </cell>
          <cell r="K216">
            <v>157.94999999999999</v>
          </cell>
          <cell r="L216">
            <v>158.93</v>
          </cell>
          <cell r="M216">
            <v>157.94999999999999</v>
          </cell>
          <cell r="N216">
            <v>158.93</v>
          </cell>
          <cell r="O216">
            <v>0</v>
          </cell>
          <cell r="P216" t="str">
            <v>SM</v>
          </cell>
          <cell r="Q216" t="str">
            <v>saw cut between 63-1 and 63-2; pieces 1a to d</v>
          </cell>
          <cell r="R216" t="str">
            <v>no</v>
          </cell>
          <cell r="S216">
            <v>1</v>
          </cell>
          <cell r="T216">
            <v>54</v>
          </cell>
          <cell r="U216">
            <v>3</v>
          </cell>
          <cell r="V216" t="str">
            <v>M</v>
          </cell>
          <cell r="W216" t="str">
            <v>no</v>
          </cell>
          <cell r="Z216" t="str">
            <v>ICDP5057ES8OHU2</v>
          </cell>
        </row>
        <row r="217">
          <cell r="A217" t="str">
            <v>63-2</v>
          </cell>
          <cell r="B217">
            <v>5057</v>
          </cell>
          <cell r="C217">
            <v>2</v>
          </cell>
          <cell r="D217" t="str">
            <v>A</v>
          </cell>
          <cell r="E217">
            <v>63</v>
          </cell>
          <cell r="F217" t="str">
            <v>Z</v>
          </cell>
          <cell r="G217">
            <v>2</v>
          </cell>
          <cell r="H217">
            <v>3102202</v>
          </cell>
          <cell r="I217">
            <v>0.98499999999999999</v>
          </cell>
          <cell r="J217">
            <v>0.98</v>
          </cell>
          <cell r="K217">
            <v>158.94999999999999</v>
          </cell>
          <cell r="L217">
            <v>159.91</v>
          </cell>
          <cell r="M217">
            <v>158.93</v>
          </cell>
          <cell r="N217">
            <v>159.91</v>
          </cell>
          <cell r="O217">
            <v>0</v>
          </cell>
          <cell r="P217" t="str">
            <v>SM</v>
          </cell>
          <cell r="Q217" t="str">
            <v>cont. with 63-3; Pieces 1a to 1d. Piece 1d - mineral vein 55 cm between subpieces b and c</v>
          </cell>
          <cell r="R217" t="str">
            <v>no</v>
          </cell>
          <cell r="S217">
            <v>1</v>
          </cell>
          <cell r="T217">
            <v>54</v>
          </cell>
          <cell r="U217">
            <v>4</v>
          </cell>
          <cell r="V217" t="str">
            <v>M</v>
          </cell>
          <cell r="W217" t="str">
            <v>no</v>
          </cell>
          <cell r="X217">
            <v>0</v>
          </cell>
          <cell r="Y217">
            <v>0</v>
          </cell>
          <cell r="Z217" t="str">
            <v>ICDP5057ESAOHU2</v>
          </cell>
        </row>
        <row r="218">
          <cell r="A218" t="str">
            <v>63-3</v>
          </cell>
          <cell r="B218">
            <v>5057</v>
          </cell>
          <cell r="C218">
            <v>2</v>
          </cell>
          <cell r="D218" t="str">
            <v>A</v>
          </cell>
          <cell r="E218">
            <v>63</v>
          </cell>
          <cell r="F218" t="str">
            <v>Z</v>
          </cell>
          <cell r="G218">
            <v>3</v>
          </cell>
          <cell r="H218">
            <v>3102204</v>
          </cell>
          <cell r="I218">
            <v>0.67500000000000004</v>
          </cell>
          <cell r="J218">
            <v>0.67</v>
          </cell>
          <cell r="K218">
            <v>159.935</v>
          </cell>
          <cell r="L218">
            <v>160.58000000000001</v>
          </cell>
          <cell r="M218">
            <v>159.91</v>
          </cell>
          <cell r="N218">
            <v>160.58000000000001</v>
          </cell>
          <cell r="O218">
            <v>0</v>
          </cell>
          <cell r="P218" t="str">
            <v>SM</v>
          </cell>
          <cell r="Q218" t="str">
            <v>cont. with 63-4. pieces 1 a and b, small rubbles in piece 1c lost to the wind!</v>
          </cell>
          <cell r="R218" t="str">
            <v>no</v>
          </cell>
          <cell r="S218">
            <v>1</v>
          </cell>
          <cell r="T218">
            <v>54</v>
          </cell>
          <cell r="U218">
            <v>5</v>
          </cell>
          <cell r="V218" t="str">
            <v>B</v>
          </cell>
          <cell r="W218" t="str">
            <v>no</v>
          </cell>
          <cell r="Z218" t="str">
            <v>ICDP5057ESCOHU2</v>
          </cell>
        </row>
        <row r="219">
          <cell r="A219" t="str">
            <v>63-4</v>
          </cell>
          <cell r="B219">
            <v>5057</v>
          </cell>
          <cell r="C219">
            <v>2</v>
          </cell>
          <cell r="D219" t="str">
            <v>A</v>
          </cell>
          <cell r="E219">
            <v>63</v>
          </cell>
          <cell r="F219" t="str">
            <v>Z</v>
          </cell>
          <cell r="G219">
            <v>4</v>
          </cell>
          <cell r="H219">
            <v>3102206</v>
          </cell>
          <cell r="I219">
            <v>0.5</v>
          </cell>
          <cell r="J219">
            <v>0.5</v>
          </cell>
          <cell r="K219">
            <v>160.61000000000001</v>
          </cell>
          <cell r="L219">
            <v>161.08000000000001</v>
          </cell>
          <cell r="M219">
            <v>160.58000000000001</v>
          </cell>
          <cell r="N219">
            <v>161.08000000000001</v>
          </cell>
          <cell r="O219">
            <v>0</v>
          </cell>
          <cell r="P219" t="str">
            <v>SM</v>
          </cell>
          <cell r="Q219" t="str">
            <v>cont. with 64-1. 1a in plastic bag</v>
          </cell>
          <cell r="R219" t="str">
            <v>no</v>
          </cell>
          <cell r="S219">
            <v>1</v>
          </cell>
          <cell r="T219">
            <v>55</v>
          </cell>
          <cell r="U219">
            <v>1</v>
          </cell>
          <cell r="V219" t="str">
            <v>T</v>
          </cell>
          <cell r="W219" t="str">
            <v>no</v>
          </cell>
          <cell r="Z219" t="str">
            <v>ICDP5057ESEOHU2</v>
          </cell>
        </row>
        <row r="220">
          <cell r="A220" t="str">
            <v>64-1</v>
          </cell>
          <cell r="B220">
            <v>5057</v>
          </cell>
          <cell r="C220">
            <v>2</v>
          </cell>
          <cell r="D220" t="str">
            <v>A</v>
          </cell>
          <cell r="E220">
            <v>64</v>
          </cell>
          <cell r="F220" t="str">
            <v>Z</v>
          </cell>
          <cell r="G220">
            <v>1</v>
          </cell>
          <cell r="H220">
            <v>3102210</v>
          </cell>
          <cell r="I220">
            <v>0.93500000000000005</v>
          </cell>
          <cell r="J220">
            <v>0.92</v>
          </cell>
          <cell r="K220">
            <v>161</v>
          </cell>
          <cell r="L220">
            <v>161.91999999999999</v>
          </cell>
          <cell r="M220">
            <v>161</v>
          </cell>
          <cell r="N220">
            <v>161.91999999999999</v>
          </cell>
          <cell r="O220">
            <v>0</v>
          </cell>
          <cell r="P220" t="str">
            <v>SM</v>
          </cell>
          <cell r="Q220" t="str">
            <v>not cont. with 64-2. pc1a-d, pc2a-b in bags.</v>
          </cell>
          <cell r="R220" t="str">
            <v>no</v>
          </cell>
          <cell r="S220">
            <v>2</v>
          </cell>
          <cell r="T220">
            <v>55</v>
          </cell>
          <cell r="U220">
            <v>2</v>
          </cell>
          <cell r="V220" t="str">
            <v>M</v>
          </cell>
          <cell r="W220" t="str">
            <v>no</v>
          </cell>
          <cell r="Z220" t="str">
            <v>ICDP5057ESIOHU2</v>
          </cell>
        </row>
        <row r="221">
          <cell r="A221" t="str">
            <v>64-2</v>
          </cell>
          <cell r="B221">
            <v>5057</v>
          </cell>
          <cell r="C221">
            <v>2</v>
          </cell>
          <cell r="D221" t="str">
            <v>A</v>
          </cell>
          <cell r="E221">
            <v>64</v>
          </cell>
          <cell r="F221" t="str">
            <v>Z</v>
          </cell>
          <cell r="G221">
            <v>2</v>
          </cell>
          <cell r="H221">
            <v>3102212</v>
          </cell>
          <cell r="I221">
            <v>0.77</v>
          </cell>
          <cell r="J221">
            <v>0.76</v>
          </cell>
          <cell r="K221">
            <v>161.935</v>
          </cell>
          <cell r="L221">
            <v>162.68</v>
          </cell>
          <cell r="M221">
            <v>161.91999999999999</v>
          </cell>
          <cell r="N221">
            <v>162.68</v>
          </cell>
          <cell r="O221">
            <v>0</v>
          </cell>
          <cell r="P221" t="str">
            <v>SM</v>
          </cell>
          <cell r="Q221" t="str">
            <v>cont with 64-3. pc1a-d</v>
          </cell>
          <cell r="R221" t="str">
            <v>no</v>
          </cell>
          <cell r="S221">
            <v>1</v>
          </cell>
          <cell r="T221">
            <v>55</v>
          </cell>
          <cell r="U221">
            <v>3</v>
          </cell>
          <cell r="V221" t="str">
            <v>M</v>
          </cell>
          <cell r="W221" t="str">
            <v>no</v>
          </cell>
          <cell r="X221">
            <v>0</v>
          </cell>
          <cell r="Y221">
            <v>0</v>
          </cell>
          <cell r="Z221" t="str">
            <v>ICDP5057ESKOHU2</v>
          </cell>
        </row>
        <row r="222">
          <cell r="A222" t="str">
            <v>64-3</v>
          </cell>
          <cell r="B222">
            <v>5057</v>
          </cell>
          <cell r="C222">
            <v>2</v>
          </cell>
          <cell r="D222" t="str">
            <v>A</v>
          </cell>
          <cell r="E222">
            <v>64</v>
          </cell>
          <cell r="F222" t="str">
            <v>Z</v>
          </cell>
          <cell r="G222">
            <v>3</v>
          </cell>
          <cell r="H222">
            <v>3102214</v>
          </cell>
          <cell r="I222">
            <v>0.68500000000000005</v>
          </cell>
          <cell r="J222">
            <v>0.68</v>
          </cell>
          <cell r="K222">
            <v>162.70500000000001</v>
          </cell>
          <cell r="L222">
            <v>163.36000000000001</v>
          </cell>
          <cell r="M222">
            <v>162.68</v>
          </cell>
          <cell r="N222">
            <v>163.36000000000001</v>
          </cell>
          <cell r="O222">
            <v>0</v>
          </cell>
          <cell r="P222" t="str">
            <v>SM</v>
          </cell>
          <cell r="Q222" t="str">
            <v>not cont. with 64-4. pc1a-b, pc2 in bag</v>
          </cell>
          <cell r="R222" t="str">
            <v>no</v>
          </cell>
          <cell r="S222">
            <v>2</v>
          </cell>
          <cell r="T222">
            <v>55</v>
          </cell>
          <cell r="U222">
            <v>4</v>
          </cell>
          <cell r="V222" t="str">
            <v>M</v>
          </cell>
          <cell r="W222" t="str">
            <v>no</v>
          </cell>
          <cell r="Z222" t="str">
            <v>ICDP5057ESMOHU2</v>
          </cell>
        </row>
        <row r="223">
          <cell r="A223" t="str">
            <v>64-4</v>
          </cell>
          <cell r="B223">
            <v>5057</v>
          </cell>
          <cell r="C223">
            <v>2</v>
          </cell>
          <cell r="D223" t="str">
            <v>A</v>
          </cell>
          <cell r="E223">
            <v>64</v>
          </cell>
          <cell r="F223" t="str">
            <v>Z</v>
          </cell>
          <cell r="G223">
            <v>4</v>
          </cell>
          <cell r="H223">
            <v>3102216</v>
          </cell>
          <cell r="I223">
            <v>0.6</v>
          </cell>
          <cell r="J223">
            <v>0.59</v>
          </cell>
          <cell r="K223">
            <v>163.39000000000001</v>
          </cell>
          <cell r="L223">
            <v>163.95</v>
          </cell>
          <cell r="M223">
            <v>163.36000000000001</v>
          </cell>
          <cell r="N223">
            <v>163.95</v>
          </cell>
          <cell r="O223">
            <v>0</v>
          </cell>
          <cell r="P223" t="str">
            <v>SM</v>
          </cell>
          <cell r="Q223" t="str">
            <v>pc1, pc2a-d, a in bag</v>
          </cell>
          <cell r="R223" t="str">
            <v>no</v>
          </cell>
          <cell r="S223">
            <v>2</v>
          </cell>
          <cell r="T223">
            <v>55</v>
          </cell>
          <cell r="U223">
            <v>5</v>
          </cell>
          <cell r="V223" t="str">
            <v>B</v>
          </cell>
          <cell r="W223" t="str">
            <v>no</v>
          </cell>
          <cell r="X223">
            <v>0</v>
          </cell>
          <cell r="Y223">
            <v>0</v>
          </cell>
          <cell r="Z223" t="str">
            <v>ICDP5057ESOOHU2</v>
          </cell>
        </row>
        <row r="224">
          <cell r="A224" t="str">
            <v>65-1</v>
          </cell>
          <cell r="B224">
            <v>5057</v>
          </cell>
          <cell r="C224">
            <v>2</v>
          </cell>
          <cell r="D224" t="str">
            <v>A</v>
          </cell>
          <cell r="E224">
            <v>65</v>
          </cell>
          <cell r="F224" t="str">
            <v>Z</v>
          </cell>
          <cell r="G224">
            <v>1</v>
          </cell>
          <cell r="H224">
            <v>3102218</v>
          </cell>
          <cell r="I224">
            <v>0.91</v>
          </cell>
          <cell r="J224">
            <v>0.92</v>
          </cell>
          <cell r="K224">
            <v>164.05</v>
          </cell>
          <cell r="L224">
            <v>164.97</v>
          </cell>
          <cell r="M224">
            <v>164.05</v>
          </cell>
          <cell r="N224">
            <v>164.97</v>
          </cell>
          <cell r="O224">
            <v>0</v>
          </cell>
          <cell r="P224" t="str">
            <v>SM</v>
          </cell>
          <cell r="Q224" t="str">
            <v>continous with 65-2. pc1a-d,pc2,pc3,pc4,pc5</v>
          </cell>
          <cell r="R224" t="str">
            <v>no</v>
          </cell>
          <cell r="S224">
            <v>5</v>
          </cell>
          <cell r="T224">
            <v>56</v>
          </cell>
          <cell r="U224">
            <v>1</v>
          </cell>
          <cell r="V224" t="str">
            <v>T</v>
          </cell>
          <cell r="W224" t="str">
            <v>no</v>
          </cell>
          <cell r="Z224" t="str">
            <v>ICDP5057ESQOHU2</v>
          </cell>
        </row>
        <row r="225">
          <cell r="A225" t="str">
            <v>65-2</v>
          </cell>
          <cell r="B225">
            <v>5057</v>
          </cell>
          <cell r="C225">
            <v>2</v>
          </cell>
          <cell r="D225" t="str">
            <v>A</v>
          </cell>
          <cell r="E225">
            <v>65</v>
          </cell>
          <cell r="F225" t="str">
            <v>Z</v>
          </cell>
          <cell r="G225">
            <v>2</v>
          </cell>
          <cell r="H225">
            <v>3102220</v>
          </cell>
          <cell r="I225">
            <v>0.98499999999999999</v>
          </cell>
          <cell r="J225">
            <v>0.98</v>
          </cell>
          <cell r="K225">
            <v>164.96</v>
          </cell>
          <cell r="L225">
            <v>165.95</v>
          </cell>
          <cell r="M225">
            <v>164.97</v>
          </cell>
          <cell r="N225">
            <v>165.95</v>
          </cell>
          <cell r="O225">
            <v>0</v>
          </cell>
          <cell r="P225" t="str">
            <v>SM</v>
          </cell>
          <cell r="Q225" t="str">
            <v>continous with 65-3, pc1a-i</v>
          </cell>
          <cell r="R225" t="str">
            <v>no</v>
          </cell>
          <cell r="S225">
            <v>1</v>
          </cell>
          <cell r="T225">
            <v>56</v>
          </cell>
          <cell r="U225">
            <v>2</v>
          </cell>
          <cell r="V225" t="str">
            <v>M</v>
          </cell>
          <cell r="W225" t="str">
            <v>no</v>
          </cell>
          <cell r="X225">
            <v>0</v>
          </cell>
          <cell r="Y225">
            <v>0</v>
          </cell>
          <cell r="Z225" t="str">
            <v>ICDP5057ESSOHU2</v>
          </cell>
        </row>
        <row r="226">
          <cell r="A226" t="str">
            <v>65-3</v>
          </cell>
          <cell r="B226">
            <v>5057</v>
          </cell>
          <cell r="C226">
            <v>2</v>
          </cell>
          <cell r="D226" t="str">
            <v>A</v>
          </cell>
          <cell r="E226">
            <v>65</v>
          </cell>
          <cell r="F226" t="str">
            <v>Z</v>
          </cell>
          <cell r="G226">
            <v>3</v>
          </cell>
          <cell r="H226">
            <v>3102222</v>
          </cell>
          <cell r="I226">
            <v>0.91</v>
          </cell>
          <cell r="J226">
            <v>0.91</v>
          </cell>
          <cell r="K226">
            <v>165.94500000000002</v>
          </cell>
          <cell r="L226">
            <v>166.86</v>
          </cell>
          <cell r="M226">
            <v>165.95</v>
          </cell>
          <cell r="N226">
            <v>166.86</v>
          </cell>
          <cell r="O226">
            <v>0</v>
          </cell>
          <cell r="P226" t="str">
            <v>SM</v>
          </cell>
          <cell r="Q226" t="str">
            <v>cont. with 65-4.  pc1a-d</v>
          </cell>
          <cell r="R226" t="str">
            <v>no</v>
          </cell>
          <cell r="S226">
            <v>1</v>
          </cell>
          <cell r="T226">
            <v>56</v>
          </cell>
          <cell r="U226">
            <v>3</v>
          </cell>
          <cell r="V226" t="str">
            <v>M</v>
          </cell>
          <cell r="W226" t="str">
            <v>no</v>
          </cell>
          <cell r="Z226" t="str">
            <v>ICDP5057ESUOHU2</v>
          </cell>
        </row>
        <row r="227">
          <cell r="A227" t="str">
            <v>65-4</v>
          </cell>
          <cell r="B227">
            <v>5057</v>
          </cell>
          <cell r="C227">
            <v>2</v>
          </cell>
          <cell r="D227" t="str">
            <v>A</v>
          </cell>
          <cell r="E227">
            <v>65</v>
          </cell>
          <cell r="F227" t="str">
            <v>Z</v>
          </cell>
          <cell r="G227">
            <v>4</v>
          </cell>
          <cell r="H227">
            <v>3102224</v>
          </cell>
          <cell r="I227">
            <v>0.42499999999999999</v>
          </cell>
          <cell r="J227">
            <v>0.43</v>
          </cell>
          <cell r="K227">
            <v>166.85500000000002</v>
          </cell>
          <cell r="L227">
            <v>167.29</v>
          </cell>
          <cell r="M227">
            <v>166.86</v>
          </cell>
          <cell r="N227">
            <v>167.29</v>
          </cell>
          <cell r="O227">
            <v>0</v>
          </cell>
          <cell r="P227" t="str">
            <v>SM</v>
          </cell>
          <cell r="Q227" t="str">
            <v>cont. with 66-1. pc1</v>
          </cell>
          <cell r="R227" t="str">
            <v>no</v>
          </cell>
          <cell r="S227">
            <v>1</v>
          </cell>
          <cell r="T227">
            <v>56</v>
          </cell>
          <cell r="U227">
            <v>4</v>
          </cell>
          <cell r="V227" t="str">
            <v>M</v>
          </cell>
          <cell r="W227" t="str">
            <v>no</v>
          </cell>
          <cell r="Z227" t="str">
            <v>ICDP5057ESWOHU2</v>
          </cell>
        </row>
        <row r="228">
          <cell r="A228" t="str">
            <v>66-1</v>
          </cell>
          <cell r="B228">
            <v>5057</v>
          </cell>
          <cell r="C228">
            <v>2</v>
          </cell>
          <cell r="D228" t="str">
            <v>A</v>
          </cell>
          <cell r="E228">
            <v>66</v>
          </cell>
          <cell r="F228" t="str">
            <v>Z</v>
          </cell>
          <cell r="G228">
            <v>1</v>
          </cell>
          <cell r="H228">
            <v>3102226</v>
          </cell>
          <cell r="I228">
            <v>0.98</v>
          </cell>
          <cell r="J228">
            <v>0.98</v>
          </cell>
          <cell r="K228">
            <v>167.1</v>
          </cell>
          <cell r="L228">
            <v>168.08</v>
          </cell>
          <cell r="M228">
            <v>167.1</v>
          </cell>
          <cell r="N228">
            <v>168.08</v>
          </cell>
          <cell r="O228">
            <v>0</v>
          </cell>
          <cell r="P228" t="str">
            <v>SM</v>
          </cell>
          <cell r="Q228" t="str">
            <v>cont. with 66-2. pc1a-c</v>
          </cell>
          <cell r="R228" t="str">
            <v>no</v>
          </cell>
          <cell r="S228">
            <v>1</v>
          </cell>
          <cell r="T228">
            <v>56</v>
          </cell>
          <cell r="U228">
            <v>5</v>
          </cell>
          <cell r="V228" t="str">
            <v>B</v>
          </cell>
          <cell r="W228" t="str">
            <v>no</v>
          </cell>
          <cell r="Z228" t="str">
            <v>ICDP5057ESYOHU2</v>
          </cell>
        </row>
        <row r="229">
          <cell r="A229" t="str">
            <v>66-2</v>
          </cell>
          <cell r="B229">
            <v>5057</v>
          </cell>
          <cell r="C229">
            <v>2</v>
          </cell>
          <cell r="D229" t="str">
            <v>A</v>
          </cell>
          <cell r="E229">
            <v>66</v>
          </cell>
          <cell r="F229" t="str">
            <v>Z</v>
          </cell>
          <cell r="G229">
            <v>2</v>
          </cell>
          <cell r="H229">
            <v>3102228</v>
          </cell>
          <cell r="I229">
            <v>0.76</v>
          </cell>
          <cell r="J229">
            <v>0.74</v>
          </cell>
          <cell r="K229">
            <v>168.07999999999998</v>
          </cell>
          <cell r="L229">
            <v>168.82</v>
          </cell>
          <cell r="M229">
            <v>168.08</v>
          </cell>
          <cell r="N229">
            <v>168.82</v>
          </cell>
          <cell r="O229">
            <v>0</v>
          </cell>
          <cell r="P229" t="str">
            <v>SM</v>
          </cell>
          <cell r="Q229" t="str">
            <v>cont. with 66-3. pc1a-d</v>
          </cell>
          <cell r="R229" t="str">
            <v>no</v>
          </cell>
          <cell r="S229">
            <v>1</v>
          </cell>
          <cell r="T229">
            <v>57</v>
          </cell>
          <cell r="U229">
            <v>1</v>
          </cell>
          <cell r="V229" t="str">
            <v>T</v>
          </cell>
          <cell r="W229" t="str">
            <v>no</v>
          </cell>
          <cell r="Z229" t="str">
            <v>ICDP5057ES0PHU2</v>
          </cell>
        </row>
        <row r="230">
          <cell r="A230" t="str">
            <v>66-3</v>
          </cell>
          <cell r="B230">
            <v>5057</v>
          </cell>
          <cell r="C230">
            <v>2</v>
          </cell>
          <cell r="D230" t="str">
            <v>A</v>
          </cell>
          <cell r="E230">
            <v>66</v>
          </cell>
          <cell r="F230" t="str">
            <v>Z</v>
          </cell>
          <cell r="G230">
            <v>3</v>
          </cell>
          <cell r="H230">
            <v>3102230</v>
          </cell>
          <cell r="I230">
            <v>0.56000000000000005</v>
          </cell>
          <cell r="J230">
            <v>0.55000000000000004</v>
          </cell>
          <cell r="K230">
            <v>168.83999999999997</v>
          </cell>
          <cell r="L230">
            <v>169.37</v>
          </cell>
          <cell r="M230">
            <v>168.82</v>
          </cell>
          <cell r="N230">
            <v>169.37</v>
          </cell>
          <cell r="O230">
            <v>0</v>
          </cell>
          <cell r="P230" t="str">
            <v>SM</v>
          </cell>
          <cell r="Q230" t="str">
            <v>cont. with 66-4. pc1a-f, e in bag</v>
          </cell>
          <cell r="R230" t="str">
            <v>no</v>
          </cell>
          <cell r="S230">
            <v>1</v>
          </cell>
          <cell r="T230">
            <v>57</v>
          </cell>
          <cell r="U230">
            <v>2</v>
          </cell>
          <cell r="V230" t="str">
            <v>M</v>
          </cell>
          <cell r="W230" t="str">
            <v>no</v>
          </cell>
          <cell r="Z230" t="str">
            <v>ICDP5057ES2PHU2</v>
          </cell>
        </row>
        <row r="231">
          <cell r="A231" t="str">
            <v>66-4</v>
          </cell>
          <cell r="B231">
            <v>5057</v>
          </cell>
          <cell r="C231">
            <v>2</v>
          </cell>
          <cell r="D231" t="str">
            <v>A</v>
          </cell>
          <cell r="E231">
            <v>66</v>
          </cell>
          <cell r="F231" t="str">
            <v>Z</v>
          </cell>
          <cell r="G231">
            <v>4</v>
          </cell>
          <cell r="H231">
            <v>3102232</v>
          </cell>
          <cell r="I231">
            <v>0.8</v>
          </cell>
          <cell r="J231">
            <v>0.79</v>
          </cell>
          <cell r="K231">
            <v>169.39999999999998</v>
          </cell>
          <cell r="L231">
            <v>170.16</v>
          </cell>
          <cell r="M231">
            <v>169.37</v>
          </cell>
          <cell r="N231">
            <v>170.16</v>
          </cell>
          <cell r="O231">
            <v>0</v>
          </cell>
          <cell r="P231" t="str">
            <v>SM</v>
          </cell>
          <cell r="Q231" t="str">
            <v>cont. with 67-1. pc1a-c</v>
          </cell>
          <cell r="R231" t="str">
            <v>no</v>
          </cell>
          <cell r="S231">
            <v>1</v>
          </cell>
          <cell r="T231">
            <v>57</v>
          </cell>
          <cell r="U231">
            <v>3</v>
          </cell>
          <cell r="V231" t="str">
            <v>M</v>
          </cell>
          <cell r="W231" t="str">
            <v>no</v>
          </cell>
          <cell r="Z231" t="str">
            <v>ICDP5057ES4PHU2</v>
          </cell>
        </row>
        <row r="232">
          <cell r="A232" t="str">
            <v>67-1</v>
          </cell>
          <cell r="B232">
            <v>5057</v>
          </cell>
          <cell r="C232">
            <v>2</v>
          </cell>
          <cell r="D232" t="str">
            <v>A</v>
          </cell>
          <cell r="E232">
            <v>67</v>
          </cell>
          <cell r="F232" t="str">
            <v>Z</v>
          </cell>
          <cell r="G232">
            <v>1</v>
          </cell>
          <cell r="H232">
            <v>3102234</v>
          </cell>
          <cell r="I232">
            <v>0.99</v>
          </cell>
          <cell r="J232">
            <v>0.99</v>
          </cell>
          <cell r="K232">
            <v>170.15</v>
          </cell>
          <cell r="L232">
            <v>171.14</v>
          </cell>
          <cell r="M232">
            <v>170.15</v>
          </cell>
          <cell r="N232">
            <v>171.14</v>
          </cell>
          <cell r="O232">
            <v>0</v>
          </cell>
          <cell r="P232" t="str">
            <v>SM</v>
          </cell>
          <cell r="Q232" t="str">
            <v>saw cut to 67-2. pc1a-c</v>
          </cell>
          <cell r="R232" t="str">
            <v>no</v>
          </cell>
          <cell r="S232">
            <v>1</v>
          </cell>
          <cell r="T232">
            <v>57</v>
          </cell>
          <cell r="U232">
            <v>4</v>
          </cell>
          <cell r="V232" t="str">
            <v>M</v>
          </cell>
          <cell r="W232" t="str">
            <v>no</v>
          </cell>
          <cell r="Z232" t="str">
            <v>ICDP5057ES6PHU2</v>
          </cell>
        </row>
        <row r="233">
          <cell r="A233" t="str">
            <v>67-2</v>
          </cell>
          <cell r="B233">
            <v>5057</v>
          </cell>
          <cell r="C233">
            <v>2</v>
          </cell>
          <cell r="D233" t="str">
            <v>A</v>
          </cell>
          <cell r="E233">
            <v>67</v>
          </cell>
          <cell r="F233" t="str">
            <v>Z</v>
          </cell>
          <cell r="G233">
            <v>2</v>
          </cell>
          <cell r="H233">
            <v>3102236</v>
          </cell>
          <cell r="I233">
            <v>0.995</v>
          </cell>
          <cell r="J233">
            <v>0.98</v>
          </cell>
          <cell r="K233">
            <v>171.14000000000001</v>
          </cell>
          <cell r="L233">
            <v>172.12</v>
          </cell>
          <cell r="M233">
            <v>171.14</v>
          </cell>
          <cell r="N233">
            <v>172.12</v>
          </cell>
          <cell r="O233">
            <v>0</v>
          </cell>
          <cell r="P233" t="str">
            <v>SM</v>
          </cell>
          <cell r="Q233" t="str">
            <v>cont. with 67-3. pc1a-e</v>
          </cell>
          <cell r="R233" t="str">
            <v>no</v>
          </cell>
          <cell r="S233">
            <v>1</v>
          </cell>
          <cell r="T233">
            <v>57</v>
          </cell>
          <cell r="U233">
            <v>5</v>
          </cell>
          <cell r="V233" t="str">
            <v>B</v>
          </cell>
          <cell r="W233" t="str">
            <v>no</v>
          </cell>
          <cell r="Z233" t="str">
            <v>ICDP5057ES8PHU2</v>
          </cell>
        </row>
        <row r="234">
          <cell r="A234" t="str">
            <v>67-3</v>
          </cell>
          <cell r="B234">
            <v>5057</v>
          </cell>
          <cell r="C234">
            <v>2</v>
          </cell>
          <cell r="D234" t="str">
            <v>A</v>
          </cell>
          <cell r="E234">
            <v>67</v>
          </cell>
          <cell r="F234" t="str">
            <v>Z</v>
          </cell>
          <cell r="G234">
            <v>3</v>
          </cell>
          <cell r="H234">
            <v>3102242</v>
          </cell>
          <cell r="I234">
            <v>0.68</v>
          </cell>
          <cell r="J234">
            <v>0.68</v>
          </cell>
          <cell r="K234">
            <v>172.13500000000002</v>
          </cell>
          <cell r="L234">
            <v>172.8</v>
          </cell>
          <cell r="M234">
            <v>172.12</v>
          </cell>
          <cell r="N234">
            <v>172.8</v>
          </cell>
          <cell r="O234">
            <v>0</v>
          </cell>
          <cell r="P234" t="str">
            <v>SM</v>
          </cell>
          <cell r="Q234" t="str">
            <v>cont. 67-4. pc1a-f, b and e in bag</v>
          </cell>
          <cell r="R234" t="str">
            <v>no</v>
          </cell>
          <cell r="S234">
            <v>1</v>
          </cell>
          <cell r="T234">
            <v>58</v>
          </cell>
          <cell r="U234">
            <v>1</v>
          </cell>
          <cell r="V234" t="str">
            <v>T</v>
          </cell>
          <cell r="W234" t="str">
            <v>no</v>
          </cell>
          <cell r="Z234" t="str">
            <v>ICDP5057ESEPHU2</v>
          </cell>
        </row>
        <row r="235">
          <cell r="A235" t="str">
            <v>67-4</v>
          </cell>
          <cell r="B235">
            <v>5057</v>
          </cell>
          <cell r="C235">
            <v>2</v>
          </cell>
          <cell r="D235" t="str">
            <v>A</v>
          </cell>
          <cell r="E235">
            <v>67</v>
          </cell>
          <cell r="F235" t="str">
            <v>Z</v>
          </cell>
          <cell r="G235">
            <v>4</v>
          </cell>
          <cell r="H235">
            <v>3102244</v>
          </cell>
          <cell r="I235">
            <v>0.41</v>
          </cell>
          <cell r="J235">
            <v>0.41</v>
          </cell>
          <cell r="K235">
            <v>172.81500000000003</v>
          </cell>
          <cell r="L235">
            <v>173.21</v>
          </cell>
          <cell r="M235">
            <v>172.8</v>
          </cell>
          <cell r="N235">
            <v>173.21</v>
          </cell>
          <cell r="O235">
            <v>0</v>
          </cell>
          <cell r="P235" t="str">
            <v>JC</v>
          </cell>
          <cell r="Q235" t="str">
            <v>cont. 68-1. pc1a-c</v>
          </cell>
          <cell r="R235" t="str">
            <v>no</v>
          </cell>
          <cell r="S235">
            <v>1</v>
          </cell>
          <cell r="T235">
            <v>58</v>
          </cell>
          <cell r="U235">
            <v>2</v>
          </cell>
          <cell r="V235" t="str">
            <v>M</v>
          </cell>
          <cell r="W235" t="str">
            <v>no</v>
          </cell>
          <cell r="Z235" t="str">
            <v>ICDP5057ESGPHU2</v>
          </cell>
        </row>
        <row r="236">
          <cell r="A236" t="str">
            <v>68-1</v>
          </cell>
          <cell r="B236">
            <v>5057</v>
          </cell>
          <cell r="C236">
            <v>2</v>
          </cell>
          <cell r="D236" t="str">
            <v>A</v>
          </cell>
          <cell r="E236">
            <v>68</v>
          </cell>
          <cell r="F236" t="str">
            <v>Z</v>
          </cell>
          <cell r="G236">
            <v>1</v>
          </cell>
          <cell r="H236">
            <v>3102248</v>
          </cell>
          <cell r="I236">
            <v>0.80500000000000005</v>
          </cell>
          <cell r="J236">
            <v>0.77</v>
          </cell>
          <cell r="K236">
            <v>173.2</v>
          </cell>
          <cell r="L236">
            <v>173.97</v>
          </cell>
          <cell r="M236">
            <v>173.2</v>
          </cell>
          <cell r="N236">
            <v>173.97</v>
          </cell>
          <cell r="O236">
            <v>0</v>
          </cell>
          <cell r="P236" t="str">
            <v>JC</v>
          </cell>
          <cell r="Q236" t="str">
            <v>cont. 68-2. pc1a-c</v>
          </cell>
          <cell r="R236" t="str">
            <v>no</v>
          </cell>
          <cell r="S236">
            <v>1</v>
          </cell>
          <cell r="T236">
            <v>58</v>
          </cell>
          <cell r="U236">
            <v>3</v>
          </cell>
          <cell r="V236" t="str">
            <v>M</v>
          </cell>
          <cell r="W236" t="str">
            <v>no</v>
          </cell>
          <cell r="Z236" t="str">
            <v>ICDP5057ESKPHU2</v>
          </cell>
        </row>
        <row r="237">
          <cell r="A237" t="str">
            <v>68-2</v>
          </cell>
          <cell r="B237">
            <v>5057</v>
          </cell>
          <cell r="C237">
            <v>2</v>
          </cell>
          <cell r="D237" t="str">
            <v>A</v>
          </cell>
          <cell r="E237">
            <v>68</v>
          </cell>
          <cell r="F237" t="str">
            <v>Z</v>
          </cell>
          <cell r="G237">
            <v>2</v>
          </cell>
          <cell r="H237">
            <v>3102250</v>
          </cell>
          <cell r="I237">
            <v>0.68500000000000005</v>
          </cell>
          <cell r="J237">
            <v>0.67</v>
          </cell>
          <cell r="K237">
            <v>174.005</v>
          </cell>
          <cell r="L237">
            <v>174.64</v>
          </cell>
          <cell r="M237">
            <v>173.97</v>
          </cell>
          <cell r="N237">
            <v>174.64</v>
          </cell>
          <cell r="O237">
            <v>0</v>
          </cell>
          <cell r="P237" t="str">
            <v>JC</v>
          </cell>
          <cell r="Q237" t="str">
            <v>discont. 68-3. pc1a-b</v>
          </cell>
          <cell r="R237" t="str">
            <v>no</v>
          </cell>
          <cell r="S237">
            <v>1</v>
          </cell>
          <cell r="T237">
            <v>58</v>
          </cell>
          <cell r="U237">
            <v>4</v>
          </cell>
          <cell r="V237" t="str">
            <v>M</v>
          </cell>
          <cell r="W237" t="str">
            <v>no</v>
          </cell>
          <cell r="Z237" t="str">
            <v>ICDP5057ESMPHU2</v>
          </cell>
        </row>
        <row r="238">
          <cell r="A238" t="str">
            <v>68-3</v>
          </cell>
          <cell r="B238">
            <v>5057</v>
          </cell>
          <cell r="C238">
            <v>2</v>
          </cell>
          <cell r="D238" t="str">
            <v>A</v>
          </cell>
          <cell r="E238">
            <v>68</v>
          </cell>
          <cell r="F238" t="str">
            <v>Z</v>
          </cell>
          <cell r="G238">
            <v>3</v>
          </cell>
          <cell r="H238">
            <v>3102252</v>
          </cell>
          <cell r="I238">
            <v>0.87</v>
          </cell>
          <cell r="J238">
            <v>0.8</v>
          </cell>
          <cell r="K238">
            <v>174.69</v>
          </cell>
          <cell r="L238">
            <v>175.44</v>
          </cell>
          <cell r="M238">
            <v>174.64</v>
          </cell>
          <cell r="N238">
            <v>175.44</v>
          </cell>
          <cell r="O238">
            <v>0</v>
          </cell>
          <cell r="P238" t="str">
            <v>JC</v>
          </cell>
          <cell r="Q238" t="str">
            <v>cont. 68-4. pc1a-b, a in bag. pc2a-b.</v>
          </cell>
          <cell r="R238" t="str">
            <v>no</v>
          </cell>
          <cell r="S238">
            <v>2</v>
          </cell>
          <cell r="T238">
            <v>58</v>
          </cell>
          <cell r="U238">
            <v>5</v>
          </cell>
          <cell r="V238" t="str">
            <v>B</v>
          </cell>
          <cell r="W238" t="str">
            <v>no</v>
          </cell>
          <cell r="Z238" t="str">
            <v>ICDP5057ESOPHU2</v>
          </cell>
        </row>
        <row r="239">
          <cell r="A239" t="str">
            <v>68-4</v>
          </cell>
          <cell r="B239">
            <v>5057</v>
          </cell>
          <cell r="C239">
            <v>2</v>
          </cell>
          <cell r="D239" t="str">
            <v>A</v>
          </cell>
          <cell r="E239">
            <v>68</v>
          </cell>
          <cell r="F239" t="str">
            <v>Z</v>
          </cell>
          <cell r="G239">
            <v>4</v>
          </cell>
          <cell r="H239">
            <v>3102254</v>
          </cell>
          <cell r="I239">
            <v>0.72499999999999998</v>
          </cell>
          <cell r="J239">
            <v>0.7</v>
          </cell>
          <cell r="K239">
            <v>175.56</v>
          </cell>
          <cell r="L239">
            <v>176.14</v>
          </cell>
          <cell r="M239">
            <v>175.44</v>
          </cell>
          <cell r="N239">
            <v>176.14</v>
          </cell>
          <cell r="O239">
            <v>0</v>
          </cell>
          <cell r="P239" t="str">
            <v>SM</v>
          </cell>
          <cell r="Q239" t="str">
            <v>cont. 69-1. pc1a-f</v>
          </cell>
          <cell r="R239" t="str">
            <v>no</v>
          </cell>
          <cell r="S239">
            <v>1</v>
          </cell>
          <cell r="T239">
            <v>59</v>
          </cell>
          <cell r="U239">
            <v>1</v>
          </cell>
          <cell r="V239" t="str">
            <v>T</v>
          </cell>
          <cell r="W239" t="str">
            <v>no</v>
          </cell>
          <cell r="Z239" t="str">
            <v>ICDP5057ESQPHU2</v>
          </cell>
        </row>
        <row r="240">
          <cell r="A240" t="str">
            <v>69-1</v>
          </cell>
          <cell r="B240">
            <v>5057</v>
          </cell>
          <cell r="C240">
            <v>2</v>
          </cell>
          <cell r="D240" t="str">
            <v>A</v>
          </cell>
          <cell r="E240">
            <v>69</v>
          </cell>
          <cell r="F240" t="str">
            <v>Z</v>
          </cell>
          <cell r="G240">
            <v>1</v>
          </cell>
          <cell r="H240">
            <v>3102256</v>
          </cell>
          <cell r="I240">
            <v>0.94499999999999995</v>
          </cell>
          <cell r="J240">
            <v>0.94</v>
          </cell>
          <cell r="K240">
            <v>176.25</v>
          </cell>
          <cell r="L240">
            <v>177.19</v>
          </cell>
          <cell r="M240">
            <v>176.25</v>
          </cell>
          <cell r="N240">
            <v>177.19</v>
          </cell>
          <cell r="O240">
            <v>0</v>
          </cell>
          <cell r="P240" t="str">
            <v>SM</v>
          </cell>
          <cell r="Q240" t="str">
            <v>saw cut to 69-2. pc1a-c, pc2a-, a in bag</v>
          </cell>
          <cell r="R240" t="str">
            <v>no</v>
          </cell>
          <cell r="S240">
            <v>2</v>
          </cell>
          <cell r="T240">
            <v>59</v>
          </cell>
          <cell r="U240">
            <v>2</v>
          </cell>
          <cell r="V240" t="str">
            <v>M</v>
          </cell>
          <cell r="W240" t="str">
            <v>no</v>
          </cell>
          <cell r="Z240" t="str">
            <v>ICDP5057ESSPHU2</v>
          </cell>
        </row>
        <row r="241">
          <cell r="A241" t="str">
            <v>69-2</v>
          </cell>
          <cell r="B241">
            <v>5057</v>
          </cell>
          <cell r="C241">
            <v>2</v>
          </cell>
          <cell r="D241" t="str">
            <v>A</v>
          </cell>
          <cell r="E241">
            <v>69</v>
          </cell>
          <cell r="F241" t="str">
            <v>Z</v>
          </cell>
          <cell r="G241">
            <v>2</v>
          </cell>
          <cell r="H241">
            <v>3102258</v>
          </cell>
          <cell r="I241">
            <v>0.96</v>
          </cell>
          <cell r="J241">
            <v>0.97</v>
          </cell>
          <cell r="K241">
            <v>177.19499999999999</v>
          </cell>
          <cell r="L241">
            <v>178.16</v>
          </cell>
          <cell r="M241">
            <v>177.19</v>
          </cell>
          <cell r="N241">
            <v>178.16</v>
          </cell>
          <cell r="O241">
            <v>0</v>
          </cell>
          <cell r="P241" t="str">
            <v>SM</v>
          </cell>
          <cell r="Q241" t="str">
            <v>discont. 69-3. pc1a-i, e in bag</v>
          </cell>
          <cell r="R241" t="str">
            <v>no</v>
          </cell>
          <cell r="S241">
            <v>1</v>
          </cell>
          <cell r="T241">
            <v>59</v>
          </cell>
          <cell r="U241">
            <v>3</v>
          </cell>
          <cell r="V241" t="str">
            <v>M</v>
          </cell>
          <cell r="W241" t="str">
            <v>no</v>
          </cell>
          <cell r="Z241" t="str">
            <v>ICDP5057ESUPHU2</v>
          </cell>
        </row>
        <row r="242">
          <cell r="A242" t="str">
            <v>69-3</v>
          </cell>
          <cell r="B242">
            <v>5057</v>
          </cell>
          <cell r="C242">
            <v>2</v>
          </cell>
          <cell r="D242" t="str">
            <v>A</v>
          </cell>
          <cell r="E242">
            <v>69</v>
          </cell>
          <cell r="F242" t="str">
            <v>Z</v>
          </cell>
          <cell r="G242">
            <v>3</v>
          </cell>
          <cell r="H242">
            <v>3102260</v>
          </cell>
          <cell r="I242">
            <v>0.83499999999999996</v>
          </cell>
          <cell r="J242">
            <v>0.82</v>
          </cell>
          <cell r="K242">
            <v>178.155</v>
          </cell>
          <cell r="L242">
            <v>178.98</v>
          </cell>
          <cell r="M242">
            <v>178.16</v>
          </cell>
          <cell r="N242">
            <v>178.98</v>
          </cell>
          <cell r="O242">
            <v>0</v>
          </cell>
          <cell r="P242" t="str">
            <v>SM</v>
          </cell>
          <cell r="Q242" t="str">
            <v>cont. 69-4. pc1a-c</v>
          </cell>
          <cell r="R242" t="str">
            <v>no</v>
          </cell>
          <cell r="S242">
            <v>1</v>
          </cell>
          <cell r="T242">
            <v>59</v>
          </cell>
          <cell r="U242">
            <v>4</v>
          </cell>
          <cell r="V242" t="str">
            <v>M</v>
          </cell>
          <cell r="W242" t="str">
            <v>no</v>
          </cell>
          <cell r="X242">
            <v>0</v>
          </cell>
          <cell r="Y242">
            <v>0</v>
          </cell>
          <cell r="Z242" t="str">
            <v>ICDP5057ESWPHU2</v>
          </cell>
        </row>
        <row r="243">
          <cell r="A243" t="str">
            <v>69-4</v>
          </cell>
          <cell r="B243">
            <v>5057</v>
          </cell>
          <cell r="C243">
            <v>2</v>
          </cell>
          <cell r="D243" t="str">
            <v>A</v>
          </cell>
          <cell r="E243">
            <v>69</v>
          </cell>
          <cell r="F243" t="str">
            <v>Z</v>
          </cell>
          <cell r="G243">
            <v>4</v>
          </cell>
          <cell r="H243">
            <v>3102262</v>
          </cell>
          <cell r="I243">
            <v>0.38500000000000001</v>
          </cell>
          <cell r="J243">
            <v>0.47</v>
          </cell>
          <cell r="K243">
            <v>178.99</v>
          </cell>
          <cell r="L243">
            <v>179.45</v>
          </cell>
          <cell r="M243">
            <v>178.98</v>
          </cell>
          <cell r="N243">
            <v>179.45</v>
          </cell>
          <cell r="O243">
            <v>0</v>
          </cell>
          <cell r="P243" t="str">
            <v>SM</v>
          </cell>
          <cell r="Q243" t="str">
            <v>cont. 70-1. pc1a-b</v>
          </cell>
          <cell r="R243" t="str">
            <v>no</v>
          </cell>
          <cell r="S243">
            <v>1</v>
          </cell>
          <cell r="T243">
            <v>59</v>
          </cell>
          <cell r="U243">
            <v>5</v>
          </cell>
          <cell r="V243" t="str">
            <v>B</v>
          </cell>
          <cell r="W243" t="str">
            <v>no</v>
          </cell>
          <cell r="Z243" t="str">
            <v>ICDP5057ESYPHU2</v>
          </cell>
        </row>
        <row r="244">
          <cell r="A244" t="str">
            <v>70-1</v>
          </cell>
          <cell r="B244">
            <v>5057</v>
          </cell>
          <cell r="C244">
            <v>2</v>
          </cell>
          <cell r="D244" t="str">
            <v>A</v>
          </cell>
          <cell r="E244">
            <v>70</v>
          </cell>
          <cell r="F244" t="str">
            <v>Z</v>
          </cell>
          <cell r="G244">
            <v>1</v>
          </cell>
          <cell r="H244">
            <v>3102264</v>
          </cell>
          <cell r="I244">
            <v>0.77</v>
          </cell>
          <cell r="J244">
            <v>0.73</v>
          </cell>
          <cell r="K244">
            <v>179.3</v>
          </cell>
          <cell r="L244">
            <v>180.03</v>
          </cell>
          <cell r="M244">
            <v>179.3</v>
          </cell>
          <cell r="N244">
            <v>180.03</v>
          </cell>
          <cell r="O244">
            <v>0</v>
          </cell>
          <cell r="P244" t="str">
            <v>SM</v>
          </cell>
          <cell r="Q244" t="str">
            <v>cont. 70-2. pc1a-k, k in bag</v>
          </cell>
          <cell r="R244" t="str">
            <v>no</v>
          </cell>
          <cell r="S244">
            <v>1</v>
          </cell>
          <cell r="T244">
            <v>60</v>
          </cell>
          <cell r="U244">
            <v>1</v>
          </cell>
          <cell r="V244" t="str">
            <v>T</v>
          </cell>
          <cell r="W244" t="str">
            <v>no</v>
          </cell>
          <cell r="Z244" t="str">
            <v>ICDP5057ES0QHU2</v>
          </cell>
        </row>
        <row r="245">
          <cell r="A245" t="str">
            <v>70-2</v>
          </cell>
          <cell r="B245">
            <v>5057</v>
          </cell>
          <cell r="C245">
            <v>2</v>
          </cell>
          <cell r="D245" t="str">
            <v>A</v>
          </cell>
          <cell r="E245">
            <v>70</v>
          </cell>
          <cell r="F245" t="str">
            <v>Z</v>
          </cell>
          <cell r="G245">
            <v>2</v>
          </cell>
          <cell r="H245">
            <v>3102266</v>
          </cell>
          <cell r="I245">
            <v>0.96</v>
          </cell>
          <cell r="J245">
            <v>0.94</v>
          </cell>
          <cell r="K245">
            <v>180.07000000000002</v>
          </cell>
          <cell r="L245">
            <v>180.97</v>
          </cell>
          <cell r="M245">
            <v>180.03</v>
          </cell>
          <cell r="N245">
            <v>180.97</v>
          </cell>
          <cell r="O245">
            <v>0</v>
          </cell>
          <cell r="P245" t="str">
            <v>SM</v>
          </cell>
          <cell r="Q245" t="str">
            <v>cont. 70-3. pc1a-b</v>
          </cell>
          <cell r="R245" t="str">
            <v>no</v>
          </cell>
          <cell r="S245">
            <v>1</v>
          </cell>
          <cell r="T245">
            <v>60</v>
          </cell>
          <cell r="U245">
            <v>2</v>
          </cell>
          <cell r="V245" t="str">
            <v>M</v>
          </cell>
          <cell r="W245" t="str">
            <v>no</v>
          </cell>
          <cell r="Z245" t="str">
            <v>ICDP5057ES2QHU2</v>
          </cell>
        </row>
        <row r="246">
          <cell r="A246" t="str">
            <v>70-3</v>
          </cell>
          <cell r="B246">
            <v>5057</v>
          </cell>
          <cell r="C246">
            <v>2</v>
          </cell>
          <cell r="D246" t="str">
            <v>A</v>
          </cell>
          <cell r="E246">
            <v>70</v>
          </cell>
          <cell r="F246" t="str">
            <v>Z</v>
          </cell>
          <cell r="G246">
            <v>3</v>
          </cell>
          <cell r="H246">
            <v>3102268</v>
          </cell>
          <cell r="I246">
            <v>0.52500000000000002</v>
          </cell>
          <cell r="J246">
            <v>0.5</v>
          </cell>
          <cell r="K246">
            <v>181.03000000000003</v>
          </cell>
          <cell r="L246">
            <v>181.47</v>
          </cell>
          <cell r="M246">
            <v>180.97</v>
          </cell>
          <cell r="N246">
            <v>181.47</v>
          </cell>
          <cell r="O246">
            <v>0</v>
          </cell>
          <cell r="P246" t="str">
            <v>SM</v>
          </cell>
          <cell r="Q246" t="str">
            <v>cont. 70-4. pc1a-h, h in bag</v>
          </cell>
          <cell r="R246" t="str">
            <v>no</v>
          </cell>
          <cell r="S246">
            <v>1</v>
          </cell>
          <cell r="T246">
            <v>60</v>
          </cell>
          <cell r="U246">
            <v>3</v>
          </cell>
          <cell r="V246" t="str">
            <v>M</v>
          </cell>
          <cell r="W246" t="str">
            <v>no</v>
          </cell>
          <cell r="Z246" t="str">
            <v>ICDP5057ES4QHU2</v>
          </cell>
        </row>
        <row r="247">
          <cell r="A247" t="str">
            <v>70-4</v>
          </cell>
          <cell r="B247">
            <v>5057</v>
          </cell>
          <cell r="C247">
            <v>2</v>
          </cell>
          <cell r="D247" t="str">
            <v>A</v>
          </cell>
          <cell r="E247">
            <v>70</v>
          </cell>
          <cell r="F247" t="str">
            <v>Z</v>
          </cell>
          <cell r="G247">
            <v>4</v>
          </cell>
          <cell r="H247">
            <v>3102270</v>
          </cell>
          <cell r="I247">
            <v>0.88500000000000001</v>
          </cell>
          <cell r="J247">
            <v>0.85</v>
          </cell>
          <cell r="K247">
            <v>181.55500000000004</v>
          </cell>
          <cell r="L247">
            <v>182.32</v>
          </cell>
          <cell r="M247">
            <v>181.47</v>
          </cell>
          <cell r="N247">
            <v>182.32</v>
          </cell>
          <cell r="O247">
            <v>0</v>
          </cell>
          <cell r="P247" t="str">
            <v>SM</v>
          </cell>
          <cell r="Q247" t="str">
            <v>cont. 71-1. pc1a-e</v>
          </cell>
          <cell r="R247" t="str">
            <v>no</v>
          </cell>
          <cell r="S247">
            <v>1</v>
          </cell>
          <cell r="T247">
            <v>60</v>
          </cell>
          <cell r="U247">
            <v>4</v>
          </cell>
          <cell r="V247" t="str">
            <v>M</v>
          </cell>
          <cell r="W247" t="str">
            <v>no</v>
          </cell>
          <cell r="Z247" t="str">
            <v>ICDP5057ES6QHU2</v>
          </cell>
        </row>
        <row r="248">
          <cell r="A248" t="str">
            <v>71-1</v>
          </cell>
          <cell r="B248">
            <v>5057</v>
          </cell>
          <cell r="C248">
            <v>2</v>
          </cell>
          <cell r="D248" t="str">
            <v>A</v>
          </cell>
          <cell r="E248">
            <v>71</v>
          </cell>
          <cell r="F248" t="str">
            <v>Z</v>
          </cell>
          <cell r="G248">
            <v>1</v>
          </cell>
          <cell r="H248">
            <v>3102272</v>
          </cell>
          <cell r="I248">
            <v>0.98</v>
          </cell>
          <cell r="J248">
            <v>0.95</v>
          </cell>
          <cell r="K248">
            <v>182.35</v>
          </cell>
          <cell r="L248">
            <v>183.3</v>
          </cell>
          <cell r="M248">
            <v>182.35</v>
          </cell>
          <cell r="N248">
            <v>183.3</v>
          </cell>
          <cell r="O248">
            <v>0</v>
          </cell>
          <cell r="P248" t="str">
            <v>SM</v>
          </cell>
          <cell r="Q248" t="str">
            <v>cont. 71-2. pc1a-i</v>
          </cell>
          <cell r="R248" t="str">
            <v>no</v>
          </cell>
          <cell r="S248">
            <v>1</v>
          </cell>
          <cell r="T248">
            <v>60</v>
          </cell>
          <cell r="U248">
            <v>5</v>
          </cell>
          <cell r="V248" t="str">
            <v>B</v>
          </cell>
          <cell r="W248" t="str">
            <v>no</v>
          </cell>
          <cell r="Z248" t="str">
            <v>ICDP5057ES8QHU2</v>
          </cell>
        </row>
        <row r="249">
          <cell r="A249" t="str">
            <v>71-2</v>
          </cell>
          <cell r="B249">
            <v>5057</v>
          </cell>
          <cell r="C249">
            <v>2</v>
          </cell>
          <cell r="D249" t="str">
            <v>A</v>
          </cell>
          <cell r="E249">
            <v>71</v>
          </cell>
          <cell r="F249" t="str">
            <v>Z</v>
          </cell>
          <cell r="G249">
            <v>2</v>
          </cell>
          <cell r="H249">
            <v>3102274</v>
          </cell>
          <cell r="I249">
            <v>0.65</v>
          </cell>
          <cell r="J249">
            <v>0.62</v>
          </cell>
          <cell r="K249">
            <v>183.32999999999998</v>
          </cell>
          <cell r="L249">
            <v>183.92</v>
          </cell>
          <cell r="M249">
            <v>183.3</v>
          </cell>
          <cell r="N249">
            <v>183.92</v>
          </cell>
          <cell r="O249">
            <v>0</v>
          </cell>
          <cell r="P249" t="str">
            <v>SM</v>
          </cell>
          <cell r="Q249" t="str">
            <v>cont. 71-3. pc1</v>
          </cell>
          <cell r="R249" t="str">
            <v>no</v>
          </cell>
          <cell r="S249">
            <v>1</v>
          </cell>
          <cell r="T249">
            <v>61</v>
          </cell>
          <cell r="U249">
            <v>1</v>
          </cell>
          <cell r="V249" t="str">
            <v>T</v>
          </cell>
          <cell r="W249" t="str">
            <v>no</v>
          </cell>
          <cell r="Z249" t="str">
            <v>ICDP5057ESAQHU2</v>
          </cell>
        </row>
        <row r="250">
          <cell r="A250" t="str">
            <v>71-3</v>
          </cell>
          <cell r="B250">
            <v>5057</v>
          </cell>
          <cell r="C250">
            <v>2</v>
          </cell>
          <cell r="D250" t="str">
            <v>A</v>
          </cell>
          <cell r="E250">
            <v>71</v>
          </cell>
          <cell r="F250" t="str">
            <v>Z</v>
          </cell>
          <cell r="G250">
            <v>3</v>
          </cell>
          <cell r="H250">
            <v>3102276</v>
          </cell>
          <cell r="I250">
            <v>0.82</v>
          </cell>
          <cell r="J250">
            <v>0.81</v>
          </cell>
          <cell r="K250">
            <v>183.98</v>
          </cell>
          <cell r="L250">
            <v>184.73</v>
          </cell>
          <cell r="M250">
            <v>183.92</v>
          </cell>
          <cell r="N250">
            <v>184.73</v>
          </cell>
          <cell r="O250">
            <v>0</v>
          </cell>
          <cell r="P250" t="str">
            <v>SM</v>
          </cell>
          <cell r="Q250" t="str">
            <v>cont. 71-4. pc1a-c</v>
          </cell>
          <cell r="R250" t="str">
            <v>no</v>
          </cell>
          <cell r="S250">
            <v>1</v>
          </cell>
          <cell r="T250">
            <v>61</v>
          </cell>
          <cell r="U250">
            <v>2</v>
          </cell>
          <cell r="V250" t="str">
            <v>M</v>
          </cell>
          <cell r="W250" t="str">
            <v>no</v>
          </cell>
          <cell r="Z250" t="str">
            <v>ICDP5057ESCQHU2</v>
          </cell>
        </row>
        <row r="251">
          <cell r="A251" t="str">
            <v>71-4</v>
          </cell>
          <cell r="B251">
            <v>5057</v>
          </cell>
          <cell r="C251">
            <v>2</v>
          </cell>
          <cell r="D251" t="str">
            <v>A</v>
          </cell>
          <cell r="E251">
            <v>71</v>
          </cell>
          <cell r="F251" t="str">
            <v>Z</v>
          </cell>
          <cell r="G251">
            <v>4</v>
          </cell>
          <cell r="H251">
            <v>3102278</v>
          </cell>
          <cell r="I251">
            <v>0.64500000000000002</v>
          </cell>
          <cell r="J251">
            <v>0.63</v>
          </cell>
          <cell r="K251">
            <v>184.79999999999998</v>
          </cell>
          <cell r="L251">
            <v>185.36</v>
          </cell>
          <cell r="M251">
            <v>184.73</v>
          </cell>
          <cell r="N251">
            <v>185.36</v>
          </cell>
          <cell r="O251">
            <v>0</v>
          </cell>
          <cell r="P251" t="str">
            <v>SM</v>
          </cell>
          <cell r="Q251" t="str">
            <v>cont. 72-1. pc1a-f</v>
          </cell>
          <cell r="R251" t="str">
            <v>no</v>
          </cell>
          <cell r="S251">
            <v>1</v>
          </cell>
          <cell r="T251">
            <v>61</v>
          </cell>
          <cell r="U251">
            <v>3</v>
          </cell>
          <cell r="V251" t="str">
            <v>M</v>
          </cell>
          <cell r="W251" t="str">
            <v>no</v>
          </cell>
          <cell r="Z251" t="str">
            <v>ICDP5057ESEQHU2</v>
          </cell>
        </row>
        <row r="252">
          <cell r="A252" t="str">
            <v>72-1</v>
          </cell>
          <cell r="B252">
            <v>5057</v>
          </cell>
          <cell r="C252">
            <v>2</v>
          </cell>
          <cell r="D252" t="str">
            <v>A</v>
          </cell>
          <cell r="E252">
            <v>72</v>
          </cell>
          <cell r="F252" t="str">
            <v>Z</v>
          </cell>
          <cell r="G252">
            <v>1</v>
          </cell>
          <cell r="H252">
            <v>3102280</v>
          </cell>
          <cell r="I252">
            <v>0.78</v>
          </cell>
          <cell r="J252">
            <v>0.77</v>
          </cell>
          <cell r="K252">
            <v>185.4</v>
          </cell>
          <cell r="L252">
            <v>186.17</v>
          </cell>
          <cell r="M252">
            <v>185.4</v>
          </cell>
          <cell r="N252">
            <v>186.17</v>
          </cell>
          <cell r="O252">
            <v>0</v>
          </cell>
          <cell r="P252" t="str">
            <v>SM</v>
          </cell>
          <cell r="Q252" t="str">
            <v>cont. 72-2. pc1a-d</v>
          </cell>
          <cell r="R252" t="str">
            <v>no</v>
          </cell>
          <cell r="S252">
            <v>1</v>
          </cell>
          <cell r="T252">
            <v>61</v>
          </cell>
          <cell r="U252">
            <v>4</v>
          </cell>
          <cell r="V252" t="str">
            <v>M</v>
          </cell>
          <cell r="W252" t="str">
            <v>no</v>
          </cell>
          <cell r="Z252" t="str">
            <v>ICDP5057ESGQHU2</v>
          </cell>
        </row>
        <row r="253">
          <cell r="A253" t="str">
            <v>72-2</v>
          </cell>
          <cell r="B253">
            <v>5057</v>
          </cell>
          <cell r="C253">
            <v>2</v>
          </cell>
          <cell r="D253" t="str">
            <v>A</v>
          </cell>
          <cell r="E253">
            <v>72</v>
          </cell>
          <cell r="F253" t="str">
            <v>Z</v>
          </cell>
          <cell r="G253">
            <v>2</v>
          </cell>
          <cell r="H253">
            <v>3102282</v>
          </cell>
          <cell r="I253">
            <v>0.67500000000000004</v>
          </cell>
          <cell r="J253">
            <v>0.65</v>
          </cell>
          <cell r="K253">
            <v>186.18</v>
          </cell>
          <cell r="L253">
            <v>186.82</v>
          </cell>
          <cell r="M253">
            <v>186.17</v>
          </cell>
          <cell r="N253">
            <v>186.82</v>
          </cell>
          <cell r="O253">
            <v>0</v>
          </cell>
          <cell r="P253" t="str">
            <v>SM</v>
          </cell>
          <cell r="Q253" t="str">
            <v>discont. 72-3. pc1a-f</v>
          </cell>
          <cell r="R253" t="str">
            <v>no</v>
          </cell>
          <cell r="S253">
            <v>1</v>
          </cell>
          <cell r="T253">
            <v>61</v>
          </cell>
          <cell r="U253">
            <v>5</v>
          </cell>
          <cell r="V253" t="str">
            <v>B</v>
          </cell>
          <cell r="W253" t="str">
            <v>no</v>
          </cell>
          <cell r="Z253" t="str">
            <v>ICDP5057ESIQHU2</v>
          </cell>
        </row>
        <row r="254">
          <cell r="A254" t="str">
            <v>72-3</v>
          </cell>
          <cell r="B254">
            <v>5057</v>
          </cell>
          <cell r="C254">
            <v>2</v>
          </cell>
          <cell r="D254" t="str">
            <v>A</v>
          </cell>
          <cell r="E254">
            <v>72</v>
          </cell>
          <cell r="F254" t="str">
            <v>Z</v>
          </cell>
          <cell r="G254">
            <v>3</v>
          </cell>
          <cell r="H254">
            <v>3102284</v>
          </cell>
          <cell r="I254">
            <v>0.84</v>
          </cell>
          <cell r="J254">
            <v>0.82</v>
          </cell>
          <cell r="K254">
            <v>186.85500000000002</v>
          </cell>
          <cell r="L254">
            <v>187.64</v>
          </cell>
          <cell r="M254">
            <v>186.82</v>
          </cell>
          <cell r="N254">
            <v>187.64</v>
          </cell>
          <cell r="O254">
            <v>0</v>
          </cell>
          <cell r="P254" t="str">
            <v>JC</v>
          </cell>
          <cell r="Q254" t="str">
            <v>discont. 72-4. pc1 a-i, i in bag</v>
          </cell>
          <cell r="R254" t="str">
            <v>no</v>
          </cell>
          <cell r="S254">
            <v>1</v>
          </cell>
          <cell r="T254">
            <v>62</v>
          </cell>
          <cell r="U254">
            <v>1</v>
          </cell>
          <cell r="V254" t="str">
            <v>T</v>
          </cell>
          <cell r="W254" t="str">
            <v>no</v>
          </cell>
          <cell r="Z254" t="str">
            <v>ICDP5057ESKQHU2</v>
          </cell>
        </row>
        <row r="255">
          <cell r="A255" t="str">
            <v>72-4</v>
          </cell>
          <cell r="B255">
            <v>5057</v>
          </cell>
          <cell r="C255">
            <v>2</v>
          </cell>
          <cell r="D255" t="str">
            <v>A</v>
          </cell>
          <cell r="E255">
            <v>72</v>
          </cell>
          <cell r="F255" t="str">
            <v>Z</v>
          </cell>
          <cell r="G255">
            <v>4</v>
          </cell>
          <cell r="H255">
            <v>3102286</v>
          </cell>
          <cell r="I255">
            <v>0.69499999999999995</v>
          </cell>
          <cell r="J255">
            <v>0.66</v>
          </cell>
          <cell r="K255">
            <v>187.69500000000002</v>
          </cell>
          <cell r="L255">
            <v>188.3</v>
          </cell>
          <cell r="M255">
            <v>187.64</v>
          </cell>
          <cell r="N255">
            <v>188.3</v>
          </cell>
          <cell r="O255">
            <v>0</v>
          </cell>
          <cell r="P255" t="str">
            <v>JC</v>
          </cell>
          <cell r="Q255" t="str">
            <v>cont. 73-1. pc1 a-b</v>
          </cell>
          <cell r="R255" t="str">
            <v>no</v>
          </cell>
          <cell r="S255">
            <v>1</v>
          </cell>
          <cell r="T255">
            <v>62</v>
          </cell>
          <cell r="U255">
            <v>2</v>
          </cell>
          <cell r="V255" t="str">
            <v>M</v>
          </cell>
          <cell r="W255" t="str">
            <v>no</v>
          </cell>
          <cell r="Z255" t="str">
            <v>ICDP5057ESMQHU2</v>
          </cell>
        </row>
        <row r="256">
          <cell r="A256" t="str">
            <v>73-1</v>
          </cell>
          <cell r="B256">
            <v>5057</v>
          </cell>
          <cell r="C256">
            <v>2</v>
          </cell>
          <cell r="D256" t="str">
            <v>A</v>
          </cell>
          <cell r="E256">
            <v>73</v>
          </cell>
          <cell r="F256" t="str">
            <v>Z</v>
          </cell>
          <cell r="G256">
            <v>1</v>
          </cell>
          <cell r="H256">
            <v>3102290</v>
          </cell>
          <cell r="I256">
            <v>0.96</v>
          </cell>
          <cell r="J256">
            <v>0.93</v>
          </cell>
          <cell r="K256">
            <v>188.45</v>
          </cell>
          <cell r="L256">
            <v>189.38</v>
          </cell>
          <cell r="M256">
            <v>188.45</v>
          </cell>
          <cell r="N256">
            <v>189.38</v>
          </cell>
          <cell r="O256">
            <v>0</v>
          </cell>
          <cell r="P256" t="str">
            <v>JC</v>
          </cell>
          <cell r="Q256" t="str">
            <v>cont. 73-2. pc1 a-g, a in bag</v>
          </cell>
          <cell r="R256" t="str">
            <v>no</v>
          </cell>
          <cell r="S256">
            <v>1</v>
          </cell>
          <cell r="T256">
            <v>62</v>
          </cell>
          <cell r="U256">
            <v>3</v>
          </cell>
          <cell r="V256" t="str">
            <v>M</v>
          </cell>
          <cell r="W256" t="str">
            <v>no</v>
          </cell>
          <cell r="Z256" t="str">
            <v>ICDP5057ESQQHU2</v>
          </cell>
        </row>
        <row r="257">
          <cell r="A257" t="str">
            <v>73-2</v>
          </cell>
          <cell r="B257">
            <v>5057</v>
          </cell>
          <cell r="C257">
            <v>2</v>
          </cell>
          <cell r="D257" t="str">
            <v>A</v>
          </cell>
          <cell r="E257">
            <v>73</v>
          </cell>
          <cell r="F257" t="str">
            <v>Z</v>
          </cell>
          <cell r="G257">
            <v>2</v>
          </cell>
          <cell r="H257">
            <v>3102292</v>
          </cell>
          <cell r="I257">
            <v>0.73499999999999999</v>
          </cell>
          <cell r="J257">
            <v>0.7</v>
          </cell>
          <cell r="K257">
            <v>189.41</v>
          </cell>
          <cell r="L257">
            <v>190.08</v>
          </cell>
          <cell r="M257">
            <v>189.38</v>
          </cell>
          <cell r="N257">
            <v>190.08</v>
          </cell>
          <cell r="O257">
            <v>0</v>
          </cell>
          <cell r="P257" t="str">
            <v>JC</v>
          </cell>
          <cell r="Q257" t="str">
            <v>cont. 73-3. pc1 a-d, d in bag</v>
          </cell>
          <cell r="R257" t="str">
            <v>no</v>
          </cell>
          <cell r="S257">
            <v>1</v>
          </cell>
          <cell r="T257">
            <v>62</v>
          </cell>
          <cell r="U257">
            <v>4</v>
          </cell>
          <cell r="V257" t="str">
            <v>M</v>
          </cell>
          <cell r="W257" t="str">
            <v>no</v>
          </cell>
          <cell r="Z257" t="str">
            <v>ICDP5057ESSQHU2</v>
          </cell>
        </row>
        <row r="258">
          <cell r="A258" t="str">
            <v>73-3</v>
          </cell>
          <cell r="B258">
            <v>5057</v>
          </cell>
          <cell r="C258">
            <v>2</v>
          </cell>
          <cell r="D258" t="str">
            <v>A</v>
          </cell>
          <cell r="E258">
            <v>73</v>
          </cell>
          <cell r="F258" t="str">
            <v>Z</v>
          </cell>
          <cell r="G258">
            <v>3</v>
          </cell>
          <cell r="H258">
            <v>3102294</v>
          </cell>
          <cell r="I258">
            <v>0.59499999999999997</v>
          </cell>
          <cell r="J258">
            <v>0.55000000000000004</v>
          </cell>
          <cell r="K258">
            <v>190.14500000000001</v>
          </cell>
          <cell r="L258">
            <v>190.63</v>
          </cell>
          <cell r="M258">
            <v>190.08</v>
          </cell>
          <cell r="N258">
            <v>190.63</v>
          </cell>
          <cell r="O258">
            <v>0</v>
          </cell>
          <cell r="P258" t="str">
            <v>JC</v>
          </cell>
          <cell r="Q258" t="str">
            <v>cont. 73-4. pc1 a-b</v>
          </cell>
          <cell r="R258" t="str">
            <v>no</v>
          </cell>
          <cell r="S258">
            <v>1</v>
          </cell>
          <cell r="T258">
            <v>62</v>
          </cell>
          <cell r="U258">
            <v>5</v>
          </cell>
          <cell r="V258" t="str">
            <v>B</v>
          </cell>
          <cell r="W258" t="str">
            <v>no</v>
          </cell>
          <cell r="Z258" t="str">
            <v>ICDP5057ESUQHU2</v>
          </cell>
        </row>
        <row r="259">
          <cell r="A259" t="str">
            <v>73-4</v>
          </cell>
          <cell r="B259">
            <v>5057</v>
          </cell>
          <cell r="C259">
            <v>2</v>
          </cell>
          <cell r="D259" t="str">
            <v>A</v>
          </cell>
          <cell r="E259">
            <v>73</v>
          </cell>
          <cell r="F259" t="str">
            <v>Z</v>
          </cell>
          <cell r="G259">
            <v>4</v>
          </cell>
          <cell r="H259">
            <v>3102296</v>
          </cell>
          <cell r="I259">
            <v>0.755</v>
          </cell>
          <cell r="J259">
            <v>0.73</v>
          </cell>
          <cell r="K259">
            <v>190.74</v>
          </cell>
          <cell r="L259">
            <v>191.36</v>
          </cell>
          <cell r="M259">
            <v>190.63</v>
          </cell>
          <cell r="N259">
            <v>191.36</v>
          </cell>
          <cell r="O259">
            <v>0</v>
          </cell>
          <cell r="P259" t="str">
            <v>SM</v>
          </cell>
          <cell r="Q259" t="str">
            <v>cont. 74-1. pc1a-g, c and g in bags. pc2a-c</v>
          </cell>
          <cell r="R259" t="str">
            <v>no</v>
          </cell>
          <cell r="S259">
            <v>2</v>
          </cell>
          <cell r="T259">
            <v>63</v>
          </cell>
          <cell r="U259">
            <v>1</v>
          </cell>
          <cell r="V259" t="str">
            <v>T</v>
          </cell>
          <cell r="W259" t="str">
            <v>no</v>
          </cell>
          <cell r="Z259" t="str">
            <v>ICDP5057ESWQHU2</v>
          </cell>
        </row>
        <row r="260">
          <cell r="A260" t="str">
            <v>74-1</v>
          </cell>
          <cell r="B260">
            <v>5057</v>
          </cell>
          <cell r="C260">
            <v>2</v>
          </cell>
          <cell r="D260" t="str">
            <v>A</v>
          </cell>
          <cell r="E260">
            <v>74</v>
          </cell>
          <cell r="F260" t="str">
            <v>Z</v>
          </cell>
          <cell r="G260">
            <v>1</v>
          </cell>
          <cell r="H260">
            <v>3102298</v>
          </cell>
          <cell r="I260">
            <v>0.93500000000000005</v>
          </cell>
          <cell r="J260">
            <v>0.93</v>
          </cell>
          <cell r="K260">
            <v>191.5</v>
          </cell>
          <cell r="L260">
            <v>192.43</v>
          </cell>
          <cell r="M260">
            <v>191.5</v>
          </cell>
          <cell r="N260">
            <v>192.43</v>
          </cell>
          <cell r="O260">
            <v>0</v>
          </cell>
          <cell r="P260" t="str">
            <v>SM</v>
          </cell>
          <cell r="Q260" t="str">
            <v>cont. 74-2. pc1a-g</v>
          </cell>
          <cell r="R260" t="str">
            <v>no</v>
          </cell>
          <cell r="S260">
            <v>1</v>
          </cell>
          <cell r="T260">
            <v>63</v>
          </cell>
          <cell r="U260">
            <v>2</v>
          </cell>
          <cell r="V260" t="str">
            <v>M</v>
          </cell>
          <cell r="W260" t="str">
            <v>no</v>
          </cell>
          <cell r="Z260" t="str">
            <v>ICDP5057ESYQHU2</v>
          </cell>
        </row>
        <row r="261">
          <cell r="A261" t="str">
            <v>74-2</v>
          </cell>
          <cell r="B261">
            <v>5057</v>
          </cell>
          <cell r="C261">
            <v>2</v>
          </cell>
          <cell r="D261" t="str">
            <v>A</v>
          </cell>
          <cell r="E261">
            <v>74</v>
          </cell>
          <cell r="F261" t="str">
            <v>Z</v>
          </cell>
          <cell r="G261">
            <v>2</v>
          </cell>
          <cell r="H261">
            <v>3102300</v>
          </cell>
          <cell r="I261">
            <v>0.78</v>
          </cell>
          <cell r="J261">
            <v>0.75</v>
          </cell>
          <cell r="K261">
            <v>192.435</v>
          </cell>
          <cell r="L261">
            <v>193.18</v>
          </cell>
          <cell r="M261">
            <v>192.43</v>
          </cell>
          <cell r="N261">
            <v>193.18</v>
          </cell>
          <cell r="O261">
            <v>0</v>
          </cell>
          <cell r="P261" t="str">
            <v>SM</v>
          </cell>
          <cell r="Q261" t="str">
            <v>cont. 74-3. pc1. pc2a-c, a in bag</v>
          </cell>
          <cell r="R261" t="str">
            <v>no</v>
          </cell>
          <cell r="S261">
            <v>2</v>
          </cell>
          <cell r="T261">
            <v>63</v>
          </cell>
          <cell r="U261">
            <v>3</v>
          </cell>
          <cell r="V261" t="str">
            <v>M</v>
          </cell>
          <cell r="W261" t="str">
            <v>no</v>
          </cell>
          <cell r="Z261" t="str">
            <v>ICDP5057ES0RHU2</v>
          </cell>
        </row>
        <row r="262">
          <cell r="A262" t="str">
            <v>74-3</v>
          </cell>
          <cell r="B262">
            <v>5057</v>
          </cell>
          <cell r="C262">
            <v>2</v>
          </cell>
          <cell r="D262" t="str">
            <v>A</v>
          </cell>
          <cell r="E262">
            <v>74</v>
          </cell>
          <cell r="F262" t="str">
            <v>Z</v>
          </cell>
          <cell r="G262">
            <v>3</v>
          </cell>
          <cell r="H262">
            <v>3102302</v>
          </cell>
          <cell r="I262">
            <v>0.78</v>
          </cell>
          <cell r="J262">
            <v>0.77</v>
          </cell>
          <cell r="K262">
            <v>193.215</v>
          </cell>
          <cell r="L262">
            <v>193.95</v>
          </cell>
          <cell r="M262">
            <v>193.18</v>
          </cell>
          <cell r="N262">
            <v>193.95</v>
          </cell>
          <cell r="O262">
            <v>0</v>
          </cell>
          <cell r="P262" t="str">
            <v>SM</v>
          </cell>
          <cell r="Q262" t="str">
            <v>cont. 74-4. pc1</v>
          </cell>
          <cell r="R262" t="str">
            <v>no</v>
          </cell>
          <cell r="S262">
            <v>1</v>
          </cell>
          <cell r="T262">
            <v>63</v>
          </cell>
          <cell r="U262">
            <v>4</v>
          </cell>
          <cell r="V262" t="str">
            <v>M</v>
          </cell>
          <cell r="W262" t="str">
            <v>no</v>
          </cell>
          <cell r="Z262" t="str">
            <v>ICDP5057ES2RHU2</v>
          </cell>
        </row>
        <row r="263">
          <cell r="A263" t="str">
            <v>74-4</v>
          </cell>
          <cell r="B263">
            <v>5057</v>
          </cell>
          <cell r="C263">
            <v>2</v>
          </cell>
          <cell r="D263" t="str">
            <v>A</v>
          </cell>
          <cell r="E263">
            <v>74</v>
          </cell>
          <cell r="F263" t="str">
            <v>Z</v>
          </cell>
          <cell r="G263">
            <v>4</v>
          </cell>
          <cell r="H263">
            <v>3102304</v>
          </cell>
          <cell r="I263">
            <v>0.58499999999999996</v>
          </cell>
          <cell r="J263">
            <v>0.56000000000000005</v>
          </cell>
          <cell r="K263">
            <v>193.995</v>
          </cell>
          <cell r="L263">
            <v>194.51</v>
          </cell>
          <cell r="M263">
            <v>193.95</v>
          </cell>
          <cell r="N263">
            <v>194.51</v>
          </cell>
          <cell r="O263">
            <v>0</v>
          </cell>
          <cell r="P263" t="str">
            <v>SM</v>
          </cell>
          <cell r="Q263" t="str">
            <v>cont. 75-1 but position of way up lines rotated on next section.</v>
          </cell>
          <cell r="R263" t="str">
            <v>no</v>
          </cell>
          <cell r="S263">
            <v>1</v>
          </cell>
          <cell r="T263">
            <v>63</v>
          </cell>
          <cell r="U263">
            <v>5</v>
          </cell>
          <cell r="V263" t="str">
            <v>B</v>
          </cell>
          <cell r="W263" t="str">
            <v>no</v>
          </cell>
          <cell r="Z263" t="str">
            <v>ICDP5057ES4RHU2</v>
          </cell>
        </row>
        <row r="264">
          <cell r="A264" t="str">
            <v>75-1</v>
          </cell>
          <cell r="B264">
            <v>5057</v>
          </cell>
          <cell r="C264">
            <v>2</v>
          </cell>
          <cell r="D264" t="str">
            <v>A</v>
          </cell>
          <cell r="E264">
            <v>75</v>
          </cell>
          <cell r="F264" t="str">
            <v>Z</v>
          </cell>
          <cell r="G264">
            <v>1</v>
          </cell>
          <cell r="H264">
            <v>3102306</v>
          </cell>
          <cell r="I264">
            <v>0.89</v>
          </cell>
          <cell r="J264">
            <v>0.88</v>
          </cell>
          <cell r="K264">
            <v>194.55</v>
          </cell>
          <cell r="L264">
            <v>195.43</v>
          </cell>
          <cell r="M264">
            <v>194.55</v>
          </cell>
          <cell r="N264">
            <v>195.43</v>
          </cell>
          <cell r="O264">
            <v>0</v>
          </cell>
          <cell r="P264" t="str">
            <v>JC</v>
          </cell>
          <cell r="Q264" t="str">
            <v>discont. 75-2. pc1a-e, c in bag</v>
          </cell>
          <cell r="R264" t="str">
            <v>no</v>
          </cell>
          <cell r="S264">
            <v>1</v>
          </cell>
          <cell r="T264">
            <v>64</v>
          </cell>
          <cell r="U264">
            <v>1</v>
          </cell>
          <cell r="V264" t="str">
            <v>T</v>
          </cell>
          <cell r="W264" t="str">
            <v>no</v>
          </cell>
          <cell r="Z264" t="str">
            <v>ICDP5057ES6RHU2</v>
          </cell>
        </row>
        <row r="265">
          <cell r="A265" t="str">
            <v>75-2</v>
          </cell>
          <cell r="B265">
            <v>5057</v>
          </cell>
          <cell r="C265">
            <v>2</v>
          </cell>
          <cell r="D265" t="str">
            <v>A</v>
          </cell>
          <cell r="E265">
            <v>75</v>
          </cell>
          <cell r="F265" t="str">
            <v>Z</v>
          </cell>
          <cell r="G265">
            <v>2</v>
          </cell>
          <cell r="H265">
            <v>3102308</v>
          </cell>
          <cell r="I265">
            <v>0.8</v>
          </cell>
          <cell r="J265">
            <v>0.78</v>
          </cell>
          <cell r="K265">
            <v>195.44</v>
          </cell>
          <cell r="L265">
            <v>196.21</v>
          </cell>
          <cell r="M265">
            <v>195.43</v>
          </cell>
          <cell r="N265">
            <v>196.21</v>
          </cell>
          <cell r="O265">
            <v>0</v>
          </cell>
          <cell r="P265" t="str">
            <v>JC</v>
          </cell>
          <cell r="Q265" t="str">
            <v>cont. 75-3. pc1a-b</v>
          </cell>
          <cell r="R265" t="str">
            <v>no</v>
          </cell>
          <cell r="S265">
            <v>1</v>
          </cell>
          <cell r="T265">
            <v>64</v>
          </cell>
          <cell r="U265">
            <v>2</v>
          </cell>
          <cell r="V265" t="str">
            <v>M</v>
          </cell>
          <cell r="W265" t="str">
            <v>no</v>
          </cell>
          <cell r="Z265" t="str">
            <v>ICDP5057ES8RHU2</v>
          </cell>
        </row>
        <row r="266">
          <cell r="A266" t="str">
            <v>75-3</v>
          </cell>
          <cell r="B266">
            <v>5057</v>
          </cell>
          <cell r="C266">
            <v>2</v>
          </cell>
          <cell r="D266" t="str">
            <v>A</v>
          </cell>
          <cell r="E266">
            <v>75</v>
          </cell>
          <cell r="F266" t="str">
            <v>Z</v>
          </cell>
          <cell r="G266">
            <v>3</v>
          </cell>
          <cell r="H266">
            <v>3102310</v>
          </cell>
          <cell r="I266">
            <v>0.54</v>
          </cell>
          <cell r="J266">
            <v>0.52</v>
          </cell>
          <cell r="K266">
            <v>196.24</v>
          </cell>
          <cell r="L266">
            <v>196.73</v>
          </cell>
          <cell r="M266">
            <v>196.21</v>
          </cell>
          <cell r="N266">
            <v>196.73</v>
          </cell>
          <cell r="O266">
            <v>0</v>
          </cell>
          <cell r="P266" t="str">
            <v>JC</v>
          </cell>
          <cell r="Q266" t="str">
            <v>cont. 75-4. pc1</v>
          </cell>
          <cell r="R266" t="str">
            <v>no</v>
          </cell>
          <cell r="S266">
            <v>1</v>
          </cell>
          <cell r="T266">
            <v>64</v>
          </cell>
          <cell r="U266">
            <v>3</v>
          </cell>
          <cell r="V266" t="str">
            <v>M</v>
          </cell>
          <cell r="W266" t="str">
            <v>no</v>
          </cell>
          <cell r="X266">
            <v>0</v>
          </cell>
          <cell r="Y266">
            <v>0</v>
          </cell>
          <cell r="Z266" t="str">
            <v>ICDP5057ESARHU2</v>
          </cell>
        </row>
        <row r="267">
          <cell r="A267" t="str">
            <v>75-4</v>
          </cell>
          <cell r="B267">
            <v>5057</v>
          </cell>
          <cell r="C267">
            <v>2</v>
          </cell>
          <cell r="D267" t="str">
            <v>A</v>
          </cell>
          <cell r="E267">
            <v>75</v>
          </cell>
          <cell r="F267" t="str">
            <v>Z</v>
          </cell>
          <cell r="G267">
            <v>4</v>
          </cell>
          <cell r="H267">
            <v>3102312</v>
          </cell>
          <cell r="I267">
            <v>0.92</v>
          </cell>
          <cell r="J267">
            <v>0.91</v>
          </cell>
          <cell r="K267">
            <v>196.78</v>
          </cell>
          <cell r="L267">
            <v>197.64</v>
          </cell>
          <cell r="M267">
            <v>196.73</v>
          </cell>
          <cell r="N267">
            <v>197.64</v>
          </cell>
          <cell r="O267">
            <v>0</v>
          </cell>
          <cell r="P267" t="str">
            <v>JC</v>
          </cell>
          <cell r="Q267" t="str">
            <v>cont. 76-1. pc1a-b</v>
          </cell>
          <cell r="R267" t="str">
            <v>no</v>
          </cell>
          <cell r="S267">
            <v>1</v>
          </cell>
          <cell r="T267">
            <v>64</v>
          </cell>
          <cell r="U267">
            <v>4</v>
          </cell>
          <cell r="V267" t="str">
            <v>M</v>
          </cell>
          <cell r="W267" t="str">
            <v>no</v>
          </cell>
          <cell r="Z267" t="str">
            <v>ICDP5057ESCRHU2</v>
          </cell>
        </row>
        <row r="268">
          <cell r="A268" t="str">
            <v>76-1</v>
          </cell>
          <cell r="B268">
            <v>5057</v>
          </cell>
          <cell r="C268">
            <v>2</v>
          </cell>
          <cell r="D268" t="str">
            <v>A</v>
          </cell>
          <cell r="E268">
            <v>76</v>
          </cell>
          <cell r="F268" t="str">
            <v>Z</v>
          </cell>
          <cell r="G268">
            <v>1</v>
          </cell>
          <cell r="H268">
            <v>3102314</v>
          </cell>
          <cell r="I268">
            <v>0.9</v>
          </cell>
          <cell r="J268">
            <v>0.89</v>
          </cell>
          <cell r="K268">
            <v>197.6</v>
          </cell>
          <cell r="L268">
            <v>198.49</v>
          </cell>
          <cell r="M268">
            <v>197.6</v>
          </cell>
          <cell r="N268">
            <v>198.49</v>
          </cell>
          <cell r="O268">
            <v>0</v>
          </cell>
          <cell r="P268" t="str">
            <v>JC</v>
          </cell>
          <cell r="Q268" t="str">
            <v>cont. 76-2. pc1a-d</v>
          </cell>
          <cell r="R268" t="str">
            <v>no</v>
          </cell>
          <cell r="S268">
            <v>1</v>
          </cell>
          <cell r="T268">
            <v>64</v>
          </cell>
          <cell r="U268">
            <v>5</v>
          </cell>
          <cell r="V268" t="str">
            <v>B</v>
          </cell>
          <cell r="W268" t="str">
            <v>no</v>
          </cell>
          <cell r="Z268" t="str">
            <v>ICDP5057ESERHU2</v>
          </cell>
        </row>
        <row r="269">
          <cell r="A269" t="str">
            <v>76-2</v>
          </cell>
          <cell r="B269">
            <v>5057</v>
          </cell>
          <cell r="C269">
            <v>2</v>
          </cell>
          <cell r="D269" t="str">
            <v>A</v>
          </cell>
          <cell r="E269">
            <v>76</v>
          </cell>
          <cell r="F269" t="str">
            <v>Z</v>
          </cell>
          <cell r="G269">
            <v>2</v>
          </cell>
          <cell r="H269">
            <v>3102316</v>
          </cell>
          <cell r="I269">
            <v>0.83</v>
          </cell>
          <cell r="J269">
            <v>0.8</v>
          </cell>
          <cell r="K269">
            <v>198.5</v>
          </cell>
          <cell r="L269">
            <v>199.29</v>
          </cell>
          <cell r="M269">
            <v>198.49</v>
          </cell>
          <cell r="N269">
            <v>199.29</v>
          </cell>
          <cell r="O269">
            <v>0</v>
          </cell>
          <cell r="P269" t="str">
            <v>JC</v>
          </cell>
          <cell r="Q269" t="str">
            <v>cont. 76-3. pc1a-b</v>
          </cell>
          <cell r="R269" t="str">
            <v>no</v>
          </cell>
          <cell r="S269">
            <v>1</v>
          </cell>
          <cell r="T269">
            <v>65</v>
          </cell>
          <cell r="U269">
            <v>1</v>
          </cell>
          <cell r="V269" t="str">
            <v>T</v>
          </cell>
          <cell r="W269" t="str">
            <v>no</v>
          </cell>
          <cell r="Z269" t="str">
            <v>ICDP5057ESGRHU2</v>
          </cell>
        </row>
        <row r="270">
          <cell r="A270" t="str">
            <v>76-3</v>
          </cell>
          <cell r="B270">
            <v>5057</v>
          </cell>
          <cell r="C270">
            <v>2</v>
          </cell>
          <cell r="D270" t="str">
            <v>A</v>
          </cell>
          <cell r="E270">
            <v>76</v>
          </cell>
          <cell r="F270" t="str">
            <v>Z</v>
          </cell>
          <cell r="G270">
            <v>3</v>
          </cell>
          <cell r="H270">
            <v>3102318</v>
          </cell>
          <cell r="I270">
            <v>0.7</v>
          </cell>
          <cell r="J270">
            <v>0.65</v>
          </cell>
          <cell r="K270">
            <v>199.33</v>
          </cell>
          <cell r="L270">
            <v>199.94</v>
          </cell>
          <cell r="M270">
            <v>199.29</v>
          </cell>
          <cell r="N270">
            <v>199.94</v>
          </cell>
          <cell r="O270">
            <v>0</v>
          </cell>
          <cell r="P270" t="str">
            <v>JC</v>
          </cell>
          <cell r="Q270" t="str">
            <v>cont. 76-4. pc1a-b</v>
          </cell>
          <cell r="R270" t="str">
            <v>no</v>
          </cell>
          <cell r="S270">
            <v>1</v>
          </cell>
          <cell r="T270">
            <v>65</v>
          </cell>
          <cell r="U270">
            <v>2</v>
          </cell>
          <cell r="V270" t="str">
            <v>M</v>
          </cell>
          <cell r="W270" t="str">
            <v>no</v>
          </cell>
          <cell r="Z270" t="str">
            <v>ICDP5057ESIRHU2</v>
          </cell>
        </row>
        <row r="271">
          <cell r="A271" t="str">
            <v>76-4</v>
          </cell>
          <cell r="B271">
            <v>5057</v>
          </cell>
          <cell r="C271">
            <v>2</v>
          </cell>
          <cell r="D271" t="str">
            <v>A</v>
          </cell>
          <cell r="E271">
            <v>76</v>
          </cell>
          <cell r="F271" t="str">
            <v>Z</v>
          </cell>
          <cell r="G271">
            <v>4</v>
          </cell>
          <cell r="H271">
            <v>3102320</v>
          </cell>
          <cell r="I271">
            <v>0.76</v>
          </cell>
          <cell r="J271">
            <v>0.74</v>
          </cell>
          <cell r="K271">
            <v>200.03</v>
          </cell>
          <cell r="L271">
            <v>200.68</v>
          </cell>
          <cell r="M271">
            <v>199.94</v>
          </cell>
          <cell r="N271">
            <v>200.68</v>
          </cell>
          <cell r="O271">
            <v>0</v>
          </cell>
          <cell r="P271" t="str">
            <v>JC</v>
          </cell>
          <cell r="Q271" t="str">
            <v>cont. 77-1. pc1a-c, b in bag</v>
          </cell>
          <cell r="R271" t="str">
            <v>no</v>
          </cell>
          <cell r="S271">
            <v>1</v>
          </cell>
          <cell r="T271">
            <v>65</v>
          </cell>
          <cell r="U271">
            <v>3</v>
          </cell>
          <cell r="V271" t="str">
            <v>M</v>
          </cell>
          <cell r="W271" t="str">
            <v>no</v>
          </cell>
          <cell r="X271">
            <v>0</v>
          </cell>
          <cell r="Y271">
            <v>0</v>
          </cell>
          <cell r="Z271" t="str">
            <v>ICDP5057ESKRHU2</v>
          </cell>
        </row>
        <row r="272">
          <cell r="A272" t="str">
            <v>77-1</v>
          </cell>
          <cell r="B272">
            <v>5057</v>
          </cell>
          <cell r="C272">
            <v>2</v>
          </cell>
          <cell r="D272" t="str">
            <v>A</v>
          </cell>
          <cell r="E272">
            <v>77</v>
          </cell>
          <cell r="F272" t="str">
            <v>Z</v>
          </cell>
          <cell r="G272">
            <v>1</v>
          </cell>
          <cell r="H272">
            <v>3102322</v>
          </cell>
          <cell r="I272">
            <v>0.86499999999999999</v>
          </cell>
          <cell r="J272">
            <v>0.84</v>
          </cell>
          <cell r="K272">
            <v>200.65</v>
          </cell>
          <cell r="L272">
            <v>201.49</v>
          </cell>
          <cell r="M272">
            <v>200.65</v>
          </cell>
          <cell r="N272">
            <v>201.49</v>
          </cell>
          <cell r="O272">
            <v>0</v>
          </cell>
          <cell r="P272" t="str">
            <v>JC</v>
          </cell>
          <cell r="Q272" t="str">
            <v>cont. 77-2 but position of way up lines rotated on next section. pc1a-i, b in bag</v>
          </cell>
          <cell r="R272" t="str">
            <v>no</v>
          </cell>
          <cell r="S272">
            <v>1</v>
          </cell>
          <cell r="T272">
            <v>65</v>
          </cell>
          <cell r="U272">
            <v>4</v>
          </cell>
          <cell r="V272" t="str">
            <v>M</v>
          </cell>
          <cell r="W272" t="str">
            <v>no</v>
          </cell>
          <cell r="Z272" t="str">
            <v>ICDP5057ESMRHU2</v>
          </cell>
        </row>
        <row r="273">
          <cell r="A273" t="str">
            <v>77-2</v>
          </cell>
          <cell r="B273">
            <v>5057</v>
          </cell>
          <cell r="C273">
            <v>2</v>
          </cell>
          <cell r="D273" t="str">
            <v>A</v>
          </cell>
          <cell r="E273">
            <v>77</v>
          </cell>
          <cell r="F273" t="str">
            <v>Z</v>
          </cell>
          <cell r="G273">
            <v>2</v>
          </cell>
          <cell r="H273">
            <v>3102324</v>
          </cell>
          <cell r="I273">
            <v>0.85</v>
          </cell>
          <cell r="J273">
            <v>0.85</v>
          </cell>
          <cell r="K273">
            <v>201.51500000000001</v>
          </cell>
          <cell r="L273">
            <v>202.34</v>
          </cell>
          <cell r="M273">
            <v>201.49</v>
          </cell>
          <cell r="N273">
            <v>202.34</v>
          </cell>
          <cell r="O273">
            <v>0</v>
          </cell>
          <cell r="P273" t="str">
            <v>JC</v>
          </cell>
          <cell r="Q273" t="str">
            <v>cont. (sawn) 77-3. pc1a-g, c in bag</v>
          </cell>
          <cell r="R273" t="str">
            <v>no</v>
          </cell>
          <cell r="S273">
            <v>1</v>
          </cell>
          <cell r="T273">
            <v>65</v>
          </cell>
          <cell r="U273">
            <v>5</v>
          </cell>
          <cell r="V273" t="str">
            <v>B</v>
          </cell>
          <cell r="W273" t="str">
            <v>no</v>
          </cell>
          <cell r="Z273" t="str">
            <v>ICDP5057ESORHU2</v>
          </cell>
        </row>
        <row r="274">
          <cell r="A274" t="str">
            <v>77-3</v>
          </cell>
          <cell r="B274">
            <v>5057</v>
          </cell>
          <cell r="C274">
            <v>2</v>
          </cell>
          <cell r="D274" t="str">
            <v>A</v>
          </cell>
          <cell r="E274">
            <v>77</v>
          </cell>
          <cell r="F274" t="str">
            <v>Z</v>
          </cell>
          <cell r="G274">
            <v>3</v>
          </cell>
          <cell r="H274">
            <v>3102326</v>
          </cell>
          <cell r="I274">
            <v>0.61</v>
          </cell>
          <cell r="J274">
            <v>0.6</v>
          </cell>
          <cell r="K274">
            <v>202.36500000000001</v>
          </cell>
          <cell r="L274">
            <v>202.94</v>
          </cell>
          <cell r="M274">
            <v>202.34</v>
          </cell>
          <cell r="N274">
            <v>202.94</v>
          </cell>
          <cell r="O274">
            <v>0</v>
          </cell>
          <cell r="P274" t="str">
            <v>JC</v>
          </cell>
          <cell r="Q274" t="str">
            <v>cont. 77-4. pc1a-b</v>
          </cell>
          <cell r="R274" t="str">
            <v>no</v>
          </cell>
          <cell r="S274">
            <v>1</v>
          </cell>
          <cell r="T274">
            <v>66</v>
          </cell>
          <cell r="U274">
            <v>1</v>
          </cell>
          <cell r="V274" t="str">
            <v>T</v>
          </cell>
          <cell r="W274" t="str">
            <v>no</v>
          </cell>
          <cell r="Z274" t="str">
            <v>ICDP5057ESQRHU2</v>
          </cell>
        </row>
        <row r="275">
          <cell r="A275" t="str">
            <v>77-4</v>
          </cell>
          <cell r="B275">
            <v>5057</v>
          </cell>
          <cell r="C275">
            <v>2</v>
          </cell>
          <cell r="D275" t="str">
            <v>A</v>
          </cell>
          <cell r="E275">
            <v>77</v>
          </cell>
          <cell r="F275" t="str">
            <v>Z</v>
          </cell>
          <cell r="G275">
            <v>4</v>
          </cell>
          <cell r="H275">
            <v>3102328</v>
          </cell>
          <cell r="I275">
            <v>0.72</v>
          </cell>
          <cell r="J275">
            <v>0.71</v>
          </cell>
          <cell r="K275">
            <v>202.97500000000002</v>
          </cell>
          <cell r="L275">
            <v>203.65</v>
          </cell>
          <cell r="M275">
            <v>202.94</v>
          </cell>
          <cell r="N275">
            <v>203.65</v>
          </cell>
          <cell r="O275">
            <v>0</v>
          </cell>
          <cell r="P275" t="str">
            <v>JC</v>
          </cell>
          <cell r="Q275" t="str">
            <v>cont. 78-1. pc1a-f, f in bag</v>
          </cell>
          <cell r="R275" t="str">
            <v>no</v>
          </cell>
          <cell r="S275">
            <v>1</v>
          </cell>
          <cell r="T275">
            <v>66</v>
          </cell>
          <cell r="U275">
            <v>2</v>
          </cell>
          <cell r="V275" t="str">
            <v>M</v>
          </cell>
          <cell r="W275" t="str">
            <v>no</v>
          </cell>
          <cell r="Z275" t="str">
            <v>ICDP5057ESSRHU2</v>
          </cell>
        </row>
        <row r="276">
          <cell r="A276" t="str">
            <v>78-1</v>
          </cell>
          <cell r="B276">
            <v>5057</v>
          </cell>
          <cell r="C276">
            <v>2</v>
          </cell>
          <cell r="D276" t="str">
            <v>A</v>
          </cell>
          <cell r="E276">
            <v>78</v>
          </cell>
          <cell r="F276" t="str">
            <v>Z</v>
          </cell>
          <cell r="G276">
            <v>1</v>
          </cell>
          <cell r="H276">
            <v>3102330</v>
          </cell>
          <cell r="I276">
            <v>0.9</v>
          </cell>
          <cell r="J276">
            <v>0.9</v>
          </cell>
          <cell r="K276">
            <v>203.7</v>
          </cell>
          <cell r="L276">
            <v>204.6</v>
          </cell>
          <cell r="M276">
            <v>203.7</v>
          </cell>
          <cell r="N276">
            <v>204.6</v>
          </cell>
          <cell r="O276">
            <v>0</v>
          </cell>
          <cell r="P276" t="str">
            <v>JC</v>
          </cell>
          <cell r="Q276" t="str">
            <v>cont. (sawn) 78-2. pc1a-c</v>
          </cell>
          <cell r="R276" t="str">
            <v>no</v>
          </cell>
          <cell r="S276">
            <v>1</v>
          </cell>
          <cell r="T276">
            <v>66</v>
          </cell>
          <cell r="U276">
            <v>3</v>
          </cell>
          <cell r="V276" t="str">
            <v>M</v>
          </cell>
          <cell r="W276" t="str">
            <v>no</v>
          </cell>
          <cell r="Z276" t="str">
            <v>ICDP5057ESURHU2</v>
          </cell>
        </row>
        <row r="277">
          <cell r="A277" t="str">
            <v>78-2</v>
          </cell>
          <cell r="B277">
            <v>5057</v>
          </cell>
          <cell r="C277">
            <v>2</v>
          </cell>
          <cell r="D277" t="str">
            <v>A</v>
          </cell>
          <cell r="E277">
            <v>78</v>
          </cell>
          <cell r="F277" t="str">
            <v>Z</v>
          </cell>
          <cell r="G277">
            <v>2</v>
          </cell>
          <cell r="H277">
            <v>3102332</v>
          </cell>
          <cell r="I277">
            <v>0.76</v>
          </cell>
          <cell r="J277">
            <v>0.76</v>
          </cell>
          <cell r="K277">
            <v>204.6</v>
          </cell>
          <cell r="L277">
            <v>205.36</v>
          </cell>
          <cell r="M277">
            <v>204.6</v>
          </cell>
          <cell r="N277">
            <v>205.36</v>
          </cell>
          <cell r="O277">
            <v>0</v>
          </cell>
          <cell r="P277" t="str">
            <v>JC</v>
          </cell>
          <cell r="Q277" t="str">
            <v>cont. 78-3. pc1a-c</v>
          </cell>
          <cell r="R277" t="str">
            <v>no</v>
          </cell>
          <cell r="S277">
            <v>1</v>
          </cell>
          <cell r="T277">
            <v>66</v>
          </cell>
          <cell r="U277">
            <v>4</v>
          </cell>
          <cell r="V277" t="str">
            <v>M</v>
          </cell>
          <cell r="W277" t="str">
            <v>no</v>
          </cell>
          <cell r="Z277" t="str">
            <v>ICDP5057ESWRHU2</v>
          </cell>
        </row>
        <row r="278">
          <cell r="A278" t="str">
            <v>78-3</v>
          </cell>
          <cell r="B278">
            <v>5057</v>
          </cell>
          <cell r="C278">
            <v>2</v>
          </cell>
          <cell r="D278" t="str">
            <v>A</v>
          </cell>
          <cell r="E278">
            <v>78</v>
          </cell>
          <cell r="F278" t="str">
            <v>Z</v>
          </cell>
          <cell r="G278">
            <v>3</v>
          </cell>
          <cell r="H278">
            <v>3102334</v>
          </cell>
          <cell r="I278">
            <v>0.86499999999999999</v>
          </cell>
          <cell r="J278">
            <v>0.86</v>
          </cell>
          <cell r="K278">
            <v>205.35999999999999</v>
          </cell>
          <cell r="L278">
            <v>206.22</v>
          </cell>
          <cell r="M278">
            <v>205.36</v>
          </cell>
          <cell r="N278">
            <v>206.22</v>
          </cell>
          <cell r="O278">
            <v>0</v>
          </cell>
          <cell r="P278" t="str">
            <v>JC</v>
          </cell>
          <cell r="Q278" t="str">
            <v>cont. (sawn) 78-4. pc1</v>
          </cell>
          <cell r="R278" t="str">
            <v>no</v>
          </cell>
          <cell r="S278">
            <v>1</v>
          </cell>
          <cell r="T278">
            <v>66</v>
          </cell>
          <cell r="U278">
            <v>5</v>
          </cell>
          <cell r="V278" t="str">
            <v>B</v>
          </cell>
          <cell r="W278" t="str">
            <v>no</v>
          </cell>
          <cell r="Z278" t="str">
            <v>ICDP5057ESYRHU2</v>
          </cell>
        </row>
        <row r="279">
          <cell r="A279" t="str">
            <v>78-4</v>
          </cell>
          <cell r="B279">
            <v>5057</v>
          </cell>
          <cell r="C279">
            <v>2</v>
          </cell>
          <cell r="D279" t="str">
            <v>A</v>
          </cell>
          <cell r="E279">
            <v>78</v>
          </cell>
          <cell r="F279" t="str">
            <v>Z</v>
          </cell>
          <cell r="G279">
            <v>4</v>
          </cell>
          <cell r="H279">
            <v>3102336</v>
          </cell>
          <cell r="I279">
            <v>0.59499999999999997</v>
          </cell>
          <cell r="J279">
            <v>0.59</v>
          </cell>
          <cell r="K279">
            <v>206.22499999999999</v>
          </cell>
          <cell r="L279">
            <v>206.81</v>
          </cell>
          <cell r="M279">
            <v>206.22</v>
          </cell>
          <cell r="N279">
            <v>206.81</v>
          </cell>
          <cell r="O279">
            <v>0</v>
          </cell>
          <cell r="P279" t="str">
            <v>JC</v>
          </cell>
          <cell r="Q279" t="str">
            <v>cont. 79-1. pc1a-c</v>
          </cell>
          <cell r="R279" t="str">
            <v>no</v>
          </cell>
          <cell r="S279">
            <v>1</v>
          </cell>
          <cell r="T279">
            <v>67</v>
          </cell>
          <cell r="U279">
            <v>1</v>
          </cell>
          <cell r="V279" t="str">
            <v>T</v>
          </cell>
          <cell r="W279" t="str">
            <v>no</v>
          </cell>
          <cell r="Z279" t="str">
            <v>ICDP5057ES0SHU2</v>
          </cell>
        </row>
        <row r="280">
          <cell r="A280" t="str">
            <v>79-1</v>
          </cell>
          <cell r="B280">
            <v>5057</v>
          </cell>
          <cell r="C280">
            <v>2</v>
          </cell>
          <cell r="D280" t="str">
            <v>A</v>
          </cell>
          <cell r="E280">
            <v>79</v>
          </cell>
          <cell r="F280" t="str">
            <v>Z</v>
          </cell>
          <cell r="G280">
            <v>1</v>
          </cell>
          <cell r="H280">
            <v>3102338</v>
          </cell>
          <cell r="I280">
            <v>0.66</v>
          </cell>
          <cell r="J280">
            <v>0.62</v>
          </cell>
          <cell r="K280">
            <v>206.75</v>
          </cell>
          <cell r="L280">
            <v>207.37</v>
          </cell>
          <cell r="M280">
            <v>206.75</v>
          </cell>
          <cell r="N280">
            <v>207.37</v>
          </cell>
          <cell r="O280">
            <v>0</v>
          </cell>
          <cell r="P280" t="str">
            <v>JC</v>
          </cell>
          <cell r="Q280" t="str">
            <v>cont. 79-2. pc1</v>
          </cell>
          <cell r="R280" t="str">
            <v>no</v>
          </cell>
          <cell r="S280">
            <v>1</v>
          </cell>
          <cell r="T280">
            <v>67</v>
          </cell>
          <cell r="U280">
            <v>2</v>
          </cell>
          <cell r="V280" t="str">
            <v>M</v>
          </cell>
          <cell r="W280" t="str">
            <v>no</v>
          </cell>
          <cell r="Z280" t="str">
            <v>ICDP5057ES2SHU2</v>
          </cell>
        </row>
        <row r="281">
          <cell r="A281" t="str">
            <v>79-2</v>
          </cell>
          <cell r="B281">
            <v>5057</v>
          </cell>
          <cell r="C281">
            <v>2</v>
          </cell>
          <cell r="D281" t="str">
            <v>A</v>
          </cell>
          <cell r="E281">
            <v>79</v>
          </cell>
          <cell r="F281" t="str">
            <v>Z</v>
          </cell>
          <cell r="G281">
            <v>2</v>
          </cell>
          <cell r="H281">
            <v>3102340</v>
          </cell>
          <cell r="I281">
            <v>0.81</v>
          </cell>
          <cell r="J281">
            <v>0.76</v>
          </cell>
          <cell r="K281">
            <v>207.41</v>
          </cell>
          <cell r="L281">
            <v>208.13</v>
          </cell>
          <cell r="M281">
            <v>207.37</v>
          </cell>
          <cell r="N281">
            <v>208.13</v>
          </cell>
          <cell r="O281">
            <v>0</v>
          </cell>
          <cell r="P281" t="str">
            <v>JC</v>
          </cell>
          <cell r="Q281" t="str">
            <v>cont. 79-3. pc1</v>
          </cell>
          <cell r="R281" t="str">
            <v>no</v>
          </cell>
          <cell r="S281">
            <v>1</v>
          </cell>
          <cell r="T281">
            <v>67</v>
          </cell>
          <cell r="U281">
            <v>3</v>
          </cell>
          <cell r="V281" t="str">
            <v>M</v>
          </cell>
          <cell r="W281" t="str">
            <v>no</v>
          </cell>
          <cell r="Z281" t="str">
            <v>ICDP5057ES4SHU2</v>
          </cell>
        </row>
        <row r="282">
          <cell r="A282" t="str">
            <v>79-3</v>
          </cell>
          <cell r="B282">
            <v>5057</v>
          </cell>
          <cell r="C282">
            <v>2</v>
          </cell>
          <cell r="D282" t="str">
            <v>A</v>
          </cell>
          <cell r="E282">
            <v>79</v>
          </cell>
          <cell r="F282" t="str">
            <v>Z</v>
          </cell>
          <cell r="G282">
            <v>3</v>
          </cell>
          <cell r="H282">
            <v>3102342</v>
          </cell>
          <cell r="I282">
            <v>0.83</v>
          </cell>
          <cell r="J282">
            <v>0.81</v>
          </cell>
          <cell r="K282">
            <v>208.22</v>
          </cell>
          <cell r="L282">
            <v>208.94</v>
          </cell>
          <cell r="M282">
            <v>208.13</v>
          </cell>
          <cell r="N282">
            <v>208.94</v>
          </cell>
          <cell r="O282">
            <v>0</v>
          </cell>
          <cell r="P282" t="str">
            <v>JC</v>
          </cell>
          <cell r="Q282" t="str">
            <v>cont. (sawn) 79-4. pc1a-d</v>
          </cell>
          <cell r="R282" t="str">
            <v>no</v>
          </cell>
          <cell r="S282">
            <v>1</v>
          </cell>
          <cell r="T282">
            <v>67</v>
          </cell>
          <cell r="U282">
            <v>4</v>
          </cell>
          <cell r="V282" t="str">
            <v>M</v>
          </cell>
          <cell r="W282" t="str">
            <v>no</v>
          </cell>
          <cell r="X282">
            <v>0</v>
          </cell>
          <cell r="Y282">
            <v>0</v>
          </cell>
          <cell r="Z282" t="str">
            <v>ICDP5057ES6SHU2</v>
          </cell>
        </row>
        <row r="283">
          <cell r="A283" t="str">
            <v>79-4</v>
          </cell>
          <cell r="B283">
            <v>5057</v>
          </cell>
          <cell r="C283">
            <v>2</v>
          </cell>
          <cell r="D283" t="str">
            <v>A</v>
          </cell>
          <cell r="E283">
            <v>79</v>
          </cell>
          <cell r="F283" t="str">
            <v>Z</v>
          </cell>
          <cell r="G283">
            <v>4</v>
          </cell>
          <cell r="H283">
            <v>3102344</v>
          </cell>
          <cell r="I283">
            <v>0.86</v>
          </cell>
          <cell r="J283">
            <v>0.85</v>
          </cell>
          <cell r="K283">
            <v>209.05</v>
          </cell>
          <cell r="L283">
            <v>209.79</v>
          </cell>
          <cell r="M283">
            <v>208.94</v>
          </cell>
          <cell r="N283">
            <v>209.79</v>
          </cell>
          <cell r="O283">
            <v>0</v>
          </cell>
          <cell r="P283" t="str">
            <v>JC</v>
          </cell>
          <cell r="Q283" t="str">
            <v>cont. 80-1. pc1a-e, cont. 80-1. pc1a-e</v>
          </cell>
          <cell r="R283" t="str">
            <v>no</v>
          </cell>
          <cell r="S283">
            <v>1</v>
          </cell>
          <cell r="T283">
            <v>67</v>
          </cell>
          <cell r="U283">
            <v>5</v>
          </cell>
          <cell r="V283" t="str">
            <v>B</v>
          </cell>
          <cell r="W283" t="str">
            <v>no</v>
          </cell>
          <cell r="Z283" t="str">
            <v>ICDP5057ES8SHU2</v>
          </cell>
        </row>
        <row r="284">
          <cell r="A284" t="str">
            <v>80-1</v>
          </cell>
          <cell r="B284">
            <v>5057</v>
          </cell>
          <cell r="C284">
            <v>2</v>
          </cell>
          <cell r="D284" t="str">
            <v>A</v>
          </cell>
          <cell r="E284">
            <v>80</v>
          </cell>
          <cell r="F284" t="str">
            <v>Z</v>
          </cell>
          <cell r="G284">
            <v>1</v>
          </cell>
          <cell r="H284">
            <v>3102350</v>
          </cell>
          <cell r="I284">
            <v>0.87</v>
          </cell>
          <cell r="J284">
            <v>0.87</v>
          </cell>
          <cell r="K284">
            <v>209.8</v>
          </cell>
          <cell r="L284">
            <v>210.67</v>
          </cell>
          <cell r="M284">
            <v>209.8</v>
          </cell>
          <cell r="N284">
            <v>210.67</v>
          </cell>
          <cell r="O284">
            <v>0</v>
          </cell>
          <cell r="P284" t="str">
            <v>JC</v>
          </cell>
          <cell r="Q284" t="str">
            <v>cont. 80-2. pc1 a-b. pc2 a-b, b in bag</v>
          </cell>
          <cell r="R284" t="str">
            <v>no</v>
          </cell>
          <cell r="S284">
            <v>2</v>
          </cell>
          <cell r="T284">
            <v>68</v>
          </cell>
          <cell r="U284">
            <v>1</v>
          </cell>
          <cell r="V284" t="str">
            <v>T</v>
          </cell>
          <cell r="W284" t="str">
            <v>no</v>
          </cell>
          <cell r="Z284" t="str">
            <v>ICDP5057ESESHU2</v>
          </cell>
        </row>
        <row r="285">
          <cell r="A285" t="str">
            <v>80-2</v>
          </cell>
          <cell r="B285">
            <v>5057</v>
          </cell>
          <cell r="C285">
            <v>2</v>
          </cell>
          <cell r="D285" t="str">
            <v>A</v>
          </cell>
          <cell r="E285">
            <v>80</v>
          </cell>
          <cell r="F285" t="str">
            <v>Z</v>
          </cell>
          <cell r="G285">
            <v>2</v>
          </cell>
          <cell r="H285">
            <v>3102352</v>
          </cell>
          <cell r="I285">
            <v>0.74</v>
          </cell>
          <cell r="J285">
            <v>0.74</v>
          </cell>
          <cell r="K285">
            <v>210.67000000000002</v>
          </cell>
          <cell r="L285">
            <v>211.41</v>
          </cell>
          <cell r="M285">
            <v>210.67</v>
          </cell>
          <cell r="N285">
            <v>211.41</v>
          </cell>
          <cell r="O285">
            <v>0</v>
          </cell>
          <cell r="P285" t="str">
            <v>JC</v>
          </cell>
          <cell r="Q285" t="str">
            <v>cont. 80-3. pc1</v>
          </cell>
          <cell r="R285" t="str">
            <v>no</v>
          </cell>
          <cell r="S285">
            <v>1</v>
          </cell>
          <cell r="T285">
            <v>68</v>
          </cell>
          <cell r="U285">
            <v>2</v>
          </cell>
          <cell r="V285" t="str">
            <v>M</v>
          </cell>
          <cell r="W285" t="str">
            <v>no</v>
          </cell>
          <cell r="Z285" t="str">
            <v>ICDP5057ESGSHU2</v>
          </cell>
        </row>
        <row r="286">
          <cell r="A286" t="str">
            <v>80-3</v>
          </cell>
          <cell r="B286">
            <v>5057</v>
          </cell>
          <cell r="C286">
            <v>2</v>
          </cell>
          <cell r="D286" t="str">
            <v>A</v>
          </cell>
          <cell r="E286">
            <v>80</v>
          </cell>
          <cell r="F286" t="str">
            <v>Z</v>
          </cell>
          <cell r="G286">
            <v>3</v>
          </cell>
          <cell r="H286">
            <v>3102354</v>
          </cell>
          <cell r="I286">
            <v>0.83</v>
          </cell>
          <cell r="J286">
            <v>0.8</v>
          </cell>
          <cell r="K286">
            <v>211.41000000000003</v>
          </cell>
          <cell r="L286">
            <v>212.21</v>
          </cell>
          <cell r="M286">
            <v>211.41</v>
          </cell>
          <cell r="N286">
            <v>212.21</v>
          </cell>
          <cell r="O286">
            <v>0</v>
          </cell>
          <cell r="P286" t="str">
            <v>JC</v>
          </cell>
          <cell r="Q286" t="str">
            <v>cont. 80-4. pc1a-b</v>
          </cell>
          <cell r="R286" t="str">
            <v>no</v>
          </cell>
          <cell r="S286">
            <v>1</v>
          </cell>
          <cell r="T286">
            <v>68</v>
          </cell>
          <cell r="U286">
            <v>3</v>
          </cell>
          <cell r="V286" t="str">
            <v>M</v>
          </cell>
          <cell r="W286" t="str">
            <v>no</v>
          </cell>
          <cell r="Z286" t="str">
            <v>ICDP5057ESISHU2</v>
          </cell>
        </row>
        <row r="287">
          <cell r="A287" t="str">
            <v>80-4</v>
          </cell>
          <cell r="B287">
            <v>5057</v>
          </cell>
          <cell r="C287">
            <v>2</v>
          </cell>
          <cell r="D287" t="str">
            <v>A</v>
          </cell>
          <cell r="E287">
            <v>80</v>
          </cell>
          <cell r="F287" t="str">
            <v>Z</v>
          </cell>
          <cell r="G287">
            <v>4</v>
          </cell>
          <cell r="H287">
            <v>3102356</v>
          </cell>
          <cell r="I287">
            <v>0.68</v>
          </cell>
          <cell r="J287">
            <v>0.66</v>
          </cell>
          <cell r="K287">
            <v>212.24000000000004</v>
          </cell>
          <cell r="L287">
            <v>212.87</v>
          </cell>
          <cell r="M287">
            <v>212.21</v>
          </cell>
          <cell r="N287">
            <v>212.87</v>
          </cell>
          <cell r="O287">
            <v>0</v>
          </cell>
          <cell r="P287" t="str">
            <v>SM</v>
          </cell>
          <cell r="Q287" t="str">
            <v>cont. 81-1. pc1a-d</v>
          </cell>
          <cell r="R287" t="str">
            <v>no</v>
          </cell>
          <cell r="S287">
            <v>1</v>
          </cell>
          <cell r="T287">
            <v>68</v>
          </cell>
          <cell r="U287">
            <v>4</v>
          </cell>
          <cell r="V287" t="str">
            <v>M</v>
          </cell>
          <cell r="W287" t="str">
            <v>no</v>
          </cell>
          <cell r="Z287" t="str">
            <v>ICDP5057ESKSHU2</v>
          </cell>
        </row>
        <row r="288">
          <cell r="A288" t="str">
            <v>81-1</v>
          </cell>
          <cell r="B288">
            <v>5057</v>
          </cell>
          <cell r="C288">
            <v>2</v>
          </cell>
          <cell r="D288" t="str">
            <v>A</v>
          </cell>
          <cell r="E288">
            <v>81</v>
          </cell>
          <cell r="F288" t="str">
            <v>Z</v>
          </cell>
          <cell r="G288">
            <v>1</v>
          </cell>
          <cell r="H288">
            <v>3102360</v>
          </cell>
          <cell r="I288">
            <v>0.87</v>
          </cell>
          <cell r="J288">
            <v>0.87</v>
          </cell>
          <cell r="K288">
            <v>212.85</v>
          </cell>
          <cell r="L288">
            <v>213.72</v>
          </cell>
          <cell r="M288">
            <v>212.85</v>
          </cell>
          <cell r="N288">
            <v>213.72</v>
          </cell>
          <cell r="O288">
            <v>0</v>
          </cell>
          <cell r="P288" t="str">
            <v>SM</v>
          </cell>
          <cell r="Q288" t="str">
            <v>cont. 81-2. pc1a-d, pc2a-b, a in bag</v>
          </cell>
          <cell r="R288" t="str">
            <v>no</v>
          </cell>
          <cell r="S288">
            <v>2</v>
          </cell>
          <cell r="T288">
            <v>68</v>
          </cell>
          <cell r="U288">
            <v>5</v>
          </cell>
          <cell r="V288" t="str">
            <v>B</v>
          </cell>
          <cell r="W288" t="str">
            <v>no</v>
          </cell>
          <cell r="Z288" t="str">
            <v>ICDP5057ESOSHU2</v>
          </cell>
        </row>
        <row r="289">
          <cell r="A289" t="str">
            <v>81-2</v>
          </cell>
          <cell r="B289">
            <v>5057</v>
          </cell>
          <cell r="C289">
            <v>2</v>
          </cell>
          <cell r="D289" t="str">
            <v>A</v>
          </cell>
          <cell r="E289">
            <v>81</v>
          </cell>
          <cell r="F289" t="str">
            <v>Z</v>
          </cell>
          <cell r="G289">
            <v>2</v>
          </cell>
          <cell r="H289">
            <v>3102362</v>
          </cell>
          <cell r="I289">
            <v>0.79</v>
          </cell>
          <cell r="J289">
            <v>0.76</v>
          </cell>
          <cell r="K289">
            <v>213.72</v>
          </cell>
          <cell r="L289">
            <v>214.48</v>
          </cell>
          <cell r="M289">
            <v>213.72</v>
          </cell>
          <cell r="N289">
            <v>214.48</v>
          </cell>
          <cell r="O289">
            <v>0</v>
          </cell>
          <cell r="P289" t="str">
            <v>SM</v>
          </cell>
          <cell r="Q289" t="str">
            <v>cont. 81-3. pc1a-d, d in bag</v>
          </cell>
          <cell r="R289" t="str">
            <v>no</v>
          </cell>
          <cell r="S289">
            <v>1</v>
          </cell>
          <cell r="T289">
            <v>69</v>
          </cell>
          <cell r="U289">
            <v>1</v>
          </cell>
          <cell r="V289" t="str">
            <v>T</v>
          </cell>
          <cell r="W289" t="str">
            <v>no</v>
          </cell>
          <cell r="Z289" t="str">
            <v>ICDP5057ESQSHU2</v>
          </cell>
        </row>
        <row r="290">
          <cell r="A290" t="str">
            <v>81-3</v>
          </cell>
          <cell r="B290">
            <v>5057</v>
          </cell>
          <cell r="C290">
            <v>2</v>
          </cell>
          <cell r="D290" t="str">
            <v>A</v>
          </cell>
          <cell r="E290">
            <v>81</v>
          </cell>
          <cell r="F290" t="str">
            <v>Z</v>
          </cell>
          <cell r="G290">
            <v>3</v>
          </cell>
          <cell r="H290">
            <v>3102364</v>
          </cell>
          <cell r="I290">
            <v>0.8</v>
          </cell>
          <cell r="J290">
            <v>0.79</v>
          </cell>
          <cell r="K290">
            <v>214.51</v>
          </cell>
          <cell r="L290">
            <v>215.27</v>
          </cell>
          <cell r="M290">
            <v>214.48</v>
          </cell>
          <cell r="N290">
            <v>215.27</v>
          </cell>
          <cell r="O290">
            <v>0</v>
          </cell>
          <cell r="P290" t="str">
            <v>SM</v>
          </cell>
          <cell r="Q290" t="str">
            <v>saw to 81-4</v>
          </cell>
          <cell r="R290" t="str">
            <v>no</v>
          </cell>
          <cell r="S290">
            <v>1</v>
          </cell>
          <cell r="T290">
            <v>69</v>
          </cell>
          <cell r="U290">
            <v>2</v>
          </cell>
          <cell r="V290" t="str">
            <v>M</v>
          </cell>
          <cell r="W290" t="str">
            <v>no</v>
          </cell>
          <cell r="Z290" t="str">
            <v>ICDP5057ESSSHU2</v>
          </cell>
        </row>
        <row r="291">
          <cell r="A291" t="str">
            <v>81-4</v>
          </cell>
          <cell r="B291">
            <v>5057</v>
          </cell>
          <cell r="C291">
            <v>2</v>
          </cell>
          <cell r="D291" t="str">
            <v>A</v>
          </cell>
          <cell r="E291">
            <v>81</v>
          </cell>
          <cell r="F291" t="str">
            <v>Z</v>
          </cell>
          <cell r="G291">
            <v>4</v>
          </cell>
          <cell r="H291">
            <v>3102366</v>
          </cell>
          <cell r="I291">
            <v>0.59</v>
          </cell>
          <cell r="J291">
            <v>0.59</v>
          </cell>
          <cell r="K291">
            <v>215.31</v>
          </cell>
          <cell r="L291">
            <v>215.86</v>
          </cell>
          <cell r="M291">
            <v>215.27</v>
          </cell>
          <cell r="N291">
            <v>215.86</v>
          </cell>
          <cell r="O291">
            <v>0</v>
          </cell>
          <cell r="P291" t="str">
            <v>SM</v>
          </cell>
          <cell r="Q291" t="str">
            <v>cont. 82-1. pc1a-e, e in bag</v>
          </cell>
          <cell r="R291" t="str">
            <v>no</v>
          </cell>
          <cell r="S291">
            <v>1</v>
          </cell>
          <cell r="T291">
            <v>69</v>
          </cell>
          <cell r="U291">
            <v>3</v>
          </cell>
          <cell r="V291" t="str">
            <v>M</v>
          </cell>
          <cell r="W291" t="str">
            <v>no</v>
          </cell>
          <cell r="Z291" t="str">
            <v>ICDP5057ESUSHU2</v>
          </cell>
        </row>
        <row r="292">
          <cell r="A292" t="str">
            <v>82-1</v>
          </cell>
          <cell r="B292">
            <v>5057</v>
          </cell>
          <cell r="C292">
            <v>2</v>
          </cell>
          <cell r="D292" t="str">
            <v>A</v>
          </cell>
          <cell r="E292">
            <v>82</v>
          </cell>
          <cell r="F292" t="str">
            <v>Z</v>
          </cell>
          <cell r="G292">
            <v>1</v>
          </cell>
          <cell r="H292">
            <v>3102368</v>
          </cell>
          <cell r="I292">
            <v>0.69</v>
          </cell>
          <cell r="J292">
            <v>0.68</v>
          </cell>
          <cell r="K292">
            <v>215.9</v>
          </cell>
          <cell r="L292">
            <v>216.58</v>
          </cell>
          <cell r="M292">
            <v>215.9</v>
          </cell>
          <cell r="N292">
            <v>216.58</v>
          </cell>
          <cell r="O292">
            <v>0</v>
          </cell>
          <cell r="P292" t="str">
            <v>SM</v>
          </cell>
          <cell r="Q292" t="str">
            <v>sawn 82-2. pc1</v>
          </cell>
          <cell r="R292" t="str">
            <v>no</v>
          </cell>
          <cell r="S292">
            <v>1</v>
          </cell>
          <cell r="T292">
            <v>69</v>
          </cell>
          <cell r="U292">
            <v>4</v>
          </cell>
          <cell r="V292" t="str">
            <v>M</v>
          </cell>
          <cell r="W292" t="str">
            <v>no</v>
          </cell>
          <cell r="Z292" t="str">
            <v>ICDP5057ESWSHU2</v>
          </cell>
        </row>
        <row r="293">
          <cell r="A293" t="str">
            <v>82-2</v>
          </cell>
          <cell r="B293">
            <v>5057</v>
          </cell>
          <cell r="C293">
            <v>2</v>
          </cell>
          <cell r="D293" t="str">
            <v>A</v>
          </cell>
          <cell r="E293">
            <v>82</v>
          </cell>
          <cell r="F293" t="str">
            <v>Z</v>
          </cell>
          <cell r="G293">
            <v>2</v>
          </cell>
          <cell r="H293">
            <v>3102370</v>
          </cell>
          <cell r="I293">
            <v>0.84</v>
          </cell>
          <cell r="J293">
            <v>0.84</v>
          </cell>
          <cell r="K293">
            <v>216.59</v>
          </cell>
          <cell r="L293">
            <v>217.42</v>
          </cell>
          <cell r="M293">
            <v>216.58</v>
          </cell>
          <cell r="N293">
            <v>217.42</v>
          </cell>
          <cell r="O293">
            <v>0</v>
          </cell>
          <cell r="P293" t="str">
            <v>SM</v>
          </cell>
          <cell r="Q293" t="str">
            <v>cont. 82-3. pc1</v>
          </cell>
          <cell r="R293" t="str">
            <v>no</v>
          </cell>
          <cell r="S293">
            <v>1</v>
          </cell>
          <cell r="T293">
            <v>69</v>
          </cell>
          <cell r="U293">
            <v>5</v>
          </cell>
          <cell r="V293" t="str">
            <v>B</v>
          </cell>
          <cell r="W293" t="str">
            <v>no</v>
          </cell>
          <cell r="Z293" t="str">
            <v>ICDP5057ESYSHU2</v>
          </cell>
        </row>
        <row r="294">
          <cell r="A294" t="str">
            <v>82-3</v>
          </cell>
          <cell r="B294">
            <v>5057</v>
          </cell>
          <cell r="C294">
            <v>2</v>
          </cell>
          <cell r="D294" t="str">
            <v>A</v>
          </cell>
          <cell r="E294">
            <v>82</v>
          </cell>
          <cell r="F294" t="str">
            <v>Z</v>
          </cell>
          <cell r="G294">
            <v>3</v>
          </cell>
          <cell r="H294">
            <v>3102372</v>
          </cell>
          <cell r="I294">
            <v>0.72499999999999998</v>
          </cell>
          <cell r="J294">
            <v>0.69</v>
          </cell>
          <cell r="K294">
            <v>217.43</v>
          </cell>
          <cell r="L294">
            <v>218.11</v>
          </cell>
          <cell r="M294">
            <v>217.42</v>
          </cell>
          <cell r="N294">
            <v>218.11</v>
          </cell>
          <cell r="O294">
            <v>0</v>
          </cell>
          <cell r="P294" t="str">
            <v>SM</v>
          </cell>
          <cell r="Q294" t="str">
            <v>cont. 82-4. pc1</v>
          </cell>
          <cell r="R294" t="str">
            <v>no</v>
          </cell>
          <cell r="S294">
            <v>1</v>
          </cell>
          <cell r="T294">
            <v>70</v>
          </cell>
          <cell r="U294">
            <v>1</v>
          </cell>
          <cell r="V294" t="str">
            <v>T</v>
          </cell>
          <cell r="W294" t="str">
            <v>no</v>
          </cell>
          <cell r="Z294" t="str">
            <v>ICDP5057ES0THU2</v>
          </cell>
        </row>
        <row r="295">
          <cell r="A295" t="str">
            <v>82-4</v>
          </cell>
          <cell r="B295">
            <v>5057</v>
          </cell>
          <cell r="C295">
            <v>2</v>
          </cell>
          <cell r="D295" t="str">
            <v>A</v>
          </cell>
          <cell r="E295">
            <v>82</v>
          </cell>
          <cell r="F295" t="str">
            <v>Z</v>
          </cell>
          <cell r="G295">
            <v>4</v>
          </cell>
          <cell r="H295">
            <v>3102374</v>
          </cell>
          <cell r="I295">
            <v>0.90500000000000003</v>
          </cell>
          <cell r="J295">
            <v>0.89</v>
          </cell>
          <cell r="K295">
            <v>218.155</v>
          </cell>
          <cell r="L295">
            <v>219</v>
          </cell>
          <cell r="M295">
            <v>218.11</v>
          </cell>
          <cell r="N295">
            <v>219</v>
          </cell>
          <cell r="O295">
            <v>0</v>
          </cell>
          <cell r="P295" t="str">
            <v>SM</v>
          </cell>
          <cell r="Q295" t="str">
            <v>cont. 83-1. pc1a-c</v>
          </cell>
          <cell r="R295" t="str">
            <v>no</v>
          </cell>
          <cell r="S295">
            <v>1</v>
          </cell>
          <cell r="T295">
            <v>70</v>
          </cell>
          <cell r="U295">
            <v>2</v>
          </cell>
          <cell r="V295" t="str">
            <v>M</v>
          </cell>
          <cell r="W295" t="str">
            <v>no</v>
          </cell>
          <cell r="X295">
            <v>0</v>
          </cell>
          <cell r="Y295">
            <v>0</v>
          </cell>
          <cell r="Z295" t="str">
            <v>ICDP5057ES2THU2</v>
          </cell>
        </row>
        <row r="296">
          <cell r="A296" t="str">
            <v>83-1</v>
          </cell>
          <cell r="B296">
            <v>5057</v>
          </cell>
          <cell r="C296">
            <v>2</v>
          </cell>
          <cell r="D296" t="str">
            <v>A</v>
          </cell>
          <cell r="E296">
            <v>83</v>
          </cell>
          <cell r="F296" t="str">
            <v>Z</v>
          </cell>
          <cell r="G296">
            <v>1</v>
          </cell>
          <cell r="H296">
            <v>3102376</v>
          </cell>
          <cell r="I296">
            <v>0.98</v>
          </cell>
          <cell r="J296">
            <v>0.98</v>
          </cell>
          <cell r="K296">
            <v>218.95</v>
          </cell>
          <cell r="L296">
            <v>219.93</v>
          </cell>
          <cell r="M296">
            <v>218.95</v>
          </cell>
          <cell r="N296">
            <v>219.93</v>
          </cell>
          <cell r="O296">
            <v>0</v>
          </cell>
          <cell r="P296" t="str">
            <v>SM</v>
          </cell>
          <cell r="Q296" t="str">
            <v>cont. 83-2. pc1a-b</v>
          </cell>
          <cell r="R296" t="str">
            <v>no</v>
          </cell>
          <cell r="S296">
            <v>1</v>
          </cell>
          <cell r="T296">
            <v>70</v>
          </cell>
          <cell r="U296">
            <v>3</v>
          </cell>
          <cell r="V296" t="str">
            <v>M</v>
          </cell>
          <cell r="W296" t="str">
            <v>no</v>
          </cell>
          <cell r="X296">
            <v>0</v>
          </cell>
          <cell r="Y296">
            <v>0</v>
          </cell>
          <cell r="Z296" t="str">
            <v>ICDP5057ES4THU2</v>
          </cell>
        </row>
        <row r="297">
          <cell r="A297" t="str">
            <v>83-2</v>
          </cell>
          <cell r="B297">
            <v>5057</v>
          </cell>
          <cell r="C297">
            <v>2</v>
          </cell>
          <cell r="D297" t="str">
            <v>A</v>
          </cell>
          <cell r="E297">
            <v>83</v>
          </cell>
          <cell r="F297" t="str">
            <v>Z</v>
          </cell>
          <cell r="G297">
            <v>2</v>
          </cell>
          <cell r="H297">
            <v>3102378</v>
          </cell>
          <cell r="I297">
            <v>0.91500000000000004</v>
          </cell>
          <cell r="J297">
            <v>0.91</v>
          </cell>
          <cell r="K297">
            <v>219.92999999999998</v>
          </cell>
          <cell r="L297">
            <v>220.84</v>
          </cell>
          <cell r="M297">
            <v>219.93</v>
          </cell>
          <cell r="N297">
            <v>220.84</v>
          </cell>
          <cell r="O297">
            <v>0</v>
          </cell>
          <cell r="P297" t="str">
            <v>SM</v>
          </cell>
          <cell r="Q297" t="str">
            <v>sawn 83-3. pc1a-b</v>
          </cell>
          <cell r="R297" t="str">
            <v>no</v>
          </cell>
          <cell r="S297">
            <v>1</v>
          </cell>
          <cell r="T297">
            <v>70</v>
          </cell>
          <cell r="U297">
            <v>4</v>
          </cell>
          <cell r="V297" t="str">
            <v>M</v>
          </cell>
          <cell r="W297" t="str">
            <v>no</v>
          </cell>
          <cell r="Z297" t="str">
            <v>ICDP5057ES6THU2</v>
          </cell>
        </row>
        <row r="298">
          <cell r="A298" t="str">
            <v>83-3</v>
          </cell>
          <cell r="B298">
            <v>5057</v>
          </cell>
          <cell r="C298">
            <v>2</v>
          </cell>
          <cell r="D298" t="str">
            <v>A</v>
          </cell>
          <cell r="E298">
            <v>83</v>
          </cell>
          <cell r="F298" t="str">
            <v>Z</v>
          </cell>
          <cell r="G298">
            <v>3</v>
          </cell>
          <cell r="H298">
            <v>3102380</v>
          </cell>
          <cell r="I298">
            <v>0.9</v>
          </cell>
          <cell r="J298">
            <v>0.88</v>
          </cell>
          <cell r="K298">
            <v>220.84499999999997</v>
          </cell>
          <cell r="L298">
            <v>221.72</v>
          </cell>
          <cell r="M298">
            <v>220.84</v>
          </cell>
          <cell r="N298">
            <v>221.72</v>
          </cell>
          <cell r="O298">
            <v>0</v>
          </cell>
          <cell r="P298" t="str">
            <v>SM</v>
          </cell>
          <cell r="Q298" t="str">
            <v>cont. 83-4. pc1a-j, d and j in bag</v>
          </cell>
          <cell r="R298" t="str">
            <v>no</v>
          </cell>
          <cell r="S298">
            <v>1</v>
          </cell>
          <cell r="T298">
            <v>70</v>
          </cell>
          <cell r="U298">
            <v>5</v>
          </cell>
          <cell r="V298" t="str">
            <v>B</v>
          </cell>
          <cell r="W298" t="str">
            <v>no</v>
          </cell>
          <cell r="Z298" t="str">
            <v>ICDP5057ES8THU2</v>
          </cell>
        </row>
        <row r="299">
          <cell r="A299" t="str">
            <v>83-4</v>
          </cell>
          <cell r="B299">
            <v>5057</v>
          </cell>
          <cell r="C299">
            <v>2</v>
          </cell>
          <cell r="D299" t="str">
            <v>A</v>
          </cell>
          <cell r="E299">
            <v>83</v>
          </cell>
          <cell r="F299" t="str">
            <v>Z</v>
          </cell>
          <cell r="G299">
            <v>4</v>
          </cell>
          <cell r="H299">
            <v>3102382</v>
          </cell>
          <cell r="I299">
            <v>0.28999999999999998</v>
          </cell>
          <cell r="J299">
            <v>0.27</v>
          </cell>
          <cell r="K299">
            <v>221.74499999999998</v>
          </cell>
          <cell r="L299">
            <v>221.99</v>
          </cell>
          <cell r="M299">
            <v>221.72</v>
          </cell>
          <cell r="N299">
            <v>221.99</v>
          </cell>
          <cell r="O299">
            <v>0</v>
          </cell>
          <cell r="P299" t="str">
            <v>SM</v>
          </cell>
          <cell r="Q299" t="str">
            <v>cont. 84-1. pc1</v>
          </cell>
          <cell r="R299" t="str">
            <v>no</v>
          </cell>
          <cell r="S299">
            <v>1</v>
          </cell>
          <cell r="T299">
            <v>71</v>
          </cell>
          <cell r="U299">
            <v>1</v>
          </cell>
          <cell r="V299" t="str">
            <v>T</v>
          </cell>
          <cell r="W299" t="str">
            <v>no</v>
          </cell>
          <cell r="Z299" t="str">
            <v>ICDP5057ESATHU2</v>
          </cell>
        </row>
        <row r="300">
          <cell r="A300" t="str">
            <v>84-1</v>
          </cell>
          <cell r="B300">
            <v>5057</v>
          </cell>
          <cell r="C300">
            <v>2</v>
          </cell>
          <cell r="D300" t="str">
            <v>A</v>
          </cell>
          <cell r="E300">
            <v>84</v>
          </cell>
          <cell r="F300" t="str">
            <v>Z</v>
          </cell>
          <cell r="G300">
            <v>1</v>
          </cell>
          <cell r="H300">
            <v>3102384</v>
          </cell>
          <cell r="I300">
            <v>0.96499999999999997</v>
          </cell>
          <cell r="J300">
            <v>0.96</v>
          </cell>
          <cell r="K300">
            <v>222</v>
          </cell>
          <cell r="L300">
            <v>222.96</v>
          </cell>
          <cell r="M300">
            <v>222</v>
          </cell>
          <cell r="N300">
            <v>222.96</v>
          </cell>
          <cell r="O300">
            <v>0</v>
          </cell>
          <cell r="P300" t="str">
            <v>SM</v>
          </cell>
          <cell r="Q300" t="str">
            <v>cont. 84-2. pc1a-c</v>
          </cell>
          <cell r="R300" t="str">
            <v>no</v>
          </cell>
          <cell r="S300">
            <v>1</v>
          </cell>
          <cell r="T300">
            <v>71</v>
          </cell>
          <cell r="U300">
            <v>2</v>
          </cell>
          <cell r="V300" t="str">
            <v>M</v>
          </cell>
          <cell r="W300" t="str">
            <v>no</v>
          </cell>
          <cell r="X300">
            <v>0</v>
          </cell>
          <cell r="Y300">
            <v>0</v>
          </cell>
          <cell r="Z300" t="str">
            <v>ICDP5057ESCTHU2</v>
          </cell>
        </row>
        <row r="301">
          <cell r="A301" t="str">
            <v>84-2</v>
          </cell>
          <cell r="B301">
            <v>5057</v>
          </cell>
          <cell r="C301">
            <v>2</v>
          </cell>
          <cell r="D301" t="str">
            <v>A</v>
          </cell>
          <cell r="E301">
            <v>84</v>
          </cell>
          <cell r="F301" t="str">
            <v>Z</v>
          </cell>
          <cell r="G301">
            <v>2</v>
          </cell>
          <cell r="H301">
            <v>3102386</v>
          </cell>
          <cell r="I301">
            <v>0.57499999999999996</v>
          </cell>
          <cell r="J301">
            <v>0.54</v>
          </cell>
          <cell r="K301">
            <v>222.965</v>
          </cell>
          <cell r="L301">
            <v>223.5</v>
          </cell>
          <cell r="M301">
            <v>222.96</v>
          </cell>
          <cell r="N301">
            <v>223.5</v>
          </cell>
          <cell r="O301">
            <v>0</v>
          </cell>
          <cell r="P301" t="str">
            <v>SM</v>
          </cell>
          <cell r="Q301" t="str">
            <v>cont. 84-3, pc1a-b</v>
          </cell>
          <cell r="R301" t="str">
            <v>no</v>
          </cell>
          <cell r="S301">
            <v>1</v>
          </cell>
          <cell r="T301">
            <v>71</v>
          </cell>
          <cell r="U301">
            <v>3</v>
          </cell>
          <cell r="V301" t="str">
            <v>M</v>
          </cell>
          <cell r="W301" t="str">
            <v>no</v>
          </cell>
          <cell r="Z301" t="str">
            <v>ICDP5057ESETHU2</v>
          </cell>
        </row>
        <row r="302">
          <cell r="A302" t="str">
            <v>84-3</v>
          </cell>
          <cell r="B302">
            <v>5057</v>
          </cell>
          <cell r="C302">
            <v>2</v>
          </cell>
          <cell r="D302" t="str">
            <v>A</v>
          </cell>
          <cell r="E302">
            <v>84</v>
          </cell>
          <cell r="F302" t="str">
            <v>Z</v>
          </cell>
          <cell r="G302">
            <v>3</v>
          </cell>
          <cell r="H302">
            <v>3102388</v>
          </cell>
          <cell r="I302">
            <v>0.85499999999999998</v>
          </cell>
          <cell r="J302">
            <v>0.82</v>
          </cell>
          <cell r="K302">
            <v>223.54</v>
          </cell>
          <cell r="L302">
            <v>224.32</v>
          </cell>
          <cell r="M302">
            <v>223.5</v>
          </cell>
          <cell r="N302">
            <v>224.32</v>
          </cell>
          <cell r="O302">
            <v>0</v>
          </cell>
          <cell r="P302" t="str">
            <v>SM</v>
          </cell>
          <cell r="Q302" t="str">
            <v>sawn 84-4. pc1a-e</v>
          </cell>
          <cell r="R302" t="str">
            <v>no</v>
          </cell>
          <cell r="S302">
            <v>1</v>
          </cell>
          <cell r="T302">
            <v>71</v>
          </cell>
          <cell r="U302">
            <v>4</v>
          </cell>
          <cell r="V302" t="str">
            <v>M</v>
          </cell>
          <cell r="W302" t="str">
            <v>no</v>
          </cell>
          <cell r="Z302" t="str">
            <v>ICDP5057ESGTHU2</v>
          </cell>
        </row>
        <row r="303">
          <cell r="A303" t="str">
            <v>84-4</v>
          </cell>
          <cell r="B303">
            <v>5057</v>
          </cell>
          <cell r="C303">
            <v>2</v>
          </cell>
          <cell r="D303" t="str">
            <v>A</v>
          </cell>
          <cell r="E303">
            <v>84</v>
          </cell>
          <cell r="F303" t="str">
            <v>Z</v>
          </cell>
          <cell r="G303">
            <v>4</v>
          </cell>
          <cell r="H303">
            <v>3102390</v>
          </cell>
          <cell r="I303">
            <v>0.70499999999999996</v>
          </cell>
          <cell r="J303">
            <v>0.7</v>
          </cell>
          <cell r="K303">
            <v>224.39499999999998</v>
          </cell>
          <cell r="L303">
            <v>225.02</v>
          </cell>
          <cell r="M303">
            <v>224.32</v>
          </cell>
          <cell r="N303">
            <v>225.02</v>
          </cell>
          <cell r="O303">
            <v>0</v>
          </cell>
          <cell r="P303" t="str">
            <v>SM</v>
          </cell>
          <cell r="Q303" t="str">
            <v>cont. 85-1. pc1a-f</v>
          </cell>
          <cell r="R303" t="str">
            <v>no</v>
          </cell>
          <cell r="S303">
            <v>1</v>
          </cell>
          <cell r="T303">
            <v>71</v>
          </cell>
          <cell r="U303">
            <v>5</v>
          </cell>
          <cell r="V303" t="str">
            <v>B</v>
          </cell>
          <cell r="W303" t="str">
            <v>no</v>
          </cell>
          <cell r="Z303" t="str">
            <v>ICDP5057ESITHU2</v>
          </cell>
        </row>
        <row r="304">
          <cell r="A304" t="str">
            <v>85-1</v>
          </cell>
          <cell r="B304">
            <v>5057</v>
          </cell>
          <cell r="C304">
            <v>2</v>
          </cell>
          <cell r="D304" t="str">
            <v>A</v>
          </cell>
          <cell r="E304">
            <v>85</v>
          </cell>
          <cell r="F304" t="str">
            <v>Z</v>
          </cell>
          <cell r="G304">
            <v>1</v>
          </cell>
          <cell r="H304">
            <v>3102392</v>
          </cell>
          <cell r="I304">
            <v>0.74</v>
          </cell>
          <cell r="J304">
            <v>0.72</v>
          </cell>
          <cell r="K304">
            <v>225.05</v>
          </cell>
          <cell r="L304">
            <v>225.77</v>
          </cell>
          <cell r="M304">
            <v>225.05</v>
          </cell>
          <cell r="N304">
            <v>225.77</v>
          </cell>
          <cell r="O304">
            <v>0</v>
          </cell>
          <cell r="P304" t="str">
            <v>SM</v>
          </cell>
          <cell r="Q304" t="str">
            <v>cont. 85-2. pc1a-b</v>
          </cell>
          <cell r="R304" t="str">
            <v>no</v>
          </cell>
          <cell r="S304">
            <v>1</v>
          </cell>
          <cell r="T304">
            <v>72</v>
          </cell>
          <cell r="U304">
            <v>1</v>
          </cell>
          <cell r="V304" t="str">
            <v>T</v>
          </cell>
          <cell r="W304" t="str">
            <v>no</v>
          </cell>
          <cell r="Z304" t="str">
            <v>ICDP5057ESKTHU2</v>
          </cell>
        </row>
        <row r="305">
          <cell r="A305" t="str">
            <v>85-2</v>
          </cell>
          <cell r="B305">
            <v>5057</v>
          </cell>
          <cell r="C305">
            <v>2</v>
          </cell>
          <cell r="D305" t="str">
            <v>A</v>
          </cell>
          <cell r="E305">
            <v>85</v>
          </cell>
          <cell r="F305" t="str">
            <v>Z</v>
          </cell>
          <cell r="G305">
            <v>2</v>
          </cell>
          <cell r="H305">
            <v>3102394</v>
          </cell>
          <cell r="I305">
            <v>0.82</v>
          </cell>
          <cell r="J305">
            <v>0.81</v>
          </cell>
          <cell r="K305">
            <v>225.79000000000002</v>
          </cell>
          <cell r="L305">
            <v>226.58</v>
          </cell>
          <cell r="M305">
            <v>225.77</v>
          </cell>
          <cell r="N305">
            <v>226.58</v>
          </cell>
          <cell r="O305">
            <v>0</v>
          </cell>
          <cell r="P305" t="str">
            <v>SM</v>
          </cell>
          <cell r="Q305" t="str">
            <v>cont. 85-3. pc1a-b</v>
          </cell>
          <cell r="R305" t="str">
            <v>no</v>
          </cell>
          <cell r="S305">
            <v>1</v>
          </cell>
          <cell r="T305">
            <v>72</v>
          </cell>
          <cell r="U305">
            <v>2</v>
          </cell>
          <cell r="V305" t="str">
            <v>M</v>
          </cell>
          <cell r="W305" t="str">
            <v>no</v>
          </cell>
          <cell r="Z305" t="str">
            <v>ICDP5057ESMTHU2</v>
          </cell>
        </row>
        <row r="306">
          <cell r="A306" t="str">
            <v>85-3</v>
          </cell>
          <cell r="B306">
            <v>5057</v>
          </cell>
          <cell r="C306">
            <v>2</v>
          </cell>
          <cell r="D306" t="str">
            <v>A</v>
          </cell>
          <cell r="E306">
            <v>85</v>
          </cell>
          <cell r="F306" t="str">
            <v>Z</v>
          </cell>
          <cell r="G306">
            <v>3</v>
          </cell>
          <cell r="H306">
            <v>3102396</v>
          </cell>
          <cell r="I306">
            <v>0.80500000000000005</v>
          </cell>
          <cell r="J306">
            <v>0.71</v>
          </cell>
          <cell r="K306">
            <v>226.61</v>
          </cell>
          <cell r="L306">
            <v>227.29</v>
          </cell>
          <cell r="M306">
            <v>226.58</v>
          </cell>
          <cell r="N306">
            <v>227.29</v>
          </cell>
          <cell r="O306">
            <v>0</v>
          </cell>
          <cell r="P306" t="str">
            <v>SM</v>
          </cell>
          <cell r="Q306" t="str">
            <v>cont. 85-4. pc1a-e</v>
          </cell>
          <cell r="R306" t="str">
            <v>no</v>
          </cell>
          <cell r="S306">
            <v>1</v>
          </cell>
          <cell r="T306">
            <v>72</v>
          </cell>
          <cell r="U306">
            <v>3</v>
          </cell>
          <cell r="V306" t="str">
            <v>M</v>
          </cell>
          <cell r="W306" t="str">
            <v>no</v>
          </cell>
          <cell r="Z306" t="str">
            <v>ICDP5057ESOTHU2</v>
          </cell>
        </row>
        <row r="307">
          <cell r="A307" t="str">
            <v>85-4</v>
          </cell>
          <cell r="B307">
            <v>5057</v>
          </cell>
          <cell r="C307">
            <v>2</v>
          </cell>
          <cell r="D307" t="str">
            <v>A</v>
          </cell>
          <cell r="E307">
            <v>85</v>
          </cell>
          <cell r="F307" t="str">
            <v>Z</v>
          </cell>
          <cell r="G307">
            <v>4</v>
          </cell>
          <cell r="H307">
            <v>3102398</v>
          </cell>
          <cell r="I307">
            <v>0.82</v>
          </cell>
          <cell r="J307">
            <v>0.78</v>
          </cell>
          <cell r="K307">
            <v>227.41500000000002</v>
          </cell>
          <cell r="L307">
            <v>228.07</v>
          </cell>
          <cell r="M307">
            <v>227.29</v>
          </cell>
          <cell r="N307">
            <v>228.07</v>
          </cell>
          <cell r="O307">
            <v>0</v>
          </cell>
          <cell r="P307" t="str">
            <v>SM</v>
          </cell>
          <cell r="Q307" t="str">
            <v>cont. 86-1. pc1a-d, a and c in bag</v>
          </cell>
          <cell r="R307" t="str">
            <v>no</v>
          </cell>
          <cell r="S307">
            <v>1</v>
          </cell>
          <cell r="T307">
            <v>72</v>
          </cell>
          <cell r="U307">
            <v>4</v>
          </cell>
          <cell r="V307" t="str">
            <v>M</v>
          </cell>
          <cell r="W307" t="str">
            <v>no</v>
          </cell>
          <cell r="X307">
            <v>0</v>
          </cell>
          <cell r="Y307">
            <v>0</v>
          </cell>
          <cell r="Z307" t="str">
            <v>ICDP5057ESQTHU2</v>
          </cell>
        </row>
        <row r="308">
          <cell r="A308" t="str">
            <v>86-1</v>
          </cell>
          <cell r="B308">
            <v>5057</v>
          </cell>
          <cell r="C308">
            <v>2</v>
          </cell>
          <cell r="D308" t="str">
            <v>A</v>
          </cell>
          <cell r="E308">
            <v>86</v>
          </cell>
          <cell r="F308" t="str">
            <v>Z</v>
          </cell>
          <cell r="G308">
            <v>1</v>
          </cell>
          <cell r="H308">
            <v>3102400</v>
          </cell>
          <cell r="I308">
            <v>0.59499999999999997</v>
          </cell>
          <cell r="J308">
            <v>0.59</v>
          </cell>
          <cell r="K308">
            <v>228.1</v>
          </cell>
          <cell r="L308">
            <v>228.69</v>
          </cell>
          <cell r="M308">
            <v>228.1</v>
          </cell>
          <cell r="N308">
            <v>228.69</v>
          </cell>
          <cell r="O308">
            <v>0</v>
          </cell>
          <cell r="P308" t="str">
            <v>SM</v>
          </cell>
          <cell r="Q308" t="str">
            <v>sawn 86-2. pc1</v>
          </cell>
          <cell r="R308" t="str">
            <v>no</v>
          </cell>
          <cell r="S308">
            <v>1</v>
          </cell>
          <cell r="T308">
            <v>72</v>
          </cell>
          <cell r="U308">
            <v>5</v>
          </cell>
          <cell r="V308" t="str">
            <v>B</v>
          </cell>
          <cell r="W308" t="str">
            <v>no</v>
          </cell>
          <cell r="Z308" t="str">
            <v>ICDP5057ESSTHU2</v>
          </cell>
        </row>
        <row r="309">
          <cell r="A309" t="str">
            <v>86-2</v>
          </cell>
          <cell r="B309">
            <v>5057</v>
          </cell>
          <cell r="C309">
            <v>2</v>
          </cell>
          <cell r="D309" t="str">
            <v>A</v>
          </cell>
          <cell r="E309">
            <v>86</v>
          </cell>
          <cell r="F309" t="str">
            <v>Z</v>
          </cell>
          <cell r="G309">
            <v>2</v>
          </cell>
          <cell r="H309">
            <v>3102402</v>
          </cell>
          <cell r="I309">
            <v>0.67500000000000004</v>
          </cell>
          <cell r="J309">
            <v>0.64</v>
          </cell>
          <cell r="K309">
            <v>228.69499999999999</v>
          </cell>
          <cell r="L309">
            <v>229.33</v>
          </cell>
          <cell r="M309">
            <v>228.69</v>
          </cell>
          <cell r="N309">
            <v>229.33</v>
          </cell>
          <cell r="O309">
            <v>0</v>
          </cell>
          <cell r="P309" t="str">
            <v>SM</v>
          </cell>
          <cell r="Q309" t="str">
            <v>cont. 86-3. pc1a-b, b in bag</v>
          </cell>
          <cell r="R309" t="str">
            <v>no</v>
          </cell>
          <cell r="S309">
            <v>1</v>
          </cell>
          <cell r="T309">
            <v>73</v>
          </cell>
          <cell r="U309">
            <v>1</v>
          </cell>
          <cell r="V309" t="str">
            <v>T</v>
          </cell>
          <cell r="W309" t="str">
            <v>no</v>
          </cell>
          <cell r="Z309" t="str">
            <v>ICDP5057ESUTHU2</v>
          </cell>
        </row>
        <row r="310">
          <cell r="A310" t="str">
            <v>86-3</v>
          </cell>
          <cell r="B310">
            <v>5057</v>
          </cell>
          <cell r="C310">
            <v>2</v>
          </cell>
          <cell r="D310" t="str">
            <v>A</v>
          </cell>
          <cell r="E310">
            <v>86</v>
          </cell>
          <cell r="F310" t="str">
            <v>Z</v>
          </cell>
          <cell r="G310">
            <v>3</v>
          </cell>
          <cell r="H310">
            <v>3102404</v>
          </cell>
          <cell r="I310">
            <v>0.92500000000000004</v>
          </cell>
          <cell r="J310">
            <v>0.92</v>
          </cell>
          <cell r="K310">
            <v>229.37</v>
          </cell>
          <cell r="L310">
            <v>230.25</v>
          </cell>
          <cell r="M310">
            <v>229.33</v>
          </cell>
          <cell r="N310">
            <v>230.25</v>
          </cell>
          <cell r="O310">
            <v>0</v>
          </cell>
          <cell r="P310" t="str">
            <v>SM</v>
          </cell>
          <cell r="Q310" t="str">
            <v>cont. 86-4. pc1a-c</v>
          </cell>
          <cell r="R310" t="str">
            <v>no</v>
          </cell>
          <cell r="S310">
            <v>1</v>
          </cell>
          <cell r="T310">
            <v>73</v>
          </cell>
          <cell r="U310">
            <v>2</v>
          </cell>
          <cell r="V310" t="str">
            <v>M</v>
          </cell>
          <cell r="W310" t="str">
            <v>no</v>
          </cell>
          <cell r="Z310" t="str">
            <v>ICDP5057ESWTHU2</v>
          </cell>
        </row>
        <row r="311">
          <cell r="A311" t="str">
            <v>86-4</v>
          </cell>
          <cell r="B311">
            <v>5057</v>
          </cell>
          <cell r="C311">
            <v>2</v>
          </cell>
          <cell r="D311" t="str">
            <v>A</v>
          </cell>
          <cell r="E311">
            <v>86</v>
          </cell>
          <cell r="F311" t="str">
            <v>Z</v>
          </cell>
          <cell r="G311">
            <v>4</v>
          </cell>
          <cell r="H311">
            <v>3102406</v>
          </cell>
          <cell r="I311">
            <v>0.94</v>
          </cell>
          <cell r="J311">
            <v>0.91</v>
          </cell>
          <cell r="K311">
            <v>230.29500000000002</v>
          </cell>
          <cell r="L311">
            <v>231.16</v>
          </cell>
          <cell r="M311">
            <v>230.25</v>
          </cell>
          <cell r="N311">
            <v>231.16</v>
          </cell>
          <cell r="O311">
            <v>0</v>
          </cell>
          <cell r="P311" t="str">
            <v>SM</v>
          </cell>
          <cell r="Q311" t="str">
            <v>cont. 87-1. pc1a-c</v>
          </cell>
          <cell r="R311" t="str">
            <v>no</v>
          </cell>
          <cell r="S311">
            <v>1</v>
          </cell>
          <cell r="T311">
            <v>73</v>
          </cell>
          <cell r="U311">
            <v>3</v>
          </cell>
          <cell r="V311" t="str">
            <v>M</v>
          </cell>
          <cell r="W311" t="str">
            <v>no</v>
          </cell>
          <cell r="Z311" t="str">
            <v>ICDP5057ESYTHU2</v>
          </cell>
        </row>
        <row r="312">
          <cell r="A312" t="str">
            <v>87-1</v>
          </cell>
          <cell r="B312">
            <v>5057</v>
          </cell>
          <cell r="C312">
            <v>2</v>
          </cell>
          <cell r="D312" t="str">
            <v>A</v>
          </cell>
          <cell r="E312">
            <v>87</v>
          </cell>
          <cell r="F312" t="str">
            <v>Z</v>
          </cell>
          <cell r="G312">
            <v>1</v>
          </cell>
          <cell r="H312">
            <v>3102408</v>
          </cell>
          <cell r="I312">
            <v>0.94499999999999995</v>
          </cell>
          <cell r="J312">
            <v>0.91</v>
          </cell>
          <cell r="K312">
            <v>231.15</v>
          </cell>
          <cell r="L312">
            <v>232.06</v>
          </cell>
          <cell r="M312">
            <v>231.15</v>
          </cell>
          <cell r="N312">
            <v>232.06</v>
          </cell>
          <cell r="O312">
            <v>0</v>
          </cell>
          <cell r="P312" t="str">
            <v>SM</v>
          </cell>
          <cell r="Q312" t="str">
            <v>discont. 87-2. pc1a-b</v>
          </cell>
          <cell r="R312" t="str">
            <v>no</v>
          </cell>
          <cell r="S312">
            <v>1</v>
          </cell>
          <cell r="T312">
            <v>73</v>
          </cell>
          <cell r="U312">
            <v>4</v>
          </cell>
          <cell r="V312" t="str">
            <v>M</v>
          </cell>
          <cell r="W312" t="str">
            <v>no</v>
          </cell>
          <cell r="X312">
            <v>0</v>
          </cell>
          <cell r="Y312">
            <v>0</v>
          </cell>
          <cell r="Z312" t="str">
            <v>ICDP5057ES0UHU2</v>
          </cell>
        </row>
        <row r="313">
          <cell r="A313" t="str">
            <v>87-2</v>
          </cell>
          <cell r="B313">
            <v>5057</v>
          </cell>
          <cell r="C313">
            <v>2</v>
          </cell>
          <cell r="D313" t="str">
            <v>A</v>
          </cell>
          <cell r="E313">
            <v>87</v>
          </cell>
          <cell r="F313" t="str">
            <v>Z</v>
          </cell>
          <cell r="G313">
            <v>2</v>
          </cell>
          <cell r="H313">
            <v>3102410</v>
          </cell>
          <cell r="I313">
            <v>0.875</v>
          </cell>
          <cell r="J313">
            <v>0.85</v>
          </cell>
          <cell r="K313">
            <v>232.095</v>
          </cell>
          <cell r="L313">
            <v>232.91</v>
          </cell>
          <cell r="M313">
            <v>232.06</v>
          </cell>
          <cell r="N313">
            <v>232.91</v>
          </cell>
          <cell r="O313">
            <v>0</v>
          </cell>
          <cell r="P313" t="str">
            <v>SM</v>
          </cell>
          <cell r="Q313" t="str">
            <v>discont. 87-3.pc1a-c</v>
          </cell>
          <cell r="R313" t="str">
            <v>no</v>
          </cell>
          <cell r="S313">
            <v>1</v>
          </cell>
          <cell r="T313">
            <v>73</v>
          </cell>
          <cell r="U313">
            <v>5</v>
          </cell>
          <cell r="V313" t="str">
            <v>B</v>
          </cell>
          <cell r="W313" t="str">
            <v>no</v>
          </cell>
          <cell r="Z313" t="str">
            <v>ICDP5057ES2UHU2</v>
          </cell>
        </row>
        <row r="314">
          <cell r="A314" t="str">
            <v>87-3</v>
          </cell>
          <cell r="B314">
            <v>5057</v>
          </cell>
          <cell r="C314">
            <v>2</v>
          </cell>
          <cell r="D314" t="str">
            <v>A</v>
          </cell>
          <cell r="E314">
            <v>87</v>
          </cell>
          <cell r="F314" t="str">
            <v>Z</v>
          </cell>
          <cell r="G314">
            <v>3</v>
          </cell>
          <cell r="H314">
            <v>3102412</v>
          </cell>
          <cell r="I314">
            <v>0.56999999999999995</v>
          </cell>
          <cell r="J314">
            <v>0.55000000000000004</v>
          </cell>
          <cell r="K314">
            <v>232.97</v>
          </cell>
          <cell r="L314">
            <v>233.46</v>
          </cell>
          <cell r="M314">
            <v>232.91</v>
          </cell>
          <cell r="N314">
            <v>233.46</v>
          </cell>
          <cell r="O314">
            <v>0</v>
          </cell>
          <cell r="P314" t="str">
            <v>SM</v>
          </cell>
          <cell r="Q314" t="str">
            <v>discont. 87-4. pc1a-b</v>
          </cell>
          <cell r="R314" t="str">
            <v>no</v>
          </cell>
          <cell r="S314">
            <v>1</v>
          </cell>
          <cell r="T314">
            <v>74</v>
          </cell>
          <cell r="U314">
            <v>1</v>
          </cell>
          <cell r="V314" t="str">
            <v>T</v>
          </cell>
          <cell r="W314" t="str">
            <v>no</v>
          </cell>
          <cell r="Z314" t="str">
            <v>ICDP5057ES4UHU2</v>
          </cell>
        </row>
        <row r="315">
          <cell r="A315" t="str">
            <v>87-4</v>
          </cell>
          <cell r="B315">
            <v>5057</v>
          </cell>
          <cell r="C315">
            <v>2</v>
          </cell>
          <cell r="D315" t="str">
            <v>A</v>
          </cell>
          <cell r="E315">
            <v>87</v>
          </cell>
          <cell r="F315" t="str">
            <v>Z</v>
          </cell>
          <cell r="G315">
            <v>4</v>
          </cell>
          <cell r="H315">
            <v>3102414</v>
          </cell>
          <cell r="I315">
            <v>0.64</v>
          </cell>
          <cell r="J315">
            <v>0.62</v>
          </cell>
          <cell r="K315">
            <v>233.54</v>
          </cell>
          <cell r="L315">
            <v>234.08</v>
          </cell>
          <cell r="M315">
            <v>233.46</v>
          </cell>
          <cell r="N315">
            <v>234.08</v>
          </cell>
          <cell r="O315">
            <v>0</v>
          </cell>
          <cell r="P315" t="str">
            <v>SM</v>
          </cell>
          <cell r="Q315" t="str">
            <v>cont. 88-1. pc1a-h, d and f in bag</v>
          </cell>
          <cell r="R315" t="str">
            <v>no</v>
          </cell>
          <cell r="S315">
            <v>1</v>
          </cell>
          <cell r="T315">
            <v>74</v>
          </cell>
          <cell r="U315">
            <v>2</v>
          </cell>
          <cell r="V315" t="str">
            <v>M</v>
          </cell>
          <cell r="W315" t="str">
            <v>no</v>
          </cell>
          <cell r="Z315" t="str">
            <v>ICDP5057ES6UHU2</v>
          </cell>
        </row>
        <row r="316">
          <cell r="A316" t="str">
            <v>88-1</v>
          </cell>
          <cell r="B316">
            <v>5057</v>
          </cell>
          <cell r="C316">
            <v>2</v>
          </cell>
          <cell r="D316" t="str">
            <v>A</v>
          </cell>
          <cell r="E316">
            <v>88</v>
          </cell>
          <cell r="F316" t="str">
            <v>Z</v>
          </cell>
          <cell r="G316">
            <v>1</v>
          </cell>
          <cell r="H316">
            <v>3102416</v>
          </cell>
          <cell r="I316">
            <v>0.90500000000000003</v>
          </cell>
          <cell r="J316">
            <v>0.88</v>
          </cell>
          <cell r="K316">
            <v>234.2</v>
          </cell>
          <cell r="L316">
            <v>235.08</v>
          </cell>
          <cell r="M316">
            <v>234.2</v>
          </cell>
          <cell r="N316">
            <v>235.08</v>
          </cell>
          <cell r="O316">
            <v>0</v>
          </cell>
          <cell r="P316" t="str">
            <v>SM</v>
          </cell>
          <cell r="Q316" t="str">
            <v>cont. 88-2. pc1a-c, b in bag. pc2a-c, a in bag. pc3a-c, b in bag</v>
          </cell>
          <cell r="R316" t="str">
            <v>no</v>
          </cell>
          <cell r="S316">
            <v>3</v>
          </cell>
          <cell r="T316">
            <v>74</v>
          </cell>
          <cell r="U316">
            <v>3</v>
          </cell>
          <cell r="V316" t="str">
            <v>M</v>
          </cell>
          <cell r="W316" t="str">
            <v>no</v>
          </cell>
          <cell r="Z316" t="str">
            <v>ICDP5057ES8UHU2</v>
          </cell>
        </row>
        <row r="317">
          <cell r="A317" t="str">
            <v>88-2</v>
          </cell>
          <cell r="B317">
            <v>5057</v>
          </cell>
          <cell r="C317">
            <v>2</v>
          </cell>
          <cell r="D317" t="str">
            <v>A</v>
          </cell>
          <cell r="E317">
            <v>88</v>
          </cell>
          <cell r="F317" t="str">
            <v>Z</v>
          </cell>
          <cell r="G317">
            <v>2</v>
          </cell>
          <cell r="H317">
            <v>3102418</v>
          </cell>
          <cell r="I317">
            <v>0.93500000000000005</v>
          </cell>
          <cell r="J317">
            <v>0.93</v>
          </cell>
          <cell r="K317">
            <v>235.10499999999999</v>
          </cell>
          <cell r="L317">
            <v>236.01</v>
          </cell>
          <cell r="M317">
            <v>235.08</v>
          </cell>
          <cell r="N317">
            <v>236.01</v>
          </cell>
          <cell r="O317">
            <v>0</v>
          </cell>
          <cell r="P317" t="str">
            <v>SM</v>
          </cell>
          <cell r="Q317" t="str">
            <v>sawn 88-3. pc1a-c</v>
          </cell>
          <cell r="R317" t="str">
            <v>no</v>
          </cell>
          <cell r="S317">
            <v>1</v>
          </cell>
          <cell r="T317">
            <v>74</v>
          </cell>
          <cell r="U317">
            <v>4</v>
          </cell>
          <cell r="V317" t="str">
            <v>M</v>
          </cell>
          <cell r="W317" t="str">
            <v>no</v>
          </cell>
          <cell r="Z317" t="str">
            <v>ICDP5057ESAUHU2</v>
          </cell>
        </row>
        <row r="318">
          <cell r="A318" t="str">
            <v>88-3</v>
          </cell>
          <cell r="B318">
            <v>5057</v>
          </cell>
          <cell r="C318">
            <v>2</v>
          </cell>
          <cell r="D318" t="str">
            <v>A</v>
          </cell>
          <cell r="E318">
            <v>88</v>
          </cell>
          <cell r="F318" t="str">
            <v>Z</v>
          </cell>
          <cell r="G318">
            <v>3</v>
          </cell>
          <cell r="H318">
            <v>3102420</v>
          </cell>
          <cell r="I318">
            <v>0.86499999999999999</v>
          </cell>
          <cell r="J318">
            <v>0.85</v>
          </cell>
          <cell r="K318">
            <v>236.04</v>
          </cell>
          <cell r="L318">
            <v>236.86</v>
          </cell>
          <cell r="M318">
            <v>236.01</v>
          </cell>
          <cell r="N318">
            <v>236.86</v>
          </cell>
          <cell r="O318">
            <v>0</v>
          </cell>
          <cell r="P318" t="str">
            <v>SM</v>
          </cell>
          <cell r="Q318" t="str">
            <v>cont. 88-4. pc1a-d, c in bag</v>
          </cell>
          <cell r="R318" t="str">
            <v>no</v>
          </cell>
          <cell r="S318">
            <v>1</v>
          </cell>
          <cell r="T318">
            <v>74</v>
          </cell>
          <cell r="U318">
            <v>5</v>
          </cell>
          <cell r="V318" t="str">
            <v>B</v>
          </cell>
          <cell r="W318" t="str">
            <v>no</v>
          </cell>
          <cell r="Z318" t="str">
            <v>ICDP5057ESCUHU2</v>
          </cell>
        </row>
        <row r="319">
          <cell r="A319" t="str">
            <v>88-4</v>
          </cell>
          <cell r="B319">
            <v>5057</v>
          </cell>
          <cell r="C319">
            <v>2</v>
          </cell>
          <cell r="D319" t="str">
            <v>A</v>
          </cell>
          <cell r="E319">
            <v>88</v>
          </cell>
          <cell r="F319" t="str">
            <v>Z</v>
          </cell>
          <cell r="G319">
            <v>4</v>
          </cell>
          <cell r="H319">
            <v>3102422</v>
          </cell>
          <cell r="I319">
            <v>0.53</v>
          </cell>
          <cell r="J319">
            <v>0.5</v>
          </cell>
          <cell r="K319">
            <v>236.905</v>
          </cell>
          <cell r="L319">
            <v>237.36</v>
          </cell>
          <cell r="M319">
            <v>236.86</v>
          </cell>
          <cell r="N319">
            <v>237.36</v>
          </cell>
          <cell r="O319">
            <v>0</v>
          </cell>
          <cell r="P319" t="str">
            <v>SM</v>
          </cell>
          <cell r="Q319" t="str">
            <v>cont. 89-1. pc1a-d, b in bag</v>
          </cell>
          <cell r="R319" t="str">
            <v>no</v>
          </cell>
          <cell r="S319">
            <v>1</v>
          </cell>
          <cell r="T319">
            <v>75</v>
          </cell>
          <cell r="U319">
            <v>1</v>
          </cell>
          <cell r="V319" t="str">
            <v>T</v>
          </cell>
          <cell r="W319" t="str">
            <v>no</v>
          </cell>
          <cell r="Z319" t="str">
            <v>ICDP5057ESEUHU2</v>
          </cell>
        </row>
        <row r="320">
          <cell r="A320" t="str">
            <v>89-1</v>
          </cell>
          <cell r="B320">
            <v>5057</v>
          </cell>
          <cell r="C320">
            <v>2</v>
          </cell>
          <cell r="D320" t="str">
            <v>A</v>
          </cell>
          <cell r="E320">
            <v>89</v>
          </cell>
          <cell r="F320" t="str">
            <v>Z</v>
          </cell>
          <cell r="G320">
            <v>1</v>
          </cell>
          <cell r="H320">
            <v>3102424</v>
          </cell>
          <cell r="I320">
            <v>0.71</v>
          </cell>
          <cell r="J320">
            <v>0.7</v>
          </cell>
          <cell r="K320">
            <v>237.25</v>
          </cell>
          <cell r="L320">
            <v>237.95</v>
          </cell>
          <cell r="M320">
            <v>237.25</v>
          </cell>
          <cell r="N320">
            <v>237.95</v>
          </cell>
          <cell r="O320">
            <v>0</v>
          </cell>
          <cell r="P320" t="str">
            <v>SM</v>
          </cell>
          <cell r="Q320" t="str">
            <v>cont. 89-2. pc1</v>
          </cell>
          <cell r="R320" t="str">
            <v>no</v>
          </cell>
          <cell r="S320">
            <v>1</v>
          </cell>
          <cell r="T320">
            <v>75</v>
          </cell>
          <cell r="U320">
            <v>2</v>
          </cell>
          <cell r="V320" t="str">
            <v>M</v>
          </cell>
          <cell r="W320" t="str">
            <v>no</v>
          </cell>
          <cell r="Z320" t="str">
            <v>ICDP5057ESGUHU2</v>
          </cell>
        </row>
        <row r="321">
          <cell r="A321" t="str">
            <v>89-2</v>
          </cell>
          <cell r="B321">
            <v>5057</v>
          </cell>
          <cell r="C321">
            <v>2</v>
          </cell>
          <cell r="D321" t="str">
            <v>A</v>
          </cell>
          <cell r="E321">
            <v>89</v>
          </cell>
          <cell r="F321" t="str">
            <v>Z</v>
          </cell>
          <cell r="G321">
            <v>2</v>
          </cell>
          <cell r="H321">
            <v>3102426</v>
          </cell>
          <cell r="I321">
            <v>0.52</v>
          </cell>
          <cell r="J321">
            <v>0.51</v>
          </cell>
          <cell r="K321">
            <v>237.96</v>
          </cell>
          <cell r="L321">
            <v>238.46</v>
          </cell>
          <cell r="M321">
            <v>237.95</v>
          </cell>
          <cell r="N321">
            <v>238.46</v>
          </cell>
          <cell r="O321">
            <v>0</v>
          </cell>
          <cell r="P321" t="str">
            <v>SM</v>
          </cell>
          <cell r="Q321" t="str">
            <v>cont. 89-3. pc1a-d</v>
          </cell>
          <cell r="R321" t="str">
            <v>no</v>
          </cell>
          <cell r="S321">
            <v>1</v>
          </cell>
          <cell r="T321">
            <v>75</v>
          </cell>
          <cell r="U321">
            <v>3</v>
          </cell>
          <cell r="V321" t="str">
            <v>M</v>
          </cell>
          <cell r="W321" t="str">
            <v>no</v>
          </cell>
          <cell r="Z321" t="str">
            <v>ICDP5057ESIUHU2</v>
          </cell>
        </row>
        <row r="322">
          <cell r="A322" t="str">
            <v>89-3</v>
          </cell>
          <cell r="B322">
            <v>5057</v>
          </cell>
          <cell r="C322">
            <v>2</v>
          </cell>
          <cell r="D322" t="str">
            <v>A</v>
          </cell>
          <cell r="E322">
            <v>89</v>
          </cell>
          <cell r="F322" t="str">
            <v>Z</v>
          </cell>
          <cell r="G322">
            <v>3</v>
          </cell>
          <cell r="H322">
            <v>3102428</v>
          </cell>
          <cell r="I322">
            <v>0.94499999999999995</v>
          </cell>
          <cell r="J322">
            <v>0.93</v>
          </cell>
          <cell r="K322">
            <v>238.48000000000002</v>
          </cell>
          <cell r="L322">
            <v>239.39</v>
          </cell>
          <cell r="M322">
            <v>238.46</v>
          </cell>
          <cell r="N322">
            <v>239.39</v>
          </cell>
          <cell r="O322">
            <v>0</v>
          </cell>
          <cell r="P322" t="str">
            <v>SM</v>
          </cell>
          <cell r="Q322" t="str">
            <v>sawn 89-4. pc1a-d. pc2. pc3a-e, a in bag</v>
          </cell>
          <cell r="R322" t="str">
            <v>no</v>
          </cell>
          <cell r="S322">
            <v>3</v>
          </cell>
          <cell r="T322">
            <v>75</v>
          </cell>
          <cell r="U322">
            <v>4</v>
          </cell>
          <cell r="V322" t="str">
            <v>M</v>
          </cell>
          <cell r="W322" t="str">
            <v>no</v>
          </cell>
          <cell r="Z322" t="str">
            <v>ICDP5057ESKUHU2</v>
          </cell>
        </row>
        <row r="323">
          <cell r="A323" t="str">
            <v>89-4</v>
          </cell>
          <cell r="B323">
            <v>5057</v>
          </cell>
          <cell r="C323">
            <v>2</v>
          </cell>
          <cell r="D323" t="str">
            <v>A</v>
          </cell>
          <cell r="E323">
            <v>89</v>
          </cell>
          <cell r="F323" t="str">
            <v>Z</v>
          </cell>
          <cell r="G323">
            <v>4</v>
          </cell>
          <cell r="H323">
            <v>3102430</v>
          </cell>
          <cell r="I323">
            <v>0.95</v>
          </cell>
          <cell r="J323">
            <v>0.9</v>
          </cell>
          <cell r="K323">
            <v>239.42500000000001</v>
          </cell>
          <cell r="L323">
            <v>240.29</v>
          </cell>
          <cell r="M323">
            <v>239.39</v>
          </cell>
          <cell r="N323">
            <v>240.29</v>
          </cell>
          <cell r="O323">
            <v>0</v>
          </cell>
          <cell r="P323" t="str">
            <v>SM</v>
          </cell>
          <cell r="Q323" t="str">
            <v>discont. 90-1. pc1a-e, c in bag</v>
          </cell>
          <cell r="R323" t="str">
            <v>no</v>
          </cell>
          <cell r="S323">
            <v>1</v>
          </cell>
          <cell r="T323">
            <v>75</v>
          </cell>
          <cell r="U323">
            <v>5</v>
          </cell>
          <cell r="V323" t="str">
            <v>B</v>
          </cell>
          <cell r="W323" t="str">
            <v>no</v>
          </cell>
          <cell r="Z323" t="str">
            <v>ICDP5057ESMUHU2</v>
          </cell>
        </row>
        <row r="324">
          <cell r="A324" t="str">
            <v>90-1</v>
          </cell>
          <cell r="B324">
            <v>5057</v>
          </cell>
          <cell r="C324">
            <v>2</v>
          </cell>
          <cell r="D324" t="str">
            <v>A</v>
          </cell>
          <cell r="E324">
            <v>90</v>
          </cell>
          <cell r="F324" t="str">
            <v>Z</v>
          </cell>
          <cell r="G324">
            <v>1</v>
          </cell>
          <cell r="H324">
            <v>3102432</v>
          </cell>
          <cell r="I324">
            <v>0.96</v>
          </cell>
          <cell r="J324">
            <v>0.95</v>
          </cell>
          <cell r="K324">
            <v>240.3</v>
          </cell>
          <cell r="L324">
            <v>241.25</v>
          </cell>
          <cell r="M324">
            <v>240.3</v>
          </cell>
          <cell r="N324">
            <v>241.25</v>
          </cell>
          <cell r="O324">
            <v>0</v>
          </cell>
          <cell r="P324" t="str">
            <v>JC</v>
          </cell>
          <cell r="Q324" t="str">
            <v>cont. 90-2. pc1 a-e, b in bag</v>
          </cell>
          <cell r="R324" t="str">
            <v>no</v>
          </cell>
          <cell r="S324">
            <v>1</v>
          </cell>
          <cell r="T324">
            <v>76</v>
          </cell>
          <cell r="U324">
            <v>1</v>
          </cell>
          <cell r="V324" t="str">
            <v>T</v>
          </cell>
          <cell r="W324" t="str">
            <v>no</v>
          </cell>
          <cell r="Z324" t="str">
            <v>ICDP5057ESOUHU2</v>
          </cell>
        </row>
        <row r="325">
          <cell r="A325" t="str">
            <v>90-2</v>
          </cell>
          <cell r="B325">
            <v>5057</v>
          </cell>
          <cell r="C325">
            <v>2</v>
          </cell>
          <cell r="D325" t="str">
            <v>A</v>
          </cell>
          <cell r="E325">
            <v>90</v>
          </cell>
          <cell r="F325" t="str">
            <v>Z</v>
          </cell>
          <cell r="G325">
            <v>2</v>
          </cell>
          <cell r="H325">
            <v>3102434</v>
          </cell>
          <cell r="I325">
            <v>0.73499999999999999</v>
          </cell>
          <cell r="J325">
            <v>0.74</v>
          </cell>
          <cell r="K325">
            <v>241.26000000000002</v>
          </cell>
          <cell r="L325">
            <v>241.99</v>
          </cell>
          <cell r="M325">
            <v>241.25</v>
          </cell>
          <cell r="N325">
            <v>241.99</v>
          </cell>
          <cell r="O325">
            <v>0</v>
          </cell>
          <cell r="P325" t="str">
            <v>JC</v>
          </cell>
          <cell r="Q325" t="str">
            <v>cont. 90-3. pc1 a-b</v>
          </cell>
          <cell r="R325" t="str">
            <v>no</v>
          </cell>
          <cell r="S325">
            <v>1</v>
          </cell>
          <cell r="T325">
            <v>76</v>
          </cell>
          <cell r="U325">
            <v>2</v>
          </cell>
          <cell r="V325" t="str">
            <v>M</v>
          </cell>
          <cell r="W325" t="str">
            <v>no</v>
          </cell>
          <cell r="Z325" t="str">
            <v>ICDP5057ESQUHU2</v>
          </cell>
        </row>
        <row r="326">
          <cell r="A326" t="str">
            <v>90-3</v>
          </cell>
          <cell r="B326">
            <v>5057</v>
          </cell>
          <cell r="C326">
            <v>2</v>
          </cell>
          <cell r="D326" t="str">
            <v>A</v>
          </cell>
          <cell r="E326">
            <v>90</v>
          </cell>
          <cell r="F326" t="str">
            <v>Z</v>
          </cell>
          <cell r="G326">
            <v>3</v>
          </cell>
          <cell r="H326">
            <v>3102436</v>
          </cell>
          <cell r="I326">
            <v>0.88500000000000001</v>
          </cell>
          <cell r="J326">
            <v>0.86</v>
          </cell>
          <cell r="K326">
            <v>241.99500000000003</v>
          </cell>
          <cell r="L326">
            <v>242.85</v>
          </cell>
          <cell r="M326">
            <v>241.99</v>
          </cell>
          <cell r="N326">
            <v>242.85</v>
          </cell>
          <cell r="O326">
            <v>0</v>
          </cell>
          <cell r="P326" t="str">
            <v>JC</v>
          </cell>
          <cell r="Q326" t="str">
            <v>cont. 90-4. pc1 a-c</v>
          </cell>
          <cell r="R326" t="str">
            <v>no</v>
          </cell>
          <cell r="S326">
            <v>1</v>
          </cell>
          <cell r="T326">
            <v>76</v>
          </cell>
          <cell r="U326">
            <v>3</v>
          </cell>
          <cell r="V326" t="str">
            <v>M</v>
          </cell>
          <cell r="W326" t="str">
            <v>no</v>
          </cell>
          <cell r="Z326" t="str">
            <v>ICDP5057ESSUHU2</v>
          </cell>
        </row>
        <row r="327">
          <cell r="A327" t="str">
            <v>90-4</v>
          </cell>
          <cell r="B327">
            <v>5057</v>
          </cell>
          <cell r="C327">
            <v>2</v>
          </cell>
          <cell r="D327" t="str">
            <v>A</v>
          </cell>
          <cell r="E327">
            <v>90</v>
          </cell>
          <cell r="F327" t="str">
            <v>Z</v>
          </cell>
          <cell r="G327">
            <v>4</v>
          </cell>
          <cell r="H327">
            <v>3102438</v>
          </cell>
          <cell r="I327">
            <v>0.51500000000000001</v>
          </cell>
          <cell r="J327">
            <v>0.5</v>
          </cell>
          <cell r="K327">
            <v>242.88000000000002</v>
          </cell>
          <cell r="L327">
            <v>243.35</v>
          </cell>
          <cell r="M327">
            <v>242.85</v>
          </cell>
          <cell r="N327">
            <v>243.35</v>
          </cell>
          <cell r="O327">
            <v>0</v>
          </cell>
          <cell r="P327" t="str">
            <v>JC</v>
          </cell>
          <cell r="Q327" t="str">
            <v>cont. 91-1. pc1 a-d</v>
          </cell>
          <cell r="R327" t="str">
            <v>no</v>
          </cell>
          <cell r="S327">
            <v>1</v>
          </cell>
          <cell r="T327">
            <v>76</v>
          </cell>
          <cell r="U327">
            <v>4</v>
          </cell>
          <cell r="V327" t="str">
            <v>M</v>
          </cell>
          <cell r="W327" t="str">
            <v>no</v>
          </cell>
          <cell r="Z327" t="str">
            <v>ICDP5057ESUUHU2</v>
          </cell>
        </row>
        <row r="328">
          <cell r="A328" t="str">
            <v>91-1</v>
          </cell>
          <cell r="B328">
            <v>5057</v>
          </cell>
          <cell r="C328">
            <v>2</v>
          </cell>
          <cell r="D328" t="str">
            <v>A</v>
          </cell>
          <cell r="E328">
            <v>91</v>
          </cell>
          <cell r="F328" t="str">
            <v>Z</v>
          </cell>
          <cell r="G328">
            <v>1</v>
          </cell>
          <cell r="H328">
            <v>3102440</v>
          </cell>
          <cell r="I328">
            <v>0.89500000000000002</v>
          </cell>
          <cell r="J328">
            <v>0.88</v>
          </cell>
          <cell r="K328">
            <v>243.35</v>
          </cell>
          <cell r="L328">
            <v>244.23</v>
          </cell>
          <cell r="M328">
            <v>243.35</v>
          </cell>
          <cell r="N328">
            <v>244.23</v>
          </cell>
          <cell r="O328">
            <v>0</v>
          </cell>
          <cell r="P328" t="str">
            <v>JC</v>
          </cell>
          <cell r="Q328" t="str">
            <v>cont. 91-2. pc1 a-f, d and f in bag</v>
          </cell>
          <cell r="R328" t="str">
            <v>no</v>
          </cell>
          <cell r="S328">
            <v>1</v>
          </cell>
          <cell r="T328">
            <v>76</v>
          </cell>
          <cell r="U328">
            <v>5</v>
          </cell>
          <cell r="V328" t="str">
            <v>B</v>
          </cell>
          <cell r="W328" t="str">
            <v>no</v>
          </cell>
          <cell r="Z328" t="str">
            <v>ICDP5057ESWUHU2</v>
          </cell>
        </row>
        <row r="329">
          <cell r="A329" t="str">
            <v>91-2</v>
          </cell>
          <cell r="B329">
            <v>5057</v>
          </cell>
          <cell r="C329">
            <v>2</v>
          </cell>
          <cell r="D329" t="str">
            <v>A</v>
          </cell>
          <cell r="E329">
            <v>91</v>
          </cell>
          <cell r="F329" t="str">
            <v>Z</v>
          </cell>
          <cell r="G329">
            <v>2</v>
          </cell>
          <cell r="H329">
            <v>3102442</v>
          </cell>
          <cell r="I329">
            <v>0.69499999999999995</v>
          </cell>
          <cell r="J329">
            <v>0.66</v>
          </cell>
          <cell r="K329">
            <v>244.245</v>
          </cell>
          <cell r="L329">
            <v>244.89</v>
          </cell>
          <cell r="M329">
            <v>244.23</v>
          </cell>
          <cell r="N329">
            <v>244.89</v>
          </cell>
          <cell r="O329">
            <v>0</v>
          </cell>
          <cell r="P329" t="str">
            <v>JC</v>
          </cell>
          <cell r="Q329" t="str">
            <v>cont. 91-3. pc1 a-g, c and e in bag</v>
          </cell>
          <cell r="R329" t="str">
            <v>no</v>
          </cell>
          <cell r="S329">
            <v>1</v>
          </cell>
          <cell r="T329">
            <v>77</v>
          </cell>
          <cell r="U329">
            <v>1</v>
          </cell>
          <cell r="V329" t="str">
            <v>T</v>
          </cell>
          <cell r="W329" t="str">
            <v>no</v>
          </cell>
          <cell r="Z329" t="str">
            <v>ICDP5057ESYUHU2</v>
          </cell>
        </row>
        <row r="330">
          <cell r="A330" t="str">
            <v>91-3</v>
          </cell>
          <cell r="B330">
            <v>5057</v>
          </cell>
          <cell r="C330">
            <v>2</v>
          </cell>
          <cell r="D330" t="str">
            <v>A</v>
          </cell>
          <cell r="E330">
            <v>91</v>
          </cell>
          <cell r="F330" t="str">
            <v>Z</v>
          </cell>
          <cell r="G330">
            <v>3</v>
          </cell>
          <cell r="H330">
            <v>3102444</v>
          </cell>
          <cell r="I330">
            <v>0.95</v>
          </cell>
          <cell r="J330">
            <v>0.95</v>
          </cell>
          <cell r="K330">
            <v>244.94</v>
          </cell>
          <cell r="L330">
            <v>245.84</v>
          </cell>
          <cell r="M330">
            <v>244.89</v>
          </cell>
          <cell r="N330">
            <v>245.84</v>
          </cell>
          <cell r="O330">
            <v>0</v>
          </cell>
          <cell r="P330" t="str">
            <v>JC</v>
          </cell>
          <cell r="Q330" t="str">
            <v>sawn 91-4. pc1 a-b</v>
          </cell>
          <cell r="R330" t="str">
            <v>no</v>
          </cell>
          <cell r="S330">
            <v>1</v>
          </cell>
          <cell r="T330">
            <v>77</v>
          </cell>
          <cell r="U330">
            <v>2</v>
          </cell>
          <cell r="V330" t="str">
            <v>M</v>
          </cell>
          <cell r="W330" t="str">
            <v>no</v>
          </cell>
          <cell r="Z330" t="str">
            <v>ICDP5057ES0VHU2</v>
          </cell>
        </row>
        <row r="331">
          <cell r="A331" t="str">
            <v>91-4</v>
          </cell>
          <cell r="B331">
            <v>5057</v>
          </cell>
          <cell r="C331">
            <v>2</v>
          </cell>
          <cell r="D331" t="str">
            <v>A</v>
          </cell>
          <cell r="E331">
            <v>91</v>
          </cell>
          <cell r="F331" t="str">
            <v>Z</v>
          </cell>
          <cell r="G331">
            <v>4</v>
          </cell>
          <cell r="H331">
            <v>3102446</v>
          </cell>
          <cell r="I331">
            <v>0.64</v>
          </cell>
          <cell r="J331">
            <v>0.68</v>
          </cell>
          <cell r="K331">
            <v>245.89</v>
          </cell>
          <cell r="L331">
            <v>246.52</v>
          </cell>
          <cell r="M331">
            <v>245.84</v>
          </cell>
          <cell r="N331">
            <v>246.52</v>
          </cell>
          <cell r="O331">
            <v>0</v>
          </cell>
          <cell r="P331" t="str">
            <v>JC</v>
          </cell>
          <cell r="Q331" t="str">
            <v>discont. 92-1. pc1 a-d. pc2 a-c, c in bag. pc3 a-e. pc4 a-c, c in bag.</v>
          </cell>
          <cell r="R331" t="str">
            <v>no</v>
          </cell>
          <cell r="S331">
            <v>4</v>
          </cell>
          <cell r="T331">
            <v>77</v>
          </cell>
          <cell r="U331">
            <v>3</v>
          </cell>
          <cell r="V331" t="str">
            <v>M</v>
          </cell>
          <cell r="W331" t="str">
            <v>no</v>
          </cell>
          <cell r="Z331" t="str">
            <v>ICDP5057ES2VHU2</v>
          </cell>
        </row>
        <row r="332">
          <cell r="A332" t="str">
            <v>92-1</v>
          </cell>
          <cell r="B332">
            <v>5057</v>
          </cell>
          <cell r="C332">
            <v>2</v>
          </cell>
          <cell r="D332" t="str">
            <v>A</v>
          </cell>
          <cell r="E332">
            <v>92</v>
          </cell>
          <cell r="F332" t="str">
            <v>Z</v>
          </cell>
          <cell r="G332">
            <v>1</v>
          </cell>
          <cell r="H332">
            <v>3102448</v>
          </cell>
          <cell r="I332">
            <v>0.56000000000000005</v>
          </cell>
          <cell r="J332">
            <v>0.56000000000000005</v>
          </cell>
          <cell r="K332">
            <v>246.4</v>
          </cell>
          <cell r="L332">
            <v>246.96</v>
          </cell>
          <cell r="M332">
            <v>246.4</v>
          </cell>
          <cell r="N332">
            <v>246.96</v>
          </cell>
          <cell r="O332">
            <v>0</v>
          </cell>
          <cell r="P332" t="str">
            <v>JC</v>
          </cell>
          <cell r="Q332" t="str">
            <v>cont. 92-2. pc1 a-c, c in bag. pc2 a-e, e in bag.</v>
          </cell>
          <cell r="R332" t="str">
            <v>no</v>
          </cell>
          <cell r="S332">
            <v>2</v>
          </cell>
          <cell r="T332">
            <v>77</v>
          </cell>
          <cell r="U332">
            <v>4</v>
          </cell>
          <cell r="V332" t="str">
            <v>M</v>
          </cell>
          <cell r="W332" t="str">
            <v>no</v>
          </cell>
          <cell r="Z332" t="str">
            <v>ICDP5057ES4VHU2</v>
          </cell>
        </row>
        <row r="333">
          <cell r="A333" t="str">
            <v>92-2</v>
          </cell>
          <cell r="B333">
            <v>5057</v>
          </cell>
          <cell r="C333">
            <v>2</v>
          </cell>
          <cell r="D333" t="str">
            <v>A</v>
          </cell>
          <cell r="E333">
            <v>92</v>
          </cell>
          <cell r="F333" t="str">
            <v>Z</v>
          </cell>
          <cell r="G333">
            <v>2</v>
          </cell>
          <cell r="H333">
            <v>3102450</v>
          </cell>
          <cell r="I333">
            <v>0.83499999999999996</v>
          </cell>
          <cell r="J333">
            <v>0.81</v>
          </cell>
          <cell r="K333">
            <v>246.96</v>
          </cell>
          <cell r="L333">
            <v>247.77</v>
          </cell>
          <cell r="M333">
            <v>246.96</v>
          </cell>
          <cell r="N333">
            <v>247.77</v>
          </cell>
          <cell r="O333">
            <v>0</v>
          </cell>
          <cell r="P333" t="str">
            <v>JC</v>
          </cell>
          <cell r="Q333" t="str">
            <v>cont. 92-3. pc1 a-c</v>
          </cell>
          <cell r="R333" t="str">
            <v>no</v>
          </cell>
          <cell r="S333">
            <v>1</v>
          </cell>
          <cell r="T333">
            <v>77</v>
          </cell>
          <cell r="U333">
            <v>5</v>
          </cell>
          <cell r="V333" t="str">
            <v>B</v>
          </cell>
          <cell r="W333" t="str">
            <v>no</v>
          </cell>
          <cell r="Z333" t="str">
            <v>ICDP5057ES6VHU2</v>
          </cell>
        </row>
        <row r="334">
          <cell r="A334" t="str">
            <v>92-3</v>
          </cell>
          <cell r="B334">
            <v>5057</v>
          </cell>
          <cell r="C334">
            <v>2</v>
          </cell>
          <cell r="D334" t="str">
            <v>A</v>
          </cell>
          <cell r="E334">
            <v>92</v>
          </cell>
          <cell r="F334" t="str">
            <v>Z</v>
          </cell>
          <cell r="G334">
            <v>3</v>
          </cell>
          <cell r="H334">
            <v>3102452</v>
          </cell>
          <cell r="I334">
            <v>0.79</v>
          </cell>
          <cell r="J334">
            <v>0.76</v>
          </cell>
          <cell r="K334">
            <v>247.79500000000002</v>
          </cell>
          <cell r="L334">
            <v>248.53</v>
          </cell>
          <cell r="M334">
            <v>247.77</v>
          </cell>
          <cell r="N334">
            <v>248.53</v>
          </cell>
          <cell r="O334">
            <v>0</v>
          </cell>
          <cell r="P334" t="str">
            <v>JC</v>
          </cell>
          <cell r="Q334" t="str">
            <v>cont. 92-3. pc1 a-f</v>
          </cell>
          <cell r="R334" t="str">
            <v>no</v>
          </cell>
          <cell r="S334">
            <v>1</v>
          </cell>
          <cell r="T334">
            <v>78</v>
          </cell>
          <cell r="U334">
            <v>1</v>
          </cell>
          <cell r="V334" t="str">
            <v>T</v>
          </cell>
          <cell r="W334" t="str">
            <v>no</v>
          </cell>
          <cell r="Z334" t="str">
            <v>ICDP5057ES8VHU2</v>
          </cell>
        </row>
        <row r="335">
          <cell r="A335" t="str">
            <v>92-4</v>
          </cell>
          <cell r="B335">
            <v>5057</v>
          </cell>
          <cell r="C335">
            <v>2</v>
          </cell>
          <cell r="D335" t="str">
            <v>A</v>
          </cell>
          <cell r="E335">
            <v>92</v>
          </cell>
          <cell r="F335" t="str">
            <v>Z</v>
          </cell>
          <cell r="G335">
            <v>4</v>
          </cell>
          <cell r="H335">
            <v>3102454</v>
          </cell>
          <cell r="I335">
            <v>0.95</v>
          </cell>
          <cell r="J335">
            <v>0.95</v>
          </cell>
          <cell r="K335">
            <v>248.58500000000001</v>
          </cell>
          <cell r="L335">
            <v>249.48</v>
          </cell>
          <cell r="M335">
            <v>248.53</v>
          </cell>
          <cell r="N335">
            <v>249.48</v>
          </cell>
          <cell r="O335">
            <v>0</v>
          </cell>
          <cell r="P335" t="str">
            <v>JC</v>
          </cell>
          <cell r="Q335" t="str">
            <v>cont. 93-1. pc1 a-i, d in bag</v>
          </cell>
          <cell r="R335" t="str">
            <v>no</v>
          </cell>
          <cell r="S335">
            <v>1</v>
          </cell>
          <cell r="T335">
            <v>78</v>
          </cell>
          <cell r="U335">
            <v>2</v>
          </cell>
          <cell r="V335" t="str">
            <v>M</v>
          </cell>
          <cell r="W335" t="str">
            <v>no</v>
          </cell>
          <cell r="Z335" t="str">
            <v>ICDP5057ESAVHU2</v>
          </cell>
        </row>
        <row r="336">
          <cell r="A336" t="str">
            <v>93-1</v>
          </cell>
          <cell r="B336">
            <v>5057</v>
          </cell>
          <cell r="C336">
            <v>2</v>
          </cell>
          <cell r="D336" t="str">
            <v>A</v>
          </cell>
          <cell r="E336">
            <v>93</v>
          </cell>
          <cell r="F336" t="str">
            <v>Z</v>
          </cell>
          <cell r="G336">
            <v>1</v>
          </cell>
          <cell r="H336">
            <v>3102456</v>
          </cell>
          <cell r="I336">
            <v>0.92500000000000004</v>
          </cell>
          <cell r="J336">
            <v>0.93</v>
          </cell>
          <cell r="K336">
            <v>249.45</v>
          </cell>
          <cell r="L336">
            <v>250.38</v>
          </cell>
          <cell r="M336">
            <v>249.45</v>
          </cell>
          <cell r="N336">
            <v>250.38</v>
          </cell>
          <cell r="O336">
            <v>0</v>
          </cell>
          <cell r="P336" t="str">
            <v>SM</v>
          </cell>
          <cell r="Q336" t="str">
            <v>cont. 93-2. pc1a-f</v>
          </cell>
          <cell r="R336" t="str">
            <v>no</v>
          </cell>
          <cell r="S336">
            <v>1</v>
          </cell>
          <cell r="T336">
            <v>78</v>
          </cell>
          <cell r="U336">
            <v>3</v>
          </cell>
          <cell r="V336" t="str">
            <v>M</v>
          </cell>
          <cell r="W336" t="str">
            <v>no</v>
          </cell>
          <cell r="Z336" t="str">
            <v>ICDP5057ESCVHU2</v>
          </cell>
        </row>
        <row r="337">
          <cell r="A337" t="str">
            <v>93-2</v>
          </cell>
          <cell r="B337">
            <v>5057</v>
          </cell>
          <cell r="C337">
            <v>2</v>
          </cell>
          <cell r="D337" t="str">
            <v>A</v>
          </cell>
          <cell r="E337">
            <v>93</v>
          </cell>
          <cell r="F337" t="str">
            <v>Z</v>
          </cell>
          <cell r="G337">
            <v>2</v>
          </cell>
          <cell r="H337">
            <v>3102458</v>
          </cell>
          <cell r="I337">
            <v>0.755</v>
          </cell>
          <cell r="J337">
            <v>0.73</v>
          </cell>
          <cell r="K337">
            <v>250.375</v>
          </cell>
          <cell r="L337">
            <v>251.11</v>
          </cell>
          <cell r="M337">
            <v>250.38</v>
          </cell>
          <cell r="N337">
            <v>251.11</v>
          </cell>
          <cell r="O337">
            <v>0</v>
          </cell>
          <cell r="P337" t="str">
            <v>SM</v>
          </cell>
          <cell r="Q337" t="str">
            <v>cont. 93-3. pc1a-e, d in bag</v>
          </cell>
          <cell r="R337" t="str">
            <v>no</v>
          </cell>
          <cell r="S337">
            <v>1</v>
          </cell>
          <cell r="T337">
            <v>78</v>
          </cell>
          <cell r="U337">
            <v>4</v>
          </cell>
          <cell r="V337" t="str">
            <v>M</v>
          </cell>
          <cell r="W337" t="str">
            <v>no</v>
          </cell>
          <cell r="Z337" t="str">
            <v>ICDP5057ESEVHU2</v>
          </cell>
        </row>
        <row r="338">
          <cell r="A338" t="str">
            <v>93-3</v>
          </cell>
          <cell r="B338">
            <v>5057</v>
          </cell>
          <cell r="C338">
            <v>2</v>
          </cell>
          <cell r="D338" t="str">
            <v>A</v>
          </cell>
          <cell r="E338">
            <v>93</v>
          </cell>
          <cell r="F338" t="str">
            <v>Z</v>
          </cell>
          <cell r="G338">
            <v>3</v>
          </cell>
          <cell r="H338">
            <v>3102460</v>
          </cell>
          <cell r="I338">
            <v>0.83</v>
          </cell>
          <cell r="J338">
            <v>0.77</v>
          </cell>
          <cell r="K338">
            <v>251.13</v>
          </cell>
          <cell r="L338">
            <v>251.88</v>
          </cell>
          <cell r="M338">
            <v>251.11</v>
          </cell>
          <cell r="N338">
            <v>251.88</v>
          </cell>
          <cell r="O338">
            <v>0</v>
          </cell>
          <cell r="P338" t="str">
            <v>SM</v>
          </cell>
          <cell r="Q338" t="str">
            <v>cont. 93-4. pc1a-e</v>
          </cell>
          <cell r="R338" t="str">
            <v>no</v>
          </cell>
          <cell r="S338">
            <v>1</v>
          </cell>
          <cell r="T338">
            <v>78</v>
          </cell>
          <cell r="U338">
            <v>5</v>
          </cell>
          <cell r="V338" t="str">
            <v>B</v>
          </cell>
          <cell r="W338" t="str">
            <v>no</v>
          </cell>
          <cell r="Z338" t="str">
            <v>ICDP5057ESGVHU2</v>
          </cell>
        </row>
        <row r="339">
          <cell r="A339" t="str">
            <v>93-4</v>
          </cell>
          <cell r="B339">
            <v>5057</v>
          </cell>
          <cell r="C339">
            <v>2</v>
          </cell>
          <cell r="D339" t="str">
            <v>A</v>
          </cell>
          <cell r="E339">
            <v>93</v>
          </cell>
          <cell r="F339" t="str">
            <v>Z</v>
          </cell>
          <cell r="G339">
            <v>4</v>
          </cell>
          <cell r="H339">
            <v>3102462</v>
          </cell>
          <cell r="I339">
            <v>0.66</v>
          </cell>
          <cell r="J339">
            <v>0.67</v>
          </cell>
          <cell r="K339">
            <v>251.96</v>
          </cell>
          <cell r="L339">
            <v>252.55</v>
          </cell>
          <cell r="M339">
            <v>251.88</v>
          </cell>
          <cell r="N339">
            <v>252.55</v>
          </cell>
          <cell r="O339">
            <v>0</v>
          </cell>
          <cell r="P339" t="str">
            <v>SM</v>
          </cell>
          <cell r="Q339" t="str">
            <v>cont. 94-1 rotated. pc1a-d</v>
          </cell>
          <cell r="R339" t="str">
            <v>no</v>
          </cell>
          <cell r="S339">
            <v>1</v>
          </cell>
          <cell r="T339">
            <v>79</v>
          </cell>
          <cell r="U339">
            <v>1</v>
          </cell>
          <cell r="V339" t="str">
            <v>T</v>
          </cell>
          <cell r="W339" t="str">
            <v>no</v>
          </cell>
          <cell r="Z339" t="str">
            <v>ICDP5057ESIVHU2</v>
          </cell>
        </row>
        <row r="340">
          <cell r="A340" t="str">
            <v>94-1</v>
          </cell>
          <cell r="B340">
            <v>5057</v>
          </cell>
          <cell r="C340">
            <v>2</v>
          </cell>
          <cell r="D340" t="str">
            <v>A</v>
          </cell>
          <cell r="E340">
            <v>94</v>
          </cell>
          <cell r="F340" t="str">
            <v>Z</v>
          </cell>
          <cell r="G340">
            <v>1</v>
          </cell>
          <cell r="H340">
            <v>3102464</v>
          </cell>
          <cell r="I340">
            <v>0.65</v>
          </cell>
          <cell r="J340">
            <v>0.65</v>
          </cell>
          <cell r="K340">
            <v>252.5</v>
          </cell>
          <cell r="L340">
            <v>253.15</v>
          </cell>
          <cell r="M340">
            <v>252.5</v>
          </cell>
          <cell r="N340">
            <v>253.15</v>
          </cell>
          <cell r="O340">
            <v>0</v>
          </cell>
          <cell r="P340" t="str">
            <v>SM</v>
          </cell>
          <cell r="Q340" t="str">
            <v>cont. 94-2. pc1a-b</v>
          </cell>
          <cell r="R340" t="str">
            <v>no</v>
          </cell>
          <cell r="S340">
            <v>1</v>
          </cell>
          <cell r="T340">
            <v>79</v>
          </cell>
          <cell r="U340">
            <v>2</v>
          </cell>
          <cell r="V340" t="str">
            <v>M</v>
          </cell>
          <cell r="W340" t="str">
            <v>no</v>
          </cell>
          <cell r="Z340" t="str">
            <v>ICDP5057ESKVHU2</v>
          </cell>
        </row>
        <row r="341">
          <cell r="A341" t="str">
            <v>94-2</v>
          </cell>
          <cell r="B341">
            <v>5057</v>
          </cell>
          <cell r="C341">
            <v>2</v>
          </cell>
          <cell r="D341" t="str">
            <v>A</v>
          </cell>
          <cell r="E341">
            <v>94</v>
          </cell>
          <cell r="F341" t="str">
            <v>Z</v>
          </cell>
          <cell r="G341">
            <v>2</v>
          </cell>
          <cell r="H341">
            <v>3102466</v>
          </cell>
          <cell r="I341">
            <v>0.80500000000000005</v>
          </cell>
          <cell r="J341">
            <v>0.8</v>
          </cell>
          <cell r="K341">
            <v>253.15</v>
          </cell>
          <cell r="L341">
            <v>253.95</v>
          </cell>
          <cell r="M341">
            <v>253.15</v>
          </cell>
          <cell r="N341">
            <v>253.95</v>
          </cell>
          <cell r="O341">
            <v>0</v>
          </cell>
          <cell r="P341" t="str">
            <v>SM</v>
          </cell>
          <cell r="Q341" t="str">
            <v>cont. 94-3. pc1a-g, d in bag</v>
          </cell>
          <cell r="R341" t="str">
            <v>no</v>
          </cell>
          <cell r="S341">
            <v>1</v>
          </cell>
          <cell r="T341">
            <v>79</v>
          </cell>
          <cell r="U341">
            <v>3</v>
          </cell>
          <cell r="V341" t="str">
            <v>M</v>
          </cell>
          <cell r="W341" t="str">
            <v>no</v>
          </cell>
          <cell r="Z341" t="str">
            <v>ICDP5057ESMVHU2</v>
          </cell>
        </row>
        <row r="342">
          <cell r="A342" t="str">
            <v>94-3</v>
          </cell>
          <cell r="B342">
            <v>5057</v>
          </cell>
          <cell r="C342">
            <v>2</v>
          </cell>
          <cell r="D342" t="str">
            <v>A</v>
          </cell>
          <cell r="E342">
            <v>94</v>
          </cell>
          <cell r="F342" t="str">
            <v>Z</v>
          </cell>
          <cell r="G342">
            <v>3</v>
          </cell>
          <cell r="H342">
            <v>3102468</v>
          </cell>
          <cell r="I342">
            <v>0.95</v>
          </cell>
          <cell r="J342">
            <v>0.93</v>
          </cell>
          <cell r="K342">
            <v>253.95500000000001</v>
          </cell>
          <cell r="L342">
            <v>254.88</v>
          </cell>
          <cell r="M342">
            <v>253.95</v>
          </cell>
          <cell r="N342">
            <v>254.88</v>
          </cell>
          <cell r="O342">
            <v>0</v>
          </cell>
          <cell r="P342" t="str">
            <v>SM</v>
          </cell>
          <cell r="Q342" t="str">
            <v>cont. 94-4. pc1a-e, c in bag</v>
          </cell>
          <cell r="R342" t="str">
            <v>no</v>
          </cell>
          <cell r="S342">
            <v>1</v>
          </cell>
          <cell r="T342">
            <v>79</v>
          </cell>
          <cell r="U342">
            <v>4</v>
          </cell>
          <cell r="V342" t="str">
            <v>M</v>
          </cell>
          <cell r="W342" t="str">
            <v>no</v>
          </cell>
          <cell r="Z342" t="str">
            <v>ICDP5057ESOVHU2</v>
          </cell>
        </row>
        <row r="343">
          <cell r="A343" t="str">
            <v>94-4</v>
          </cell>
          <cell r="B343">
            <v>5057</v>
          </cell>
          <cell r="C343">
            <v>2</v>
          </cell>
          <cell r="D343" t="str">
            <v>A</v>
          </cell>
          <cell r="E343">
            <v>94</v>
          </cell>
          <cell r="F343" t="str">
            <v>Z</v>
          </cell>
          <cell r="G343">
            <v>4</v>
          </cell>
          <cell r="H343">
            <v>3102470</v>
          </cell>
          <cell r="I343">
            <v>0.61499999999999999</v>
          </cell>
          <cell r="J343">
            <v>0.6</v>
          </cell>
          <cell r="K343">
            <v>254.905</v>
          </cell>
          <cell r="L343">
            <v>255.48</v>
          </cell>
          <cell r="M343">
            <v>254.88</v>
          </cell>
          <cell r="N343">
            <v>255.48</v>
          </cell>
          <cell r="O343">
            <v>0</v>
          </cell>
          <cell r="P343" t="str">
            <v>SM</v>
          </cell>
          <cell r="Q343" t="str">
            <v>discont. 95-1. pc1a-b</v>
          </cell>
          <cell r="R343" t="str">
            <v>no</v>
          </cell>
          <cell r="S343">
            <v>1</v>
          </cell>
          <cell r="T343">
            <v>79</v>
          </cell>
          <cell r="U343">
            <v>5</v>
          </cell>
          <cell r="V343" t="str">
            <v>B</v>
          </cell>
          <cell r="W343" t="str">
            <v>no</v>
          </cell>
          <cell r="Z343" t="str">
            <v>ICDP5057ESQVHU2</v>
          </cell>
        </row>
        <row r="344">
          <cell r="A344" t="str">
            <v>95-1</v>
          </cell>
          <cell r="B344">
            <v>5057</v>
          </cell>
          <cell r="C344">
            <v>2</v>
          </cell>
          <cell r="D344" t="str">
            <v>A</v>
          </cell>
          <cell r="E344">
            <v>95</v>
          </cell>
          <cell r="F344" t="str">
            <v>Z</v>
          </cell>
          <cell r="G344">
            <v>1</v>
          </cell>
          <cell r="H344">
            <v>3102472</v>
          </cell>
          <cell r="I344">
            <v>1.0149999999999999</v>
          </cell>
          <cell r="J344">
            <v>0.98</v>
          </cell>
          <cell r="K344">
            <v>255.55</v>
          </cell>
          <cell r="L344">
            <v>256.52999999999997</v>
          </cell>
          <cell r="M344">
            <v>255.55</v>
          </cell>
          <cell r="N344">
            <v>256.52999999999997</v>
          </cell>
          <cell r="O344">
            <v>0</v>
          </cell>
          <cell r="P344" t="str">
            <v>JC</v>
          </cell>
          <cell r="Q344" t="str">
            <v>cont. 95-2. pc1. pc2 a-c</v>
          </cell>
          <cell r="R344" t="str">
            <v>no</v>
          </cell>
          <cell r="S344">
            <v>2</v>
          </cell>
          <cell r="T344">
            <v>80</v>
          </cell>
          <cell r="U344">
            <v>1</v>
          </cell>
          <cell r="V344" t="str">
            <v>T</v>
          </cell>
          <cell r="W344" t="str">
            <v>no</v>
          </cell>
          <cell r="Z344" t="str">
            <v>ICDP5057ESSVHU2</v>
          </cell>
        </row>
        <row r="345">
          <cell r="A345" t="str">
            <v>95-2</v>
          </cell>
          <cell r="B345">
            <v>5057</v>
          </cell>
          <cell r="C345">
            <v>2</v>
          </cell>
          <cell r="D345" t="str">
            <v>A</v>
          </cell>
          <cell r="E345">
            <v>95</v>
          </cell>
          <cell r="F345" t="str">
            <v>Z</v>
          </cell>
          <cell r="G345">
            <v>2</v>
          </cell>
          <cell r="H345">
            <v>3102474</v>
          </cell>
          <cell r="I345">
            <v>0.92</v>
          </cell>
          <cell r="J345">
            <v>0.91</v>
          </cell>
          <cell r="K345">
            <v>256.565</v>
          </cell>
          <cell r="L345">
            <v>257.44</v>
          </cell>
          <cell r="M345">
            <v>256.52999999999997</v>
          </cell>
          <cell r="N345">
            <v>257.44</v>
          </cell>
          <cell r="O345">
            <v>0</v>
          </cell>
          <cell r="P345" t="str">
            <v>JC</v>
          </cell>
          <cell r="Q345" t="str">
            <v>cont. 95-3. pc1 a-f</v>
          </cell>
          <cell r="R345" t="str">
            <v>no</v>
          </cell>
          <cell r="S345">
            <v>1</v>
          </cell>
          <cell r="T345">
            <v>80</v>
          </cell>
          <cell r="U345">
            <v>2</v>
          </cell>
          <cell r="V345" t="str">
            <v>M</v>
          </cell>
          <cell r="W345" t="str">
            <v>no</v>
          </cell>
          <cell r="Z345" t="str">
            <v>ICDP5057ESUVHU2</v>
          </cell>
        </row>
        <row r="346">
          <cell r="A346" t="str">
            <v>95-3</v>
          </cell>
          <cell r="B346">
            <v>5057</v>
          </cell>
          <cell r="C346">
            <v>2</v>
          </cell>
          <cell r="D346" t="str">
            <v>A</v>
          </cell>
          <cell r="E346">
            <v>95</v>
          </cell>
          <cell r="F346" t="str">
            <v>Z</v>
          </cell>
          <cell r="G346">
            <v>3</v>
          </cell>
          <cell r="H346">
            <v>3102476</v>
          </cell>
          <cell r="I346">
            <v>0.61</v>
          </cell>
          <cell r="J346">
            <v>0.59</v>
          </cell>
          <cell r="K346">
            <v>257.48500000000001</v>
          </cell>
          <cell r="L346">
            <v>258.02999999999997</v>
          </cell>
          <cell r="M346">
            <v>257.44</v>
          </cell>
          <cell r="N346">
            <v>258.02999999999997</v>
          </cell>
          <cell r="O346">
            <v>0</v>
          </cell>
          <cell r="P346" t="str">
            <v>JC</v>
          </cell>
          <cell r="Q346" t="str">
            <v>cont. 95-4. pc1 a-e</v>
          </cell>
          <cell r="R346" t="str">
            <v>no</v>
          </cell>
          <cell r="S346">
            <v>1</v>
          </cell>
          <cell r="T346">
            <v>80</v>
          </cell>
          <cell r="U346">
            <v>3</v>
          </cell>
          <cell r="V346" t="str">
            <v>M</v>
          </cell>
          <cell r="W346" t="str">
            <v>no</v>
          </cell>
          <cell r="Z346" t="str">
            <v>ICDP5057ESWVHU2</v>
          </cell>
        </row>
        <row r="347">
          <cell r="A347" t="str">
            <v>95-4</v>
          </cell>
          <cell r="B347">
            <v>5057</v>
          </cell>
          <cell r="C347">
            <v>2</v>
          </cell>
          <cell r="D347" t="str">
            <v>A</v>
          </cell>
          <cell r="E347">
            <v>95</v>
          </cell>
          <cell r="F347" t="str">
            <v>Z</v>
          </cell>
          <cell r="G347">
            <v>4</v>
          </cell>
          <cell r="H347">
            <v>3102478</v>
          </cell>
          <cell r="I347">
            <v>0.64</v>
          </cell>
          <cell r="J347">
            <v>0.61</v>
          </cell>
          <cell r="K347">
            <v>258.09500000000003</v>
          </cell>
          <cell r="L347">
            <v>258.64</v>
          </cell>
          <cell r="M347">
            <v>258.02999999999997</v>
          </cell>
          <cell r="N347">
            <v>258.64</v>
          </cell>
          <cell r="O347">
            <v>0</v>
          </cell>
          <cell r="P347" t="str">
            <v>JC</v>
          </cell>
          <cell r="Q347" t="str">
            <v>cont. 96-2. pc1 a-h, b and g in bag</v>
          </cell>
          <cell r="R347" t="str">
            <v>no</v>
          </cell>
          <cell r="S347">
            <v>1</v>
          </cell>
          <cell r="T347">
            <v>80</v>
          </cell>
          <cell r="U347">
            <v>4</v>
          </cell>
          <cell r="V347" t="str">
            <v>M</v>
          </cell>
          <cell r="W347" t="str">
            <v>no</v>
          </cell>
          <cell r="Z347" t="str">
            <v>ICDP5057ESYVHU2</v>
          </cell>
        </row>
        <row r="348">
          <cell r="A348" t="str">
            <v>96-1</v>
          </cell>
          <cell r="B348">
            <v>5057</v>
          </cell>
          <cell r="C348">
            <v>2</v>
          </cell>
          <cell r="D348" t="str">
            <v>A</v>
          </cell>
          <cell r="E348">
            <v>96</v>
          </cell>
          <cell r="F348" t="str">
            <v>Z</v>
          </cell>
          <cell r="G348">
            <v>1</v>
          </cell>
          <cell r="H348">
            <v>3102480</v>
          </cell>
          <cell r="I348">
            <v>0.98499999999999999</v>
          </cell>
          <cell r="J348">
            <v>0.99</v>
          </cell>
          <cell r="K348">
            <v>258.60000000000002</v>
          </cell>
          <cell r="L348">
            <v>259.58999999999997</v>
          </cell>
          <cell r="M348">
            <v>258.60000000000002</v>
          </cell>
          <cell r="N348">
            <v>259.58999999999997</v>
          </cell>
          <cell r="O348">
            <v>0</v>
          </cell>
          <cell r="P348" t="str">
            <v>JC</v>
          </cell>
          <cell r="Q348" t="str">
            <v>sawn. pc1 a-c, sawn. pc1 a-c</v>
          </cell>
          <cell r="R348" t="str">
            <v>no</v>
          </cell>
          <cell r="S348">
            <v>1</v>
          </cell>
          <cell r="T348">
            <v>80</v>
          </cell>
          <cell r="U348">
            <v>5</v>
          </cell>
          <cell r="V348" t="str">
            <v>B</v>
          </cell>
          <cell r="W348" t="str">
            <v>no</v>
          </cell>
          <cell r="Z348" t="str">
            <v>ICDP5057ES0WHU2</v>
          </cell>
        </row>
        <row r="349">
          <cell r="A349" t="str">
            <v>96-2</v>
          </cell>
          <cell r="B349">
            <v>5057</v>
          </cell>
          <cell r="C349">
            <v>2</v>
          </cell>
          <cell r="D349" t="str">
            <v>A</v>
          </cell>
          <cell r="E349">
            <v>96</v>
          </cell>
          <cell r="F349" t="str">
            <v>Z</v>
          </cell>
          <cell r="G349">
            <v>2</v>
          </cell>
          <cell r="H349">
            <v>3102482</v>
          </cell>
          <cell r="I349">
            <v>0.83</v>
          </cell>
          <cell r="J349">
            <v>0.76</v>
          </cell>
          <cell r="K349">
            <v>259.58500000000004</v>
          </cell>
          <cell r="L349">
            <v>260.35000000000002</v>
          </cell>
          <cell r="M349">
            <v>259.58999999999997</v>
          </cell>
          <cell r="N349">
            <v>260.35000000000002</v>
          </cell>
          <cell r="O349">
            <v>0</v>
          </cell>
          <cell r="P349" t="str">
            <v>SM</v>
          </cell>
          <cell r="Q349" t="str">
            <v>discont. 96-3. pc1a-p, p in bag</v>
          </cell>
          <cell r="R349" t="str">
            <v>no</v>
          </cell>
          <cell r="S349">
            <v>1</v>
          </cell>
          <cell r="T349">
            <v>81</v>
          </cell>
          <cell r="U349">
            <v>1</v>
          </cell>
          <cell r="V349" t="str">
            <v>T</v>
          </cell>
          <cell r="W349" t="str">
            <v>no</v>
          </cell>
          <cell r="Z349" t="str">
            <v>ICDP5057ES2WHU2</v>
          </cell>
        </row>
        <row r="350">
          <cell r="A350" t="str">
            <v>96-3</v>
          </cell>
          <cell r="B350">
            <v>5057</v>
          </cell>
          <cell r="C350">
            <v>2</v>
          </cell>
          <cell r="D350" t="str">
            <v>A</v>
          </cell>
          <cell r="E350">
            <v>96</v>
          </cell>
          <cell r="F350" t="str">
            <v>Z</v>
          </cell>
          <cell r="G350">
            <v>3</v>
          </cell>
          <cell r="H350">
            <v>3102484</v>
          </cell>
          <cell r="I350">
            <v>0.88</v>
          </cell>
          <cell r="J350">
            <v>0.85</v>
          </cell>
          <cell r="K350">
            <v>260.41500000000002</v>
          </cell>
          <cell r="L350">
            <v>261.2</v>
          </cell>
          <cell r="M350">
            <v>260.35000000000002</v>
          </cell>
          <cell r="N350">
            <v>261.2</v>
          </cell>
          <cell r="O350">
            <v>0</v>
          </cell>
          <cell r="P350" t="str">
            <v>SM</v>
          </cell>
          <cell r="Q350" t="str">
            <v>cont. 97-1. pc1a-d, d in bag. pc2a-f, d in bag</v>
          </cell>
          <cell r="R350" t="str">
            <v>no</v>
          </cell>
          <cell r="S350">
            <v>2</v>
          </cell>
          <cell r="T350">
            <v>81</v>
          </cell>
          <cell r="U350">
            <v>2</v>
          </cell>
          <cell r="V350" t="str">
            <v>M</v>
          </cell>
          <cell r="W350" t="str">
            <v>no</v>
          </cell>
          <cell r="Z350" t="str">
            <v>ICDP5057ES4WHU2</v>
          </cell>
        </row>
        <row r="351">
          <cell r="A351" t="str">
            <v>97-1</v>
          </cell>
          <cell r="B351">
            <v>5057</v>
          </cell>
          <cell r="C351">
            <v>2</v>
          </cell>
          <cell r="D351" t="str">
            <v>A</v>
          </cell>
          <cell r="E351">
            <v>97</v>
          </cell>
          <cell r="F351" t="str">
            <v>Z</v>
          </cell>
          <cell r="G351">
            <v>1</v>
          </cell>
          <cell r="H351">
            <v>3102486</v>
          </cell>
          <cell r="I351">
            <v>0.435</v>
          </cell>
          <cell r="J351">
            <v>0.4</v>
          </cell>
          <cell r="K351">
            <v>261.3</v>
          </cell>
          <cell r="L351">
            <v>261.7</v>
          </cell>
          <cell r="M351">
            <v>261.3</v>
          </cell>
          <cell r="N351">
            <v>261.7</v>
          </cell>
          <cell r="O351">
            <v>0</v>
          </cell>
          <cell r="P351" t="str">
            <v>SM</v>
          </cell>
          <cell r="Q351" t="str">
            <v>cont. 98-1. pc1a-c</v>
          </cell>
          <cell r="R351" t="str">
            <v>no</v>
          </cell>
          <cell r="S351">
            <v>1</v>
          </cell>
          <cell r="T351">
            <v>81</v>
          </cell>
          <cell r="U351">
            <v>3</v>
          </cell>
          <cell r="V351" t="str">
            <v>M</v>
          </cell>
          <cell r="W351" t="str">
            <v>no</v>
          </cell>
          <cell r="Z351" t="str">
            <v>ICDP5057ES6WHU2</v>
          </cell>
        </row>
        <row r="352">
          <cell r="A352" t="str">
            <v>98-1</v>
          </cell>
          <cell r="B352">
            <v>5057</v>
          </cell>
          <cell r="C352">
            <v>2</v>
          </cell>
          <cell r="D352" t="str">
            <v>A</v>
          </cell>
          <cell r="E352">
            <v>98</v>
          </cell>
          <cell r="F352" t="str">
            <v>Z</v>
          </cell>
          <cell r="G352">
            <v>1</v>
          </cell>
          <cell r="H352">
            <v>3102488</v>
          </cell>
          <cell r="I352">
            <v>0.80500000000000005</v>
          </cell>
          <cell r="J352">
            <v>0.79</v>
          </cell>
          <cell r="K352">
            <v>261.64999999999998</v>
          </cell>
          <cell r="L352">
            <v>262.44</v>
          </cell>
          <cell r="M352">
            <v>261.64999999999998</v>
          </cell>
          <cell r="N352">
            <v>262.44</v>
          </cell>
          <cell r="O352">
            <v>0</v>
          </cell>
          <cell r="P352" t="str">
            <v>SM</v>
          </cell>
          <cell r="Q352" t="str">
            <v>cont. 98-2. pc1a-f, d in bag</v>
          </cell>
          <cell r="R352" t="str">
            <v>no</v>
          </cell>
          <cell r="S352">
            <v>1</v>
          </cell>
          <cell r="T352">
            <v>81</v>
          </cell>
          <cell r="U352">
            <v>4</v>
          </cell>
          <cell r="V352" t="str">
            <v>M</v>
          </cell>
          <cell r="W352" t="str">
            <v>no</v>
          </cell>
          <cell r="Z352" t="str">
            <v>ICDP5057ES8WHU2</v>
          </cell>
        </row>
        <row r="353">
          <cell r="A353" t="str">
            <v>98-2</v>
          </cell>
          <cell r="B353">
            <v>5057</v>
          </cell>
          <cell r="C353">
            <v>2</v>
          </cell>
          <cell r="D353" t="str">
            <v>A</v>
          </cell>
          <cell r="E353">
            <v>98</v>
          </cell>
          <cell r="F353" t="str">
            <v>Z</v>
          </cell>
          <cell r="G353">
            <v>2</v>
          </cell>
          <cell r="H353">
            <v>3102490</v>
          </cell>
          <cell r="I353">
            <v>0.85</v>
          </cell>
          <cell r="J353">
            <v>0.97</v>
          </cell>
          <cell r="K353">
            <v>262.45499999999998</v>
          </cell>
          <cell r="L353">
            <v>263.41000000000003</v>
          </cell>
          <cell r="M353">
            <v>262.44</v>
          </cell>
          <cell r="N353">
            <v>263.41000000000003</v>
          </cell>
          <cell r="O353">
            <v>0</v>
          </cell>
          <cell r="P353" t="str">
            <v>SM</v>
          </cell>
          <cell r="Q353" t="str">
            <v>cont. 98-3. pc1a-e, d in bag</v>
          </cell>
          <cell r="R353" t="str">
            <v>no</v>
          </cell>
          <cell r="S353">
            <v>1</v>
          </cell>
          <cell r="T353">
            <v>81</v>
          </cell>
          <cell r="U353">
            <v>5</v>
          </cell>
          <cell r="V353" t="str">
            <v>B</v>
          </cell>
          <cell r="W353" t="str">
            <v>no</v>
          </cell>
          <cell r="Z353" t="str">
            <v>ICDP5057ESAWHU2</v>
          </cell>
        </row>
        <row r="354">
          <cell r="A354" t="str">
            <v>98-3</v>
          </cell>
          <cell r="B354">
            <v>5057</v>
          </cell>
          <cell r="C354">
            <v>2</v>
          </cell>
          <cell r="D354" t="str">
            <v>A</v>
          </cell>
          <cell r="E354">
            <v>98</v>
          </cell>
          <cell r="F354" t="str">
            <v>Z</v>
          </cell>
          <cell r="G354">
            <v>3</v>
          </cell>
          <cell r="H354">
            <v>3102492</v>
          </cell>
          <cell r="I354">
            <v>0.87</v>
          </cell>
          <cell r="J354">
            <v>0.83</v>
          </cell>
          <cell r="K354">
            <v>263.30500000000001</v>
          </cell>
          <cell r="L354">
            <v>264.24</v>
          </cell>
          <cell r="M354">
            <v>263.41000000000003</v>
          </cell>
          <cell r="N354">
            <v>264.24</v>
          </cell>
          <cell r="O354">
            <v>0</v>
          </cell>
          <cell r="P354" t="str">
            <v>SM</v>
          </cell>
          <cell r="Q354" t="str">
            <v>cont. 98-4. pc1a-e, a in bag</v>
          </cell>
          <cell r="R354" t="str">
            <v>no</v>
          </cell>
          <cell r="S354">
            <v>1</v>
          </cell>
          <cell r="T354">
            <v>82</v>
          </cell>
          <cell r="U354">
            <v>1</v>
          </cell>
          <cell r="V354" t="str">
            <v>T</v>
          </cell>
          <cell r="W354" t="str">
            <v>no</v>
          </cell>
          <cell r="X354">
            <v>0</v>
          </cell>
          <cell r="Y354">
            <v>0</v>
          </cell>
          <cell r="Z354" t="str">
            <v>ICDP5057ESCWHU2</v>
          </cell>
        </row>
        <row r="355">
          <cell r="A355" t="str">
            <v>98-4</v>
          </cell>
          <cell r="B355">
            <v>5057</v>
          </cell>
          <cell r="C355">
            <v>2</v>
          </cell>
          <cell r="D355" t="str">
            <v>A</v>
          </cell>
          <cell r="E355">
            <v>98</v>
          </cell>
          <cell r="F355" t="str">
            <v>Z</v>
          </cell>
          <cell r="G355">
            <v>4</v>
          </cell>
          <cell r="H355">
            <v>3102494</v>
          </cell>
          <cell r="I355">
            <v>0.65</v>
          </cell>
          <cell r="J355">
            <v>0.64</v>
          </cell>
          <cell r="K355">
            <v>264.17500000000001</v>
          </cell>
          <cell r="L355">
            <v>264.88</v>
          </cell>
          <cell r="M355">
            <v>264.24</v>
          </cell>
          <cell r="N355">
            <v>264.88</v>
          </cell>
          <cell r="O355">
            <v>0</v>
          </cell>
          <cell r="P355" t="str">
            <v>SM</v>
          </cell>
          <cell r="Q355" t="str">
            <v>discont. 99-1. pc1a-c</v>
          </cell>
          <cell r="R355" t="str">
            <v>no</v>
          </cell>
          <cell r="S355">
            <v>1</v>
          </cell>
          <cell r="T355">
            <v>82</v>
          </cell>
          <cell r="U355">
            <v>2</v>
          </cell>
          <cell r="V355" t="str">
            <v>M</v>
          </cell>
          <cell r="W355" t="str">
            <v>no</v>
          </cell>
          <cell r="Z355" t="str">
            <v>ICDP5057ESEWHU2</v>
          </cell>
        </row>
        <row r="356">
          <cell r="A356" t="str">
            <v>99-1</v>
          </cell>
          <cell r="B356">
            <v>5057</v>
          </cell>
          <cell r="C356">
            <v>2</v>
          </cell>
          <cell r="D356" t="str">
            <v>A</v>
          </cell>
          <cell r="E356">
            <v>99</v>
          </cell>
          <cell r="F356" t="str">
            <v>Z</v>
          </cell>
          <cell r="G356">
            <v>1</v>
          </cell>
          <cell r="H356">
            <v>3102496</v>
          </cell>
          <cell r="I356">
            <v>0.35</v>
          </cell>
          <cell r="J356">
            <v>0.34</v>
          </cell>
          <cell r="K356">
            <v>264.7</v>
          </cell>
          <cell r="L356">
            <v>265.04000000000002</v>
          </cell>
          <cell r="M356">
            <v>264.7</v>
          </cell>
          <cell r="N356">
            <v>265.04000000000002</v>
          </cell>
          <cell r="O356">
            <v>0</v>
          </cell>
          <cell r="P356" t="str">
            <v>SM</v>
          </cell>
          <cell r="Q356" t="str">
            <v>cont. 99-3. pc1a-g</v>
          </cell>
          <cell r="R356" t="str">
            <v>no</v>
          </cell>
          <cell r="S356">
            <v>1</v>
          </cell>
          <cell r="T356">
            <v>82</v>
          </cell>
          <cell r="U356">
            <v>3</v>
          </cell>
          <cell r="V356" t="str">
            <v>M</v>
          </cell>
          <cell r="W356" t="str">
            <v>no</v>
          </cell>
          <cell r="Z356" t="str">
            <v>ICDP5057ESGWHU2</v>
          </cell>
        </row>
        <row r="357">
          <cell r="A357" t="str">
            <v>99-2</v>
          </cell>
          <cell r="B357">
            <v>5057</v>
          </cell>
          <cell r="C357">
            <v>2</v>
          </cell>
          <cell r="D357" t="str">
            <v>A</v>
          </cell>
          <cell r="E357">
            <v>99</v>
          </cell>
          <cell r="F357" t="str">
            <v>Z</v>
          </cell>
          <cell r="G357">
            <v>2</v>
          </cell>
          <cell r="H357">
            <v>3102498</v>
          </cell>
          <cell r="I357">
            <v>0.94</v>
          </cell>
          <cell r="J357">
            <v>0.93</v>
          </cell>
          <cell r="K357">
            <v>265.05</v>
          </cell>
          <cell r="L357">
            <v>265.97000000000003</v>
          </cell>
          <cell r="M357">
            <v>265.04000000000002</v>
          </cell>
          <cell r="N357">
            <v>265.97000000000003</v>
          </cell>
          <cell r="O357">
            <v>0</v>
          </cell>
          <cell r="P357" t="str">
            <v>SM</v>
          </cell>
          <cell r="Q357" t="str">
            <v>cont. 99-3. pc1a-c</v>
          </cell>
          <cell r="R357" t="str">
            <v>no</v>
          </cell>
          <cell r="S357">
            <v>1</v>
          </cell>
          <cell r="T357">
            <v>82</v>
          </cell>
          <cell r="U357">
            <v>4</v>
          </cell>
          <cell r="V357" t="str">
            <v>M</v>
          </cell>
          <cell r="W357" t="str">
            <v>no</v>
          </cell>
          <cell r="Z357" t="str">
            <v>ICDP5057ESIWHU2</v>
          </cell>
        </row>
        <row r="358">
          <cell r="A358" t="str">
            <v>99-3</v>
          </cell>
          <cell r="B358">
            <v>5057</v>
          </cell>
          <cell r="C358">
            <v>2</v>
          </cell>
          <cell r="D358" t="str">
            <v>A</v>
          </cell>
          <cell r="E358">
            <v>99</v>
          </cell>
          <cell r="F358" t="str">
            <v>Z</v>
          </cell>
          <cell r="G358">
            <v>3</v>
          </cell>
          <cell r="H358">
            <v>3102500</v>
          </cell>
          <cell r="I358">
            <v>0.97499999999999998</v>
          </cell>
          <cell r="J358">
            <v>0.94</v>
          </cell>
          <cell r="K358">
            <v>265.99</v>
          </cell>
          <cell r="L358">
            <v>266.91000000000003</v>
          </cell>
          <cell r="M358">
            <v>265.97000000000003</v>
          </cell>
          <cell r="N358">
            <v>266.91000000000003</v>
          </cell>
          <cell r="O358">
            <v>0</v>
          </cell>
          <cell r="P358" t="str">
            <v>SM</v>
          </cell>
          <cell r="Q358" t="str">
            <v>cont. 99-4. pc1a-g, g in bag</v>
          </cell>
          <cell r="R358" t="str">
            <v>no</v>
          </cell>
          <cell r="S358">
            <v>1</v>
          </cell>
          <cell r="T358">
            <v>82</v>
          </cell>
          <cell r="U358">
            <v>5</v>
          </cell>
          <cell r="V358" t="str">
            <v>B</v>
          </cell>
          <cell r="W358" t="str">
            <v>no</v>
          </cell>
          <cell r="Z358" t="str">
            <v>ICDP5057ESKWHU2</v>
          </cell>
        </row>
        <row r="359">
          <cell r="A359" t="str">
            <v>99-4</v>
          </cell>
          <cell r="B359">
            <v>5057</v>
          </cell>
          <cell r="C359">
            <v>2</v>
          </cell>
          <cell r="D359" t="str">
            <v>A</v>
          </cell>
          <cell r="E359">
            <v>99</v>
          </cell>
          <cell r="F359" t="str">
            <v>Z</v>
          </cell>
          <cell r="G359">
            <v>4</v>
          </cell>
          <cell r="H359">
            <v>3102502</v>
          </cell>
          <cell r="I359">
            <v>0.82499999999999996</v>
          </cell>
          <cell r="J359">
            <v>0.82</v>
          </cell>
          <cell r="K359">
            <v>266.96500000000003</v>
          </cell>
          <cell r="L359">
            <v>267.73</v>
          </cell>
          <cell r="M359">
            <v>266.91000000000003</v>
          </cell>
          <cell r="N359">
            <v>267.73</v>
          </cell>
          <cell r="O359">
            <v>0</v>
          </cell>
          <cell r="P359" t="str">
            <v>SM</v>
          </cell>
          <cell r="Q359" t="str">
            <v>cont. 100-1. pc1a-h</v>
          </cell>
          <cell r="R359" t="str">
            <v>no</v>
          </cell>
          <cell r="S359">
            <v>1</v>
          </cell>
          <cell r="T359">
            <v>83</v>
          </cell>
          <cell r="U359">
            <v>1</v>
          </cell>
          <cell r="V359" t="str">
            <v>T</v>
          </cell>
          <cell r="W359" t="str">
            <v>no</v>
          </cell>
          <cell r="Z359" t="str">
            <v>ICDP5057ESMWHU2</v>
          </cell>
        </row>
        <row r="360">
          <cell r="A360" t="str">
            <v>100-1</v>
          </cell>
          <cell r="B360">
            <v>5057</v>
          </cell>
          <cell r="C360">
            <v>2</v>
          </cell>
          <cell r="D360" t="str">
            <v>A</v>
          </cell>
          <cell r="E360">
            <v>100</v>
          </cell>
          <cell r="F360" t="str">
            <v>Z</v>
          </cell>
          <cell r="G360">
            <v>1</v>
          </cell>
          <cell r="H360">
            <v>3102504</v>
          </cell>
          <cell r="I360">
            <v>0.94499999999999995</v>
          </cell>
          <cell r="J360">
            <v>0.93</v>
          </cell>
          <cell r="K360">
            <v>267.75</v>
          </cell>
          <cell r="L360">
            <v>268.68</v>
          </cell>
          <cell r="M360">
            <v>267.75</v>
          </cell>
          <cell r="N360">
            <v>268.68</v>
          </cell>
          <cell r="O360">
            <v>0</v>
          </cell>
          <cell r="P360" t="str">
            <v>SM</v>
          </cell>
          <cell r="Q360" t="str">
            <v>sawn 100-2. pc1a-b</v>
          </cell>
          <cell r="R360" t="str">
            <v>no</v>
          </cell>
          <cell r="S360">
            <v>1</v>
          </cell>
          <cell r="T360">
            <v>83</v>
          </cell>
          <cell r="U360">
            <v>2</v>
          </cell>
          <cell r="V360" t="str">
            <v>M</v>
          </cell>
          <cell r="W360" t="str">
            <v>no</v>
          </cell>
          <cell r="Z360" t="str">
            <v>ICDP5057ESOWHU2</v>
          </cell>
        </row>
        <row r="361">
          <cell r="A361" t="str">
            <v>100-2</v>
          </cell>
          <cell r="B361">
            <v>5057</v>
          </cell>
          <cell r="C361">
            <v>2</v>
          </cell>
          <cell r="D361" t="str">
            <v>A</v>
          </cell>
          <cell r="E361">
            <v>100</v>
          </cell>
          <cell r="F361" t="str">
            <v>Z</v>
          </cell>
          <cell r="G361">
            <v>2</v>
          </cell>
          <cell r="H361">
            <v>3102506</v>
          </cell>
          <cell r="I361">
            <v>0.68500000000000005</v>
          </cell>
          <cell r="J361">
            <v>0.65</v>
          </cell>
          <cell r="K361">
            <v>268.69499999999999</v>
          </cell>
          <cell r="L361">
            <v>269.33</v>
          </cell>
          <cell r="M361">
            <v>268.68</v>
          </cell>
          <cell r="N361">
            <v>269.33</v>
          </cell>
          <cell r="O361">
            <v>0</v>
          </cell>
          <cell r="P361" t="str">
            <v>SM</v>
          </cell>
          <cell r="Q361" t="str">
            <v>cont. 100-3, rotated. pc1a-c, b in bag</v>
          </cell>
          <cell r="R361" t="str">
            <v>no</v>
          </cell>
          <cell r="S361">
            <v>1</v>
          </cell>
          <cell r="T361">
            <v>83</v>
          </cell>
          <cell r="U361">
            <v>3</v>
          </cell>
          <cell r="V361" t="str">
            <v>M</v>
          </cell>
          <cell r="W361" t="str">
            <v>no</v>
          </cell>
          <cell r="Z361" t="str">
            <v>ICDP5057ESQWHU2</v>
          </cell>
        </row>
        <row r="362">
          <cell r="A362" t="str">
            <v>100-3</v>
          </cell>
          <cell r="B362">
            <v>5057</v>
          </cell>
          <cell r="C362">
            <v>2</v>
          </cell>
          <cell r="D362" t="str">
            <v>A</v>
          </cell>
          <cell r="E362">
            <v>100</v>
          </cell>
          <cell r="F362" t="str">
            <v>Z</v>
          </cell>
          <cell r="G362">
            <v>3</v>
          </cell>
          <cell r="H362">
            <v>3102508</v>
          </cell>
          <cell r="I362">
            <v>0.81</v>
          </cell>
          <cell r="J362">
            <v>0.8</v>
          </cell>
          <cell r="K362">
            <v>269.38</v>
          </cell>
          <cell r="L362">
            <v>270.13</v>
          </cell>
          <cell r="M362">
            <v>269.33</v>
          </cell>
          <cell r="N362">
            <v>270.13</v>
          </cell>
          <cell r="O362">
            <v>0</v>
          </cell>
          <cell r="P362" t="str">
            <v>SM</v>
          </cell>
          <cell r="Q362" t="str">
            <v>cont. 100-4. pc1a-d, b in bag</v>
          </cell>
          <cell r="R362" t="str">
            <v>no</v>
          </cell>
          <cell r="S362">
            <v>1</v>
          </cell>
          <cell r="T362">
            <v>83</v>
          </cell>
          <cell r="U362">
            <v>4</v>
          </cell>
          <cell r="V362" t="str">
            <v>M</v>
          </cell>
          <cell r="W362" t="str">
            <v>no</v>
          </cell>
          <cell r="X362">
            <v>0</v>
          </cell>
          <cell r="Y362">
            <v>0</v>
          </cell>
          <cell r="Z362" t="str">
            <v>ICDP5057ESSWHU2</v>
          </cell>
        </row>
        <row r="363">
          <cell r="A363" t="str">
            <v>100-4</v>
          </cell>
          <cell r="B363">
            <v>5057</v>
          </cell>
          <cell r="C363">
            <v>2</v>
          </cell>
          <cell r="D363" t="str">
            <v>A</v>
          </cell>
          <cell r="E363">
            <v>100</v>
          </cell>
          <cell r="F363" t="str">
            <v>Z</v>
          </cell>
          <cell r="G363">
            <v>4</v>
          </cell>
          <cell r="H363">
            <v>3102510</v>
          </cell>
          <cell r="I363">
            <v>0.61</v>
          </cell>
          <cell r="J363">
            <v>0.62</v>
          </cell>
          <cell r="K363">
            <v>270.19</v>
          </cell>
          <cell r="L363">
            <v>270.75</v>
          </cell>
          <cell r="M363">
            <v>270.13</v>
          </cell>
          <cell r="N363">
            <v>270.75</v>
          </cell>
          <cell r="O363">
            <v>0</v>
          </cell>
          <cell r="P363" t="str">
            <v>SM</v>
          </cell>
          <cell r="Q363" t="str">
            <v>discont. 101-4. pc1a-g, d,f and g in bag. f stays in corebox</v>
          </cell>
          <cell r="R363" t="str">
            <v>no</v>
          </cell>
          <cell r="S363">
            <v>1</v>
          </cell>
          <cell r="T363">
            <v>83</v>
          </cell>
          <cell r="U363">
            <v>5</v>
          </cell>
          <cell r="V363" t="str">
            <v>B</v>
          </cell>
          <cell r="W363" t="str">
            <v>no</v>
          </cell>
          <cell r="Z363" t="str">
            <v>ICDP5057ESUWHU2</v>
          </cell>
        </row>
        <row r="364">
          <cell r="A364" t="str">
            <v>101-1</v>
          </cell>
          <cell r="B364">
            <v>5057</v>
          </cell>
          <cell r="C364">
            <v>2</v>
          </cell>
          <cell r="D364" t="str">
            <v>A</v>
          </cell>
          <cell r="E364">
            <v>101</v>
          </cell>
          <cell r="F364" t="str">
            <v>Z</v>
          </cell>
          <cell r="G364">
            <v>1</v>
          </cell>
          <cell r="H364">
            <v>3102512</v>
          </cell>
          <cell r="I364">
            <v>0.95499999999999996</v>
          </cell>
          <cell r="J364">
            <v>0.93</v>
          </cell>
          <cell r="K364">
            <v>270.8</v>
          </cell>
          <cell r="L364">
            <v>271.73</v>
          </cell>
          <cell r="M364">
            <v>270.8</v>
          </cell>
          <cell r="N364">
            <v>271.73</v>
          </cell>
          <cell r="O364">
            <v>0</v>
          </cell>
          <cell r="P364" t="str">
            <v>SM</v>
          </cell>
          <cell r="Q364" t="str">
            <v>cont. 101-2. pc1a-g, a in bag</v>
          </cell>
          <cell r="R364" t="str">
            <v>no</v>
          </cell>
          <cell r="S364">
            <v>1</v>
          </cell>
          <cell r="T364">
            <v>84</v>
          </cell>
          <cell r="U364">
            <v>1</v>
          </cell>
          <cell r="V364" t="str">
            <v>T</v>
          </cell>
          <cell r="W364" t="str">
            <v>no</v>
          </cell>
          <cell r="Z364" t="str">
            <v>ICDP5057ESWWHU2</v>
          </cell>
        </row>
        <row r="365">
          <cell r="A365" t="str">
            <v>101-2</v>
          </cell>
          <cell r="B365">
            <v>5057</v>
          </cell>
          <cell r="C365">
            <v>2</v>
          </cell>
          <cell r="D365" t="str">
            <v>A</v>
          </cell>
          <cell r="E365">
            <v>101</v>
          </cell>
          <cell r="F365" t="str">
            <v>Z</v>
          </cell>
          <cell r="G365">
            <v>2</v>
          </cell>
          <cell r="H365">
            <v>3102514</v>
          </cell>
          <cell r="I365">
            <v>0.71</v>
          </cell>
          <cell r="J365">
            <v>0.68</v>
          </cell>
          <cell r="K365">
            <v>271.755</v>
          </cell>
          <cell r="L365">
            <v>272.41000000000003</v>
          </cell>
          <cell r="M365">
            <v>271.73</v>
          </cell>
          <cell r="N365">
            <v>272.41000000000003</v>
          </cell>
          <cell r="O365">
            <v>0</v>
          </cell>
          <cell r="P365" t="str">
            <v>SM</v>
          </cell>
          <cell r="Q365" t="str">
            <v>cont. 101-3. pc1a-c, a in bag</v>
          </cell>
          <cell r="R365" t="str">
            <v>no</v>
          </cell>
          <cell r="S365">
            <v>1</v>
          </cell>
          <cell r="T365">
            <v>64</v>
          </cell>
          <cell r="U365">
            <v>2</v>
          </cell>
          <cell r="V365" t="str">
            <v>M</v>
          </cell>
          <cell r="W365" t="str">
            <v>no</v>
          </cell>
          <cell r="Z365" t="str">
            <v>ICDP5057ESYWHU2</v>
          </cell>
        </row>
        <row r="366">
          <cell r="A366" t="str">
            <v>101-3</v>
          </cell>
          <cell r="B366">
            <v>5057</v>
          </cell>
          <cell r="C366">
            <v>2</v>
          </cell>
          <cell r="D366" t="str">
            <v>A</v>
          </cell>
          <cell r="E366">
            <v>101</v>
          </cell>
          <cell r="F366" t="str">
            <v>Z</v>
          </cell>
          <cell r="G366">
            <v>3</v>
          </cell>
          <cell r="H366">
            <v>3102516</v>
          </cell>
          <cell r="I366">
            <v>0.83</v>
          </cell>
          <cell r="J366">
            <v>0.78</v>
          </cell>
          <cell r="K366">
            <v>272.46499999999997</v>
          </cell>
          <cell r="L366">
            <v>273.19</v>
          </cell>
          <cell r="M366">
            <v>272.41000000000003</v>
          </cell>
          <cell r="N366">
            <v>273.19</v>
          </cell>
          <cell r="O366">
            <v>0</v>
          </cell>
          <cell r="P366" t="str">
            <v>SM</v>
          </cell>
          <cell r="Q366" t="str">
            <v>cont. 101-4. pc1a-e, b and d in bag</v>
          </cell>
          <cell r="R366" t="str">
            <v>no</v>
          </cell>
          <cell r="S366">
            <v>1</v>
          </cell>
          <cell r="T366">
            <v>84</v>
          </cell>
          <cell r="U366">
            <v>3</v>
          </cell>
          <cell r="V366" t="str">
            <v>M</v>
          </cell>
          <cell r="W366" t="str">
            <v>no</v>
          </cell>
          <cell r="Z366" t="str">
            <v>ICDP5057ES0XHU2</v>
          </cell>
        </row>
        <row r="367">
          <cell r="A367" t="str">
            <v>101-4</v>
          </cell>
          <cell r="B367">
            <v>5057</v>
          </cell>
          <cell r="C367">
            <v>2</v>
          </cell>
          <cell r="D367" t="str">
            <v>A</v>
          </cell>
          <cell r="E367">
            <v>101</v>
          </cell>
          <cell r="F367" t="str">
            <v>Z</v>
          </cell>
          <cell r="G367">
            <v>4</v>
          </cell>
          <cell r="H367">
            <v>3102518</v>
          </cell>
          <cell r="I367">
            <v>0.66</v>
          </cell>
          <cell r="J367">
            <v>0.59</v>
          </cell>
          <cell r="K367">
            <v>273.29499999999996</v>
          </cell>
          <cell r="L367">
            <v>273.77999999999997</v>
          </cell>
          <cell r="M367">
            <v>273.19</v>
          </cell>
          <cell r="N367">
            <v>273.77999999999997</v>
          </cell>
          <cell r="O367">
            <v>0</v>
          </cell>
          <cell r="P367" t="str">
            <v>SM</v>
          </cell>
          <cell r="Q367" t="str">
            <v>discont. 102-1. pc1a-e, a and d in bag</v>
          </cell>
          <cell r="R367" t="str">
            <v>no</v>
          </cell>
          <cell r="S367">
            <v>1</v>
          </cell>
          <cell r="T367">
            <v>84</v>
          </cell>
          <cell r="U367">
            <v>4</v>
          </cell>
          <cell r="V367" t="str">
            <v>M</v>
          </cell>
          <cell r="W367" t="str">
            <v>no</v>
          </cell>
          <cell r="X367">
            <v>0</v>
          </cell>
          <cell r="Y367">
            <v>0</v>
          </cell>
          <cell r="Z367" t="str">
            <v>ICDP5057ES2XHU2</v>
          </cell>
        </row>
        <row r="368">
          <cell r="A368" t="str">
            <v>102-1</v>
          </cell>
          <cell r="B368">
            <v>5057</v>
          </cell>
          <cell r="C368">
            <v>2</v>
          </cell>
          <cell r="D368" t="str">
            <v>A</v>
          </cell>
          <cell r="E368">
            <v>102</v>
          </cell>
          <cell r="F368" t="str">
            <v>Z</v>
          </cell>
          <cell r="G368">
            <v>1</v>
          </cell>
          <cell r="H368">
            <v>3102520</v>
          </cell>
          <cell r="I368">
            <v>0.93</v>
          </cell>
          <cell r="J368">
            <v>0.92</v>
          </cell>
          <cell r="K368">
            <v>273.85000000000002</v>
          </cell>
          <cell r="L368">
            <v>274.77</v>
          </cell>
          <cell r="M368">
            <v>273.85000000000002</v>
          </cell>
          <cell r="N368">
            <v>274.77</v>
          </cell>
          <cell r="O368">
            <v>0</v>
          </cell>
          <cell r="P368" t="str">
            <v>SM</v>
          </cell>
          <cell r="Q368" t="str">
            <v>cont. 102-3. pc1a-d, a in bag and stays in corebox</v>
          </cell>
          <cell r="R368" t="str">
            <v>no</v>
          </cell>
          <cell r="S368">
            <v>1</v>
          </cell>
          <cell r="T368">
            <v>84</v>
          </cell>
          <cell r="U368">
            <v>5</v>
          </cell>
          <cell r="V368" t="str">
            <v>B</v>
          </cell>
          <cell r="W368" t="str">
            <v>no</v>
          </cell>
          <cell r="Z368" t="str">
            <v>ICDP5057ES4XHU2</v>
          </cell>
        </row>
        <row r="369">
          <cell r="A369" t="str">
            <v>102-2</v>
          </cell>
          <cell r="B369">
            <v>5057</v>
          </cell>
          <cell r="C369">
            <v>2</v>
          </cell>
          <cell r="D369" t="str">
            <v>A</v>
          </cell>
          <cell r="E369">
            <v>102</v>
          </cell>
          <cell r="F369" t="str">
            <v>Z</v>
          </cell>
          <cell r="G369">
            <v>2</v>
          </cell>
          <cell r="H369">
            <v>3102522</v>
          </cell>
          <cell r="I369">
            <v>0.80500000000000005</v>
          </cell>
          <cell r="J369">
            <v>0.72</v>
          </cell>
          <cell r="K369">
            <v>274.78000000000003</v>
          </cell>
          <cell r="L369">
            <v>275.49</v>
          </cell>
          <cell r="M369">
            <v>274.77</v>
          </cell>
          <cell r="N369">
            <v>275.49</v>
          </cell>
          <cell r="O369">
            <v>0</v>
          </cell>
          <cell r="P369" t="str">
            <v>SM</v>
          </cell>
          <cell r="Q369" t="str">
            <v>cont. 102-3. pc1a-c</v>
          </cell>
          <cell r="R369" t="str">
            <v>no</v>
          </cell>
          <cell r="S369">
            <v>1</v>
          </cell>
          <cell r="T369">
            <v>85</v>
          </cell>
          <cell r="U369">
            <v>1</v>
          </cell>
          <cell r="V369" t="str">
            <v>T</v>
          </cell>
          <cell r="W369" t="str">
            <v>no</v>
          </cell>
          <cell r="Z369" t="str">
            <v>ICDP5057ES6XHU2</v>
          </cell>
        </row>
        <row r="370">
          <cell r="A370" t="str">
            <v>102-3</v>
          </cell>
          <cell r="B370">
            <v>5057</v>
          </cell>
          <cell r="C370">
            <v>2</v>
          </cell>
          <cell r="D370" t="str">
            <v>A</v>
          </cell>
          <cell r="E370">
            <v>102</v>
          </cell>
          <cell r="F370" t="str">
            <v>Z</v>
          </cell>
          <cell r="G370">
            <v>3</v>
          </cell>
          <cell r="H370">
            <v>3102524</v>
          </cell>
          <cell r="I370">
            <v>0.91</v>
          </cell>
          <cell r="J370">
            <v>0.88</v>
          </cell>
          <cell r="K370">
            <v>275.58500000000004</v>
          </cell>
          <cell r="L370">
            <v>276.37</v>
          </cell>
          <cell r="M370">
            <v>275.49</v>
          </cell>
          <cell r="N370">
            <v>276.37</v>
          </cell>
          <cell r="O370">
            <v>0</v>
          </cell>
          <cell r="P370" t="str">
            <v>SM</v>
          </cell>
          <cell r="Q370" t="str">
            <v>sawn 102-4. pc1a-b</v>
          </cell>
          <cell r="R370" t="str">
            <v>no</v>
          </cell>
          <cell r="S370">
            <v>1</v>
          </cell>
          <cell r="T370">
            <v>85</v>
          </cell>
          <cell r="U370">
            <v>2</v>
          </cell>
          <cell r="V370" t="str">
            <v>M</v>
          </cell>
          <cell r="W370" t="str">
            <v>no</v>
          </cell>
          <cell r="Z370" t="str">
            <v>ICDP5057ES8XHU2</v>
          </cell>
        </row>
        <row r="371">
          <cell r="A371" t="str">
            <v>102-4</v>
          </cell>
          <cell r="B371">
            <v>5057</v>
          </cell>
          <cell r="C371">
            <v>2</v>
          </cell>
          <cell r="D371" t="str">
            <v>A</v>
          </cell>
          <cell r="E371">
            <v>102</v>
          </cell>
          <cell r="F371" t="str">
            <v>Z</v>
          </cell>
          <cell r="G371">
            <v>4</v>
          </cell>
          <cell r="H371">
            <v>3102526</v>
          </cell>
          <cell r="I371">
            <v>0.66500000000000004</v>
          </cell>
          <cell r="J371">
            <v>0.66</v>
          </cell>
          <cell r="K371">
            <v>276.49500000000006</v>
          </cell>
          <cell r="L371">
            <v>277.02999999999997</v>
          </cell>
          <cell r="M371">
            <v>276.37</v>
          </cell>
          <cell r="N371">
            <v>277.02999999999997</v>
          </cell>
          <cell r="O371">
            <v>0</v>
          </cell>
          <cell r="P371" t="str">
            <v>SM</v>
          </cell>
          <cell r="Q371" t="str">
            <v>cont. 108-1. pc1a-d, c in bag</v>
          </cell>
          <cell r="R371" t="str">
            <v>no</v>
          </cell>
          <cell r="S371">
            <v>1</v>
          </cell>
          <cell r="T371">
            <v>85</v>
          </cell>
          <cell r="U371">
            <v>3</v>
          </cell>
          <cell r="V371" t="str">
            <v>M</v>
          </cell>
          <cell r="W371" t="str">
            <v>no</v>
          </cell>
          <cell r="Z371" t="str">
            <v>ICDP5057ESAXHU2</v>
          </cell>
        </row>
        <row r="372">
          <cell r="A372" t="str">
            <v>103-1</v>
          </cell>
          <cell r="B372">
            <v>5057</v>
          </cell>
          <cell r="C372">
            <v>2</v>
          </cell>
          <cell r="D372" t="str">
            <v>A</v>
          </cell>
          <cell r="E372">
            <v>103</v>
          </cell>
          <cell r="F372" t="str">
            <v>Z</v>
          </cell>
          <cell r="G372">
            <v>1</v>
          </cell>
          <cell r="H372">
            <v>3102528</v>
          </cell>
          <cell r="I372">
            <v>0.90500000000000003</v>
          </cell>
          <cell r="J372">
            <v>0.9</v>
          </cell>
          <cell r="K372">
            <v>276.89999999999998</v>
          </cell>
          <cell r="L372">
            <v>277.8</v>
          </cell>
          <cell r="M372">
            <v>276.89999999999998</v>
          </cell>
          <cell r="N372">
            <v>277.8</v>
          </cell>
          <cell r="O372">
            <v>0</v>
          </cell>
          <cell r="P372" t="str">
            <v>SM</v>
          </cell>
          <cell r="Q372" t="str">
            <v>cont. 108-1. pc1a-b</v>
          </cell>
          <cell r="R372" t="str">
            <v>no</v>
          </cell>
          <cell r="S372">
            <v>1</v>
          </cell>
          <cell r="T372">
            <v>85</v>
          </cell>
          <cell r="U372">
            <v>4</v>
          </cell>
          <cell r="V372" t="str">
            <v>M</v>
          </cell>
          <cell r="W372" t="str">
            <v>no</v>
          </cell>
          <cell r="Z372" t="str">
            <v>ICDP5057ESCXHU2</v>
          </cell>
        </row>
        <row r="373">
          <cell r="A373" t="str">
            <v>103-2</v>
          </cell>
          <cell r="B373">
            <v>5057</v>
          </cell>
          <cell r="C373">
            <v>2</v>
          </cell>
          <cell r="D373" t="str">
            <v>A</v>
          </cell>
          <cell r="E373">
            <v>103</v>
          </cell>
          <cell r="F373" t="str">
            <v>Z</v>
          </cell>
          <cell r="G373">
            <v>2</v>
          </cell>
          <cell r="H373">
            <v>3102530</v>
          </cell>
          <cell r="I373">
            <v>0.88</v>
          </cell>
          <cell r="J373">
            <v>0.88</v>
          </cell>
          <cell r="K373">
            <v>277.80499999999995</v>
          </cell>
          <cell r="L373">
            <v>278.68</v>
          </cell>
          <cell r="M373">
            <v>277.8</v>
          </cell>
          <cell r="N373">
            <v>278.68</v>
          </cell>
          <cell r="O373">
            <v>0</v>
          </cell>
          <cell r="P373" t="str">
            <v>SM</v>
          </cell>
          <cell r="Q373" t="str">
            <v>sawn 103-3. pc1a-d, d in bag. pc2a-b</v>
          </cell>
          <cell r="R373" t="str">
            <v>no</v>
          </cell>
          <cell r="S373">
            <v>2</v>
          </cell>
          <cell r="T373">
            <v>85</v>
          </cell>
          <cell r="U373">
            <v>5</v>
          </cell>
          <cell r="V373" t="str">
            <v>B</v>
          </cell>
          <cell r="W373" t="str">
            <v>no</v>
          </cell>
          <cell r="Z373" t="str">
            <v>ICDP5057ESEXHU2</v>
          </cell>
        </row>
        <row r="374">
          <cell r="A374" t="str">
            <v>103-3</v>
          </cell>
          <cell r="B374">
            <v>5057</v>
          </cell>
          <cell r="C374">
            <v>2</v>
          </cell>
          <cell r="D374" t="str">
            <v>A</v>
          </cell>
          <cell r="E374">
            <v>103</v>
          </cell>
          <cell r="F374" t="str">
            <v>Z</v>
          </cell>
          <cell r="G374">
            <v>3</v>
          </cell>
          <cell r="H374">
            <v>3102536</v>
          </cell>
          <cell r="I374">
            <v>0.95</v>
          </cell>
          <cell r="J374">
            <v>0.94</v>
          </cell>
          <cell r="K374">
            <v>278.68499999999995</v>
          </cell>
          <cell r="L374">
            <v>279.62</v>
          </cell>
          <cell r="M374">
            <v>278.68</v>
          </cell>
          <cell r="N374">
            <v>279.62</v>
          </cell>
          <cell r="O374">
            <v>0</v>
          </cell>
          <cell r="P374" t="str">
            <v>SM</v>
          </cell>
          <cell r="Q374" t="str">
            <v>cont. 104-1. pc1a-e</v>
          </cell>
          <cell r="R374" t="str">
            <v>no</v>
          </cell>
          <cell r="S374">
            <v>1</v>
          </cell>
          <cell r="T374">
            <v>84</v>
          </cell>
          <cell r="U374">
            <v>1</v>
          </cell>
          <cell r="V374" t="str">
            <v>T</v>
          </cell>
          <cell r="W374" t="str">
            <v>no</v>
          </cell>
          <cell r="Z374" t="str">
            <v>ICDP5057ESKXHU2</v>
          </cell>
        </row>
        <row r="375">
          <cell r="A375" t="str">
            <v>104-1</v>
          </cell>
          <cell r="B375">
            <v>5057</v>
          </cell>
          <cell r="C375">
            <v>2</v>
          </cell>
          <cell r="D375" t="str">
            <v>A</v>
          </cell>
          <cell r="E375">
            <v>104</v>
          </cell>
          <cell r="F375" t="str">
            <v>Z</v>
          </cell>
          <cell r="G375">
            <v>1</v>
          </cell>
          <cell r="H375">
            <v>3102542</v>
          </cell>
          <cell r="I375">
            <v>0.68500000000000005</v>
          </cell>
          <cell r="J375">
            <v>0.68</v>
          </cell>
          <cell r="K375">
            <v>279.95</v>
          </cell>
          <cell r="L375">
            <v>280.63</v>
          </cell>
          <cell r="M375">
            <v>279.95</v>
          </cell>
          <cell r="N375">
            <v>280.63</v>
          </cell>
          <cell r="O375">
            <v>0</v>
          </cell>
          <cell r="P375" t="str">
            <v>SM</v>
          </cell>
          <cell r="Q375" t="str">
            <v>cont. 104-1. pc1</v>
          </cell>
          <cell r="R375" t="str">
            <v>no</v>
          </cell>
          <cell r="S375">
            <v>1</v>
          </cell>
          <cell r="T375">
            <v>86</v>
          </cell>
          <cell r="U375">
            <v>2</v>
          </cell>
          <cell r="V375" t="str">
            <v>M</v>
          </cell>
          <cell r="W375" t="str">
            <v>no</v>
          </cell>
          <cell r="Z375" t="str">
            <v>ICDP5057ESQXHU2</v>
          </cell>
        </row>
        <row r="376">
          <cell r="A376" t="str">
            <v>104-2</v>
          </cell>
          <cell r="B376">
            <v>5057</v>
          </cell>
          <cell r="C376">
            <v>2</v>
          </cell>
          <cell r="D376" t="str">
            <v>A</v>
          </cell>
          <cell r="E376">
            <v>104</v>
          </cell>
          <cell r="F376" t="str">
            <v>Z</v>
          </cell>
          <cell r="G376">
            <v>2</v>
          </cell>
          <cell r="H376">
            <v>3102544</v>
          </cell>
          <cell r="I376">
            <v>0.83</v>
          </cell>
          <cell r="J376">
            <v>0.82</v>
          </cell>
          <cell r="K376">
            <v>280.63499999999999</v>
          </cell>
          <cell r="L376">
            <v>281.45</v>
          </cell>
          <cell r="M376">
            <v>280.63</v>
          </cell>
          <cell r="N376">
            <v>281.45</v>
          </cell>
          <cell r="O376">
            <v>0</v>
          </cell>
          <cell r="P376" t="str">
            <v>SM</v>
          </cell>
          <cell r="Q376" t="str">
            <v>sawn 104-3. pc1a-b</v>
          </cell>
          <cell r="R376" t="str">
            <v>no</v>
          </cell>
          <cell r="S376">
            <v>1</v>
          </cell>
          <cell r="T376">
            <v>86</v>
          </cell>
          <cell r="U376">
            <v>3</v>
          </cell>
          <cell r="V376" t="str">
            <v>M</v>
          </cell>
          <cell r="W376" t="str">
            <v>no</v>
          </cell>
          <cell r="Z376" t="str">
            <v>ICDP5057ESSXHU2</v>
          </cell>
        </row>
        <row r="377">
          <cell r="A377" t="str">
            <v>104-3</v>
          </cell>
          <cell r="B377">
            <v>5057</v>
          </cell>
          <cell r="C377">
            <v>2</v>
          </cell>
          <cell r="D377" t="str">
            <v>A</v>
          </cell>
          <cell r="E377">
            <v>104</v>
          </cell>
          <cell r="F377" t="str">
            <v>Z</v>
          </cell>
          <cell r="G377">
            <v>3</v>
          </cell>
          <cell r="H377">
            <v>3102546</v>
          </cell>
          <cell r="I377">
            <v>0.73</v>
          </cell>
          <cell r="J377">
            <v>0.7</v>
          </cell>
          <cell r="K377">
            <v>281.46499999999997</v>
          </cell>
          <cell r="L377">
            <v>282.14999999999998</v>
          </cell>
          <cell r="M377">
            <v>281.45</v>
          </cell>
          <cell r="N377">
            <v>282.14999999999998</v>
          </cell>
          <cell r="O377">
            <v>0</v>
          </cell>
          <cell r="P377" t="str">
            <v>SM</v>
          </cell>
          <cell r="Q377" t="str">
            <v>cont. 104-4. pc1</v>
          </cell>
          <cell r="R377" t="str">
            <v>no</v>
          </cell>
          <cell r="S377">
            <v>1</v>
          </cell>
          <cell r="T377">
            <v>86</v>
          </cell>
          <cell r="U377">
            <v>4</v>
          </cell>
          <cell r="V377" t="str">
            <v>M</v>
          </cell>
          <cell r="W377" t="str">
            <v>no</v>
          </cell>
          <cell r="Z377" t="str">
            <v>ICDP5057ESUXHU2</v>
          </cell>
        </row>
        <row r="378">
          <cell r="A378" t="str">
            <v>104-4</v>
          </cell>
          <cell r="B378">
            <v>5057</v>
          </cell>
          <cell r="C378">
            <v>2</v>
          </cell>
          <cell r="D378" t="str">
            <v>A</v>
          </cell>
          <cell r="E378">
            <v>104</v>
          </cell>
          <cell r="F378" t="str">
            <v>Z</v>
          </cell>
          <cell r="G378">
            <v>4</v>
          </cell>
          <cell r="H378">
            <v>3102548</v>
          </cell>
          <cell r="I378">
            <v>0.93</v>
          </cell>
          <cell r="J378">
            <v>0.89</v>
          </cell>
          <cell r="K378">
            <v>282.19499999999999</v>
          </cell>
          <cell r="L378">
            <v>283.04000000000002</v>
          </cell>
          <cell r="M378">
            <v>282.14999999999998</v>
          </cell>
          <cell r="N378">
            <v>283.04000000000002</v>
          </cell>
          <cell r="O378">
            <v>0</v>
          </cell>
          <cell r="P378" t="str">
            <v>SM</v>
          </cell>
          <cell r="Q378" t="str">
            <v>discont. 105-1. pc1a-h, a,f and h in bag</v>
          </cell>
          <cell r="R378" t="str">
            <v>no</v>
          </cell>
          <cell r="S378">
            <v>1</v>
          </cell>
          <cell r="T378">
            <v>86</v>
          </cell>
          <cell r="U378">
            <v>5</v>
          </cell>
          <cell r="V378" t="str">
            <v>B</v>
          </cell>
          <cell r="W378" t="str">
            <v>no</v>
          </cell>
          <cell r="Z378" t="str">
            <v>ICDP5057ESWXHU2</v>
          </cell>
        </row>
        <row r="379">
          <cell r="A379" t="str">
            <v>105-1</v>
          </cell>
          <cell r="B379">
            <v>5057</v>
          </cell>
          <cell r="C379">
            <v>2</v>
          </cell>
          <cell r="D379" t="str">
            <v>A</v>
          </cell>
          <cell r="E379">
            <v>105</v>
          </cell>
          <cell r="F379" t="str">
            <v>Z</v>
          </cell>
          <cell r="G379">
            <v>1</v>
          </cell>
          <cell r="H379">
            <v>3102550</v>
          </cell>
          <cell r="I379">
            <v>0.85499999999999998</v>
          </cell>
          <cell r="J379">
            <v>0.8</v>
          </cell>
          <cell r="K379">
            <v>283</v>
          </cell>
          <cell r="L379">
            <v>283.8</v>
          </cell>
          <cell r="M379">
            <v>283</v>
          </cell>
          <cell r="N379">
            <v>283.8</v>
          </cell>
          <cell r="O379">
            <v>0</v>
          </cell>
          <cell r="P379" t="str">
            <v>SM</v>
          </cell>
          <cell r="Q379" t="str">
            <v>cont. 105-2. pc1a-d</v>
          </cell>
          <cell r="R379" t="str">
            <v>no</v>
          </cell>
          <cell r="S379">
            <v>1</v>
          </cell>
          <cell r="T379">
            <v>87</v>
          </cell>
          <cell r="U379">
            <v>1</v>
          </cell>
          <cell r="V379" t="str">
            <v>T</v>
          </cell>
          <cell r="W379" t="str">
            <v>no</v>
          </cell>
          <cell r="Z379" t="str">
            <v>ICDP5057ESYXHU2</v>
          </cell>
        </row>
        <row r="380">
          <cell r="A380" t="str">
            <v>105-2</v>
          </cell>
          <cell r="B380">
            <v>5057</v>
          </cell>
          <cell r="C380">
            <v>2</v>
          </cell>
          <cell r="D380" t="str">
            <v>A</v>
          </cell>
          <cell r="E380">
            <v>105</v>
          </cell>
          <cell r="F380" t="str">
            <v>Z</v>
          </cell>
          <cell r="G380">
            <v>2</v>
          </cell>
          <cell r="H380">
            <v>3102552</v>
          </cell>
          <cell r="I380">
            <v>0.75</v>
          </cell>
          <cell r="J380">
            <v>0.74</v>
          </cell>
          <cell r="K380">
            <v>283.85500000000002</v>
          </cell>
          <cell r="L380">
            <v>284.54000000000002</v>
          </cell>
          <cell r="M380">
            <v>283.8</v>
          </cell>
          <cell r="N380">
            <v>284.54000000000002</v>
          </cell>
          <cell r="O380">
            <v>0</v>
          </cell>
          <cell r="P380" t="str">
            <v>SM</v>
          </cell>
          <cell r="Q380" t="str">
            <v>cont. 105-3. pc1a-b</v>
          </cell>
          <cell r="R380" t="str">
            <v>no</v>
          </cell>
          <cell r="S380">
            <v>1</v>
          </cell>
          <cell r="T380">
            <v>87</v>
          </cell>
          <cell r="U380">
            <v>2</v>
          </cell>
          <cell r="V380" t="str">
            <v>M</v>
          </cell>
          <cell r="W380" t="str">
            <v>no</v>
          </cell>
          <cell r="Z380" t="str">
            <v>ICDP5057ES0YHU2</v>
          </cell>
        </row>
        <row r="381">
          <cell r="A381" t="str">
            <v>105-3</v>
          </cell>
          <cell r="B381">
            <v>5057</v>
          </cell>
          <cell r="C381">
            <v>2</v>
          </cell>
          <cell r="D381" t="str">
            <v>A</v>
          </cell>
          <cell r="E381">
            <v>105</v>
          </cell>
          <cell r="F381" t="str">
            <v>Z</v>
          </cell>
          <cell r="G381">
            <v>3</v>
          </cell>
          <cell r="H381">
            <v>3102554</v>
          </cell>
          <cell r="I381">
            <v>0.93500000000000005</v>
          </cell>
          <cell r="J381">
            <v>0.85</v>
          </cell>
          <cell r="K381">
            <v>284.60500000000002</v>
          </cell>
          <cell r="L381">
            <v>285.39</v>
          </cell>
          <cell r="M381">
            <v>284.54000000000002</v>
          </cell>
          <cell r="N381">
            <v>285.39</v>
          </cell>
          <cell r="O381">
            <v>0</v>
          </cell>
          <cell r="P381" t="str">
            <v>SM</v>
          </cell>
          <cell r="Q381" t="str">
            <v>cont. 105-4. pc1a-c</v>
          </cell>
          <cell r="R381" t="str">
            <v>no</v>
          </cell>
          <cell r="S381">
            <v>1</v>
          </cell>
          <cell r="T381">
            <v>87</v>
          </cell>
          <cell r="U381">
            <v>3</v>
          </cell>
          <cell r="V381" t="str">
            <v>M</v>
          </cell>
          <cell r="W381" t="str">
            <v>no</v>
          </cell>
          <cell r="Z381" t="str">
            <v>ICDP5057ES2YHU2</v>
          </cell>
        </row>
        <row r="382">
          <cell r="A382" t="str">
            <v>105-4</v>
          </cell>
          <cell r="B382">
            <v>5057</v>
          </cell>
          <cell r="C382">
            <v>2</v>
          </cell>
          <cell r="D382" t="str">
            <v>A</v>
          </cell>
          <cell r="E382">
            <v>105</v>
          </cell>
          <cell r="F382" t="str">
            <v>Z</v>
          </cell>
          <cell r="G382">
            <v>4</v>
          </cell>
          <cell r="H382">
            <v>3102556</v>
          </cell>
          <cell r="I382">
            <v>0.73</v>
          </cell>
          <cell r="J382">
            <v>0.68</v>
          </cell>
          <cell r="K382">
            <v>285.54000000000002</v>
          </cell>
          <cell r="L382">
            <v>286.07</v>
          </cell>
          <cell r="M382">
            <v>285.39</v>
          </cell>
          <cell r="N382">
            <v>286.07</v>
          </cell>
          <cell r="O382">
            <v>0</v>
          </cell>
          <cell r="P382" t="str">
            <v>SM</v>
          </cell>
          <cell r="Q382" t="str">
            <v>discont. 106-1. pc1a-b</v>
          </cell>
          <cell r="R382" t="str">
            <v>no</v>
          </cell>
          <cell r="S382">
            <v>1</v>
          </cell>
          <cell r="T382">
            <v>87</v>
          </cell>
          <cell r="U382">
            <v>4</v>
          </cell>
          <cell r="V382" t="str">
            <v>M</v>
          </cell>
          <cell r="W382" t="str">
            <v>no</v>
          </cell>
          <cell r="Z382" t="str">
            <v>ICDP5057ES4YHU2</v>
          </cell>
        </row>
        <row r="383">
          <cell r="A383" t="str">
            <v>106-1</v>
          </cell>
          <cell r="B383">
            <v>5057</v>
          </cell>
          <cell r="C383">
            <v>2</v>
          </cell>
          <cell r="D383" t="str">
            <v>A</v>
          </cell>
          <cell r="E383">
            <v>106</v>
          </cell>
          <cell r="F383" t="str">
            <v>Z</v>
          </cell>
          <cell r="G383">
            <v>1</v>
          </cell>
          <cell r="H383">
            <v>3102558</v>
          </cell>
          <cell r="I383">
            <v>0.84499999999999997</v>
          </cell>
          <cell r="J383">
            <v>0.8</v>
          </cell>
          <cell r="K383">
            <v>286.05</v>
          </cell>
          <cell r="L383">
            <v>286.85000000000002</v>
          </cell>
          <cell r="M383">
            <v>286.05</v>
          </cell>
          <cell r="N383">
            <v>286.85000000000002</v>
          </cell>
          <cell r="O383">
            <v>0</v>
          </cell>
          <cell r="P383" t="str">
            <v>SM</v>
          </cell>
          <cell r="Q383" t="str">
            <v>cont. 106-2. pc1a-b. pc2a-c</v>
          </cell>
          <cell r="R383" t="str">
            <v>no</v>
          </cell>
          <cell r="S383">
            <v>2</v>
          </cell>
          <cell r="T383">
            <v>87</v>
          </cell>
          <cell r="U383">
            <v>5</v>
          </cell>
          <cell r="V383" t="str">
            <v>B</v>
          </cell>
          <cell r="W383" t="str">
            <v>no</v>
          </cell>
          <cell r="Z383" t="str">
            <v>ICDP5057ES6YHU2</v>
          </cell>
        </row>
        <row r="384">
          <cell r="A384" t="str">
            <v>106-2</v>
          </cell>
          <cell r="B384">
            <v>5057</v>
          </cell>
          <cell r="C384">
            <v>2</v>
          </cell>
          <cell r="D384" t="str">
            <v>A</v>
          </cell>
          <cell r="E384">
            <v>106</v>
          </cell>
          <cell r="F384" t="str">
            <v>Z</v>
          </cell>
          <cell r="G384">
            <v>2</v>
          </cell>
          <cell r="H384">
            <v>3102560</v>
          </cell>
          <cell r="I384">
            <v>0.81</v>
          </cell>
          <cell r="J384">
            <v>0.79</v>
          </cell>
          <cell r="K384">
            <v>286.89500000000004</v>
          </cell>
          <cell r="L384">
            <v>287.64</v>
          </cell>
          <cell r="M384">
            <v>286.85000000000002</v>
          </cell>
          <cell r="N384">
            <v>287.64</v>
          </cell>
          <cell r="O384">
            <v>0</v>
          </cell>
          <cell r="P384" t="str">
            <v>SM</v>
          </cell>
          <cell r="Q384" t="str">
            <v>cont. 106-3. pc1a-e, c in bag</v>
          </cell>
          <cell r="R384" t="str">
            <v>no</v>
          </cell>
          <cell r="S384">
            <v>1</v>
          </cell>
          <cell r="T384">
            <v>88</v>
          </cell>
          <cell r="U384">
            <v>1</v>
          </cell>
          <cell r="V384" t="str">
            <v>T</v>
          </cell>
          <cell r="W384" t="str">
            <v>no</v>
          </cell>
          <cell r="Z384" t="str">
            <v>ICDP5057ES8YHU2</v>
          </cell>
        </row>
        <row r="385">
          <cell r="A385" t="str">
            <v>106-3</v>
          </cell>
          <cell r="B385">
            <v>5057</v>
          </cell>
          <cell r="C385">
            <v>2</v>
          </cell>
          <cell r="D385" t="str">
            <v>A</v>
          </cell>
          <cell r="E385">
            <v>106</v>
          </cell>
          <cell r="F385" t="str">
            <v>Z</v>
          </cell>
          <cell r="G385">
            <v>3</v>
          </cell>
          <cell r="H385">
            <v>3102562</v>
          </cell>
          <cell r="I385">
            <v>0.62</v>
          </cell>
          <cell r="J385">
            <v>0.57999999999999996</v>
          </cell>
          <cell r="K385">
            <v>287.70500000000004</v>
          </cell>
          <cell r="L385">
            <v>288.22000000000003</v>
          </cell>
          <cell r="M385">
            <v>287.64</v>
          </cell>
          <cell r="N385">
            <v>288.22000000000003</v>
          </cell>
          <cell r="O385">
            <v>0</v>
          </cell>
          <cell r="P385" t="str">
            <v>SM</v>
          </cell>
          <cell r="Q385" t="str">
            <v>cont. 106-4. pc1a-d</v>
          </cell>
          <cell r="R385" t="str">
            <v>no</v>
          </cell>
          <cell r="S385">
            <v>1</v>
          </cell>
          <cell r="T385">
            <v>88</v>
          </cell>
          <cell r="U385">
            <v>2</v>
          </cell>
          <cell r="V385" t="str">
            <v>M</v>
          </cell>
          <cell r="W385" t="str">
            <v>no</v>
          </cell>
          <cell r="Z385" t="str">
            <v>ICDP5057ESAYHU2</v>
          </cell>
        </row>
        <row r="386">
          <cell r="A386" t="str">
            <v>106-4</v>
          </cell>
          <cell r="B386">
            <v>5057</v>
          </cell>
          <cell r="C386">
            <v>2</v>
          </cell>
          <cell r="D386" t="str">
            <v>A</v>
          </cell>
          <cell r="E386">
            <v>106</v>
          </cell>
          <cell r="F386" t="str">
            <v>Z</v>
          </cell>
          <cell r="G386">
            <v>4</v>
          </cell>
          <cell r="H386">
            <v>3102564</v>
          </cell>
          <cell r="I386">
            <v>0.63</v>
          </cell>
          <cell r="J386">
            <v>0.59</v>
          </cell>
          <cell r="K386">
            <v>288.32500000000005</v>
          </cell>
          <cell r="L386">
            <v>288.81</v>
          </cell>
          <cell r="M386">
            <v>288.22000000000003</v>
          </cell>
          <cell r="N386">
            <v>288.81</v>
          </cell>
          <cell r="O386">
            <v>0</v>
          </cell>
          <cell r="P386" t="str">
            <v>SM</v>
          </cell>
          <cell r="Q386" t="str">
            <v>cont. 107-1. pc1a-b</v>
          </cell>
          <cell r="R386" t="str">
            <v>no</v>
          </cell>
          <cell r="S386">
            <v>1</v>
          </cell>
          <cell r="T386">
            <v>88</v>
          </cell>
          <cell r="U386">
            <v>3</v>
          </cell>
          <cell r="V386" t="str">
            <v>M</v>
          </cell>
          <cell r="W386" t="str">
            <v>no</v>
          </cell>
          <cell r="Z386" t="str">
            <v>ICDP5057ESCYHU2</v>
          </cell>
        </row>
        <row r="387">
          <cell r="A387" t="str">
            <v>107-1</v>
          </cell>
          <cell r="B387">
            <v>5057</v>
          </cell>
          <cell r="C387">
            <v>2</v>
          </cell>
          <cell r="D387" t="str">
            <v>A</v>
          </cell>
          <cell r="E387">
            <v>107</v>
          </cell>
          <cell r="F387" t="str">
            <v>Z</v>
          </cell>
          <cell r="G387">
            <v>1</v>
          </cell>
          <cell r="H387">
            <v>3102566</v>
          </cell>
          <cell r="I387">
            <v>0.54500000000000004</v>
          </cell>
          <cell r="J387">
            <v>0.54</v>
          </cell>
          <cell r="K387">
            <v>288.64999999999998</v>
          </cell>
          <cell r="L387">
            <v>289.19</v>
          </cell>
          <cell r="M387">
            <v>288.64999999999998</v>
          </cell>
          <cell r="N387">
            <v>289.19</v>
          </cell>
          <cell r="O387">
            <v>0</v>
          </cell>
          <cell r="P387" t="str">
            <v>SM</v>
          </cell>
          <cell r="Q387" t="str">
            <v>cont. 108-1. pc1a-b</v>
          </cell>
          <cell r="R387" t="str">
            <v>no</v>
          </cell>
          <cell r="S387">
            <v>1</v>
          </cell>
          <cell r="T387">
            <v>88</v>
          </cell>
          <cell r="U387">
            <v>4</v>
          </cell>
          <cell r="V387" t="str">
            <v>M</v>
          </cell>
          <cell r="W387" t="str">
            <v>no</v>
          </cell>
          <cell r="Z387" t="str">
            <v>ICDP5057ESEYHU2</v>
          </cell>
        </row>
        <row r="388">
          <cell r="A388" t="str">
            <v>108-1</v>
          </cell>
          <cell r="B388">
            <v>5057</v>
          </cell>
          <cell r="C388">
            <v>2</v>
          </cell>
          <cell r="D388" t="str">
            <v>A</v>
          </cell>
          <cell r="E388">
            <v>108</v>
          </cell>
          <cell r="F388" t="str">
            <v>Z</v>
          </cell>
          <cell r="G388">
            <v>1</v>
          </cell>
          <cell r="H388">
            <v>3102568</v>
          </cell>
          <cell r="I388">
            <v>0.79500000000000004</v>
          </cell>
          <cell r="J388">
            <v>0.79</v>
          </cell>
          <cell r="K388">
            <v>289.10000000000002</v>
          </cell>
          <cell r="L388">
            <v>289.89</v>
          </cell>
          <cell r="M388">
            <v>289.10000000000002</v>
          </cell>
          <cell r="N388">
            <v>289.89</v>
          </cell>
          <cell r="O388">
            <v>0</v>
          </cell>
          <cell r="P388" t="str">
            <v>SM</v>
          </cell>
          <cell r="Q388" t="str">
            <v>sawn 108-2. pc1a-c</v>
          </cell>
          <cell r="R388" t="str">
            <v>no</v>
          </cell>
          <cell r="S388">
            <v>1</v>
          </cell>
          <cell r="T388">
            <v>88</v>
          </cell>
          <cell r="U388">
            <v>5</v>
          </cell>
          <cell r="V388" t="str">
            <v>B</v>
          </cell>
          <cell r="W388" t="str">
            <v>no</v>
          </cell>
          <cell r="Z388" t="str">
            <v>ICDP5057ESGYHU2</v>
          </cell>
        </row>
        <row r="389">
          <cell r="A389" t="str">
            <v>108-2</v>
          </cell>
          <cell r="B389">
            <v>5057</v>
          </cell>
          <cell r="C389">
            <v>2</v>
          </cell>
          <cell r="D389" t="str">
            <v>A</v>
          </cell>
          <cell r="E389">
            <v>108</v>
          </cell>
          <cell r="F389" t="str">
            <v>Z</v>
          </cell>
          <cell r="G389">
            <v>2</v>
          </cell>
          <cell r="H389">
            <v>3102574</v>
          </cell>
          <cell r="I389">
            <v>0.81</v>
          </cell>
          <cell r="J389">
            <v>0.77</v>
          </cell>
          <cell r="K389">
            <v>289.89500000000004</v>
          </cell>
          <cell r="L389">
            <v>290.66000000000003</v>
          </cell>
          <cell r="M389">
            <v>289.89</v>
          </cell>
          <cell r="N389">
            <v>290.66000000000003</v>
          </cell>
          <cell r="O389">
            <v>0</v>
          </cell>
          <cell r="P389" t="str">
            <v>JC</v>
          </cell>
          <cell r="Q389" t="str">
            <v>cont. 108-3. pc1a-d, c in bag</v>
          </cell>
          <cell r="R389" t="str">
            <v>no</v>
          </cell>
          <cell r="S389">
            <v>1</v>
          </cell>
          <cell r="T389">
            <v>89</v>
          </cell>
          <cell r="U389">
            <v>1</v>
          </cell>
          <cell r="V389" t="str">
            <v>T</v>
          </cell>
          <cell r="W389" t="str">
            <v>no</v>
          </cell>
          <cell r="Z389" t="str">
            <v>ICDP5057ESMYHU2</v>
          </cell>
        </row>
        <row r="390">
          <cell r="A390" t="str">
            <v>108-3</v>
          </cell>
          <cell r="B390">
            <v>5057</v>
          </cell>
          <cell r="C390">
            <v>2</v>
          </cell>
          <cell r="D390" t="str">
            <v>A</v>
          </cell>
          <cell r="E390">
            <v>108</v>
          </cell>
          <cell r="F390" t="str">
            <v>Z</v>
          </cell>
          <cell r="G390">
            <v>3</v>
          </cell>
          <cell r="H390">
            <v>3102576</v>
          </cell>
          <cell r="I390">
            <v>0.9</v>
          </cell>
          <cell r="J390">
            <v>0.86</v>
          </cell>
          <cell r="K390">
            <v>290.70500000000004</v>
          </cell>
          <cell r="L390">
            <v>291.52</v>
          </cell>
          <cell r="M390">
            <v>290.66000000000003</v>
          </cell>
          <cell r="N390">
            <v>291.52</v>
          </cell>
          <cell r="O390">
            <v>0</v>
          </cell>
          <cell r="P390" t="str">
            <v>JC</v>
          </cell>
          <cell r="Q390" t="str">
            <v>cont. 1084. pc1a-d, a in bag</v>
          </cell>
          <cell r="R390" t="str">
            <v>no</v>
          </cell>
          <cell r="S390">
            <v>1</v>
          </cell>
          <cell r="T390">
            <v>89</v>
          </cell>
          <cell r="U390">
            <v>2</v>
          </cell>
          <cell r="V390" t="str">
            <v>M</v>
          </cell>
          <cell r="W390" t="str">
            <v>no</v>
          </cell>
          <cell r="Z390" t="str">
            <v>ICDP5057ESOYHU2</v>
          </cell>
        </row>
        <row r="391">
          <cell r="A391" t="str">
            <v>108-4</v>
          </cell>
          <cell r="B391">
            <v>5057</v>
          </cell>
          <cell r="C391">
            <v>2</v>
          </cell>
          <cell r="D391" t="str">
            <v>A</v>
          </cell>
          <cell r="E391">
            <v>108</v>
          </cell>
          <cell r="F391" t="str">
            <v>Z</v>
          </cell>
          <cell r="G391">
            <v>4</v>
          </cell>
          <cell r="H391">
            <v>3102578</v>
          </cell>
          <cell r="I391">
            <v>0.61</v>
          </cell>
          <cell r="J391">
            <v>0.56999999999999995</v>
          </cell>
          <cell r="K391">
            <v>291.60500000000002</v>
          </cell>
          <cell r="L391">
            <v>292.08999999999997</v>
          </cell>
          <cell r="M391">
            <v>291.52</v>
          </cell>
          <cell r="N391">
            <v>292.08999999999997</v>
          </cell>
          <cell r="O391">
            <v>0</v>
          </cell>
          <cell r="P391" t="str">
            <v>JC</v>
          </cell>
          <cell r="Q391" t="str">
            <v>cont. 109-1, rotated. pc1a-d, c in bag</v>
          </cell>
          <cell r="R391" t="str">
            <v>no</v>
          </cell>
          <cell r="S391">
            <v>1</v>
          </cell>
          <cell r="T391">
            <v>89</v>
          </cell>
          <cell r="U391">
            <v>3</v>
          </cell>
          <cell r="V391" t="str">
            <v>M</v>
          </cell>
          <cell r="W391" t="str">
            <v>no</v>
          </cell>
          <cell r="Z391" t="str">
            <v>ICDP5057ESQYHU2</v>
          </cell>
        </row>
        <row r="392">
          <cell r="A392" t="str">
            <v>109-1</v>
          </cell>
          <cell r="B392">
            <v>5057</v>
          </cell>
          <cell r="C392">
            <v>2</v>
          </cell>
          <cell r="D392" t="str">
            <v>A</v>
          </cell>
          <cell r="E392">
            <v>109</v>
          </cell>
          <cell r="F392" t="str">
            <v>Z</v>
          </cell>
          <cell r="G392">
            <v>1</v>
          </cell>
          <cell r="H392">
            <v>3102582</v>
          </cell>
          <cell r="I392">
            <v>0.73</v>
          </cell>
          <cell r="J392">
            <v>0.61</v>
          </cell>
          <cell r="K392">
            <v>292.14999999999998</v>
          </cell>
          <cell r="L392">
            <v>292.76</v>
          </cell>
          <cell r="M392">
            <v>292.14999999999998</v>
          </cell>
          <cell r="N392">
            <v>292.76</v>
          </cell>
          <cell r="O392">
            <v>0</v>
          </cell>
          <cell r="P392" t="str">
            <v>JC</v>
          </cell>
          <cell r="Q392" t="str">
            <v>cont. 109-2. pc1a-b</v>
          </cell>
          <cell r="R392" t="str">
            <v>no</v>
          </cell>
          <cell r="S392">
            <v>1</v>
          </cell>
          <cell r="T392">
            <v>89</v>
          </cell>
          <cell r="U392">
            <v>4</v>
          </cell>
          <cell r="V392" t="str">
            <v>M</v>
          </cell>
          <cell r="W392" t="str">
            <v>no</v>
          </cell>
          <cell r="Z392" t="str">
            <v>ICDP5057ESUYHU2</v>
          </cell>
        </row>
        <row r="393">
          <cell r="A393" t="str">
            <v>109-2</v>
          </cell>
          <cell r="B393">
            <v>5057</v>
          </cell>
          <cell r="C393">
            <v>2</v>
          </cell>
          <cell r="D393" t="str">
            <v>A</v>
          </cell>
          <cell r="E393">
            <v>109</v>
          </cell>
          <cell r="F393" t="str">
            <v>Z</v>
          </cell>
          <cell r="G393">
            <v>2</v>
          </cell>
          <cell r="H393">
            <v>3102584</v>
          </cell>
          <cell r="I393">
            <v>0.67500000000000004</v>
          </cell>
          <cell r="J393">
            <v>0.64</v>
          </cell>
          <cell r="K393">
            <v>292.88</v>
          </cell>
          <cell r="L393">
            <v>293.39999999999998</v>
          </cell>
          <cell r="M393">
            <v>292.76</v>
          </cell>
          <cell r="N393">
            <v>293.39999999999998</v>
          </cell>
          <cell r="O393">
            <v>0</v>
          </cell>
          <cell r="P393" t="str">
            <v>JC</v>
          </cell>
          <cell r="Q393" t="str">
            <v>cont. 109-3. pc1</v>
          </cell>
          <cell r="R393" t="str">
            <v>no</v>
          </cell>
          <cell r="S393">
            <v>1</v>
          </cell>
          <cell r="T393">
            <v>89</v>
          </cell>
          <cell r="U393">
            <v>5</v>
          </cell>
          <cell r="V393" t="str">
            <v>B</v>
          </cell>
          <cell r="W393" t="str">
            <v>no</v>
          </cell>
          <cell r="Z393" t="str">
            <v>ICDP5057ESWYHU2</v>
          </cell>
        </row>
        <row r="394">
          <cell r="A394" t="str">
            <v>109-3</v>
          </cell>
          <cell r="B394">
            <v>5057</v>
          </cell>
          <cell r="C394">
            <v>2</v>
          </cell>
          <cell r="D394" t="str">
            <v>A</v>
          </cell>
          <cell r="E394">
            <v>109</v>
          </cell>
          <cell r="F394" t="str">
            <v>Z</v>
          </cell>
          <cell r="G394">
            <v>3</v>
          </cell>
          <cell r="H394">
            <v>3102586</v>
          </cell>
          <cell r="I394">
            <v>0.85</v>
          </cell>
          <cell r="J394">
            <v>0.83</v>
          </cell>
          <cell r="K394">
            <v>293.55500000000001</v>
          </cell>
          <cell r="L394">
            <v>294.23</v>
          </cell>
          <cell r="M394">
            <v>293.39999999999998</v>
          </cell>
          <cell r="N394">
            <v>294.23</v>
          </cell>
          <cell r="O394">
            <v>0</v>
          </cell>
          <cell r="P394" t="str">
            <v>SM</v>
          </cell>
          <cell r="Q394" t="str">
            <v>cont. 109-4. pc1a-c</v>
          </cell>
          <cell r="R394" t="str">
            <v>no</v>
          </cell>
          <cell r="S394">
            <v>1</v>
          </cell>
          <cell r="T394">
            <v>90</v>
          </cell>
          <cell r="U394">
            <v>1</v>
          </cell>
          <cell r="V394" t="str">
            <v>T</v>
          </cell>
          <cell r="W394" t="str">
            <v>no</v>
          </cell>
          <cell r="Z394" t="str">
            <v>ICDP5057ESYYHU2</v>
          </cell>
        </row>
        <row r="395">
          <cell r="A395" t="str">
            <v>109-4</v>
          </cell>
          <cell r="B395">
            <v>5057</v>
          </cell>
          <cell r="C395">
            <v>2</v>
          </cell>
          <cell r="D395" t="str">
            <v>A</v>
          </cell>
          <cell r="E395">
            <v>109</v>
          </cell>
          <cell r="F395" t="str">
            <v>Z</v>
          </cell>
          <cell r="G395">
            <v>4</v>
          </cell>
          <cell r="H395">
            <v>3102588</v>
          </cell>
          <cell r="I395">
            <v>0.98</v>
          </cell>
          <cell r="J395">
            <v>0.96</v>
          </cell>
          <cell r="K395">
            <v>294.40500000000003</v>
          </cell>
          <cell r="L395">
            <v>295.19</v>
          </cell>
          <cell r="M395">
            <v>294.23</v>
          </cell>
          <cell r="N395">
            <v>295.19</v>
          </cell>
          <cell r="O395">
            <v>0</v>
          </cell>
          <cell r="P395" t="str">
            <v>SM</v>
          </cell>
          <cell r="Q395" t="str">
            <v>cont. 110-1. pc1</v>
          </cell>
          <cell r="R395" t="str">
            <v>no</v>
          </cell>
          <cell r="S395">
            <v>1</v>
          </cell>
          <cell r="T395">
            <v>90</v>
          </cell>
          <cell r="U395">
            <v>2</v>
          </cell>
          <cell r="V395" t="str">
            <v>M</v>
          </cell>
          <cell r="W395" t="str">
            <v>no</v>
          </cell>
          <cell r="Z395" t="str">
            <v>ICDP5057ES0ZHU2</v>
          </cell>
        </row>
        <row r="396">
          <cell r="A396" t="str">
            <v>110-1</v>
          </cell>
          <cell r="B396">
            <v>5057</v>
          </cell>
          <cell r="C396">
            <v>2</v>
          </cell>
          <cell r="D396" t="str">
            <v>A</v>
          </cell>
          <cell r="E396">
            <v>110</v>
          </cell>
          <cell r="F396" t="str">
            <v>Z</v>
          </cell>
          <cell r="G396">
            <v>1</v>
          </cell>
          <cell r="H396">
            <v>3102590</v>
          </cell>
          <cell r="I396">
            <v>0.85499999999999998</v>
          </cell>
          <cell r="J396">
            <v>0.85</v>
          </cell>
          <cell r="K396">
            <v>295.2</v>
          </cell>
          <cell r="L396">
            <v>296.05</v>
          </cell>
          <cell r="M396">
            <v>295.2</v>
          </cell>
          <cell r="N396">
            <v>296.05</v>
          </cell>
          <cell r="O396">
            <v>0</v>
          </cell>
          <cell r="P396" t="str">
            <v>SM</v>
          </cell>
          <cell r="Q396" t="str">
            <v>sawn 110-2. pc1a-b</v>
          </cell>
          <cell r="R396" t="str">
            <v>no</v>
          </cell>
          <cell r="S396">
            <v>1</v>
          </cell>
          <cell r="T396">
            <v>90</v>
          </cell>
          <cell r="U396">
            <v>3</v>
          </cell>
          <cell r="V396" t="str">
            <v>M</v>
          </cell>
          <cell r="W396" t="str">
            <v>no</v>
          </cell>
          <cell r="Z396" t="str">
            <v>ICDP5057ES2ZHU2</v>
          </cell>
        </row>
        <row r="397">
          <cell r="A397" t="str">
            <v>110-2</v>
          </cell>
          <cell r="B397">
            <v>5057</v>
          </cell>
          <cell r="C397">
            <v>2</v>
          </cell>
          <cell r="D397" t="str">
            <v>A</v>
          </cell>
          <cell r="E397">
            <v>110</v>
          </cell>
          <cell r="F397" t="str">
            <v>Z</v>
          </cell>
          <cell r="G397">
            <v>2</v>
          </cell>
          <cell r="H397">
            <v>3102592</v>
          </cell>
          <cell r="I397">
            <v>0.84499999999999997</v>
          </cell>
          <cell r="J397">
            <v>0.83</v>
          </cell>
          <cell r="K397">
            <v>296.05500000000001</v>
          </cell>
          <cell r="L397">
            <v>296.88</v>
          </cell>
          <cell r="M397">
            <v>296.05</v>
          </cell>
          <cell r="N397">
            <v>296.88</v>
          </cell>
          <cell r="O397">
            <v>0</v>
          </cell>
          <cell r="P397" t="str">
            <v>SM</v>
          </cell>
          <cell r="Q397" t="str">
            <v>cont. 110-3. pc1a-b</v>
          </cell>
          <cell r="R397" t="str">
            <v>no</v>
          </cell>
          <cell r="S397">
            <v>1</v>
          </cell>
          <cell r="T397">
            <v>90</v>
          </cell>
          <cell r="U397">
            <v>4</v>
          </cell>
          <cell r="V397" t="str">
            <v>M</v>
          </cell>
          <cell r="W397" t="str">
            <v>no</v>
          </cell>
          <cell r="Z397" t="str">
            <v>ICDP5057ES4ZHU2</v>
          </cell>
        </row>
        <row r="398">
          <cell r="A398" t="str">
            <v>110-3</v>
          </cell>
          <cell r="B398">
            <v>5057</v>
          </cell>
          <cell r="C398">
            <v>2</v>
          </cell>
          <cell r="D398" t="str">
            <v>A</v>
          </cell>
          <cell r="E398">
            <v>110</v>
          </cell>
          <cell r="F398" t="str">
            <v>Z</v>
          </cell>
          <cell r="G398">
            <v>3</v>
          </cell>
          <cell r="H398">
            <v>3102594</v>
          </cell>
          <cell r="I398">
            <v>0.66</v>
          </cell>
          <cell r="J398">
            <v>0.62</v>
          </cell>
          <cell r="K398">
            <v>296.90000000000003</v>
          </cell>
          <cell r="L398">
            <v>297.5</v>
          </cell>
          <cell r="M398">
            <v>296.88</v>
          </cell>
          <cell r="N398">
            <v>297.5</v>
          </cell>
          <cell r="O398">
            <v>0</v>
          </cell>
          <cell r="P398" t="str">
            <v>SM</v>
          </cell>
          <cell r="Q398" t="str">
            <v>sawn 110-4. pc1a-c, b in bag</v>
          </cell>
          <cell r="R398" t="str">
            <v>no</v>
          </cell>
          <cell r="S398">
            <v>1</v>
          </cell>
          <cell r="T398">
            <v>90</v>
          </cell>
          <cell r="U398">
            <v>5</v>
          </cell>
          <cell r="V398" t="str">
            <v>B</v>
          </cell>
          <cell r="W398" t="str">
            <v>no</v>
          </cell>
          <cell r="Z398" t="str">
            <v>ICDP5057ES6ZHU2</v>
          </cell>
        </row>
        <row r="399">
          <cell r="A399" t="str">
            <v>110-4</v>
          </cell>
          <cell r="B399">
            <v>5057</v>
          </cell>
          <cell r="C399">
            <v>2</v>
          </cell>
          <cell r="D399" t="str">
            <v>A</v>
          </cell>
          <cell r="E399">
            <v>110</v>
          </cell>
          <cell r="F399" t="str">
            <v>Z</v>
          </cell>
          <cell r="G399">
            <v>4</v>
          </cell>
          <cell r="H399">
            <v>3102596</v>
          </cell>
          <cell r="I399">
            <v>0.73499999999999999</v>
          </cell>
          <cell r="J399">
            <v>0.71</v>
          </cell>
          <cell r="K399">
            <v>297.56000000000006</v>
          </cell>
          <cell r="L399">
            <v>298.20999999999998</v>
          </cell>
          <cell r="M399">
            <v>297.5</v>
          </cell>
          <cell r="N399">
            <v>298.20999999999998</v>
          </cell>
          <cell r="O399">
            <v>0</v>
          </cell>
          <cell r="P399" t="str">
            <v>SM</v>
          </cell>
          <cell r="Q399" t="str">
            <v>cont. 111-1. pc1a-b</v>
          </cell>
          <cell r="R399" t="str">
            <v>no</v>
          </cell>
          <cell r="S399">
            <v>1</v>
          </cell>
          <cell r="T399">
            <v>91</v>
          </cell>
          <cell r="U399">
            <v>1</v>
          </cell>
          <cell r="V399" t="str">
            <v>T</v>
          </cell>
          <cell r="W399" t="str">
            <v>no</v>
          </cell>
          <cell r="Z399" t="str">
            <v>ICDP5057ES8ZHU2</v>
          </cell>
        </row>
        <row r="400">
          <cell r="A400" t="str">
            <v>111-1</v>
          </cell>
          <cell r="B400">
            <v>5057</v>
          </cell>
          <cell r="C400">
            <v>2</v>
          </cell>
          <cell r="D400" t="str">
            <v>A</v>
          </cell>
          <cell r="E400">
            <v>111</v>
          </cell>
          <cell r="F400" t="str">
            <v>Z</v>
          </cell>
          <cell r="G400">
            <v>1</v>
          </cell>
          <cell r="H400">
            <v>3102598</v>
          </cell>
          <cell r="I400">
            <v>0.85</v>
          </cell>
          <cell r="J400">
            <v>0.82</v>
          </cell>
          <cell r="K400">
            <v>298.25</v>
          </cell>
          <cell r="L400">
            <v>299.07</v>
          </cell>
          <cell r="M400">
            <v>298.25</v>
          </cell>
          <cell r="N400">
            <v>299.07</v>
          </cell>
          <cell r="O400">
            <v>0</v>
          </cell>
          <cell r="P400" t="str">
            <v>SM</v>
          </cell>
          <cell r="Q400" t="str">
            <v>sawn 111-2. pc1a-c</v>
          </cell>
          <cell r="R400" t="str">
            <v>no</v>
          </cell>
          <cell r="S400">
            <v>1</v>
          </cell>
          <cell r="T400">
            <v>91</v>
          </cell>
          <cell r="U400">
            <v>2</v>
          </cell>
          <cell r="V400" t="str">
            <v>M</v>
          </cell>
          <cell r="W400" t="str">
            <v>no</v>
          </cell>
          <cell r="Z400" t="str">
            <v>ICDP5057ESAZHU2</v>
          </cell>
        </row>
        <row r="401">
          <cell r="A401" t="str">
            <v>111-2</v>
          </cell>
          <cell r="B401">
            <v>5057</v>
          </cell>
          <cell r="C401">
            <v>2</v>
          </cell>
          <cell r="D401" t="str">
            <v>A</v>
          </cell>
          <cell r="E401">
            <v>111</v>
          </cell>
          <cell r="F401" t="str">
            <v>Z</v>
          </cell>
          <cell r="G401">
            <v>2</v>
          </cell>
          <cell r="H401">
            <v>3102600</v>
          </cell>
          <cell r="I401">
            <v>0.84499999999999997</v>
          </cell>
          <cell r="J401">
            <v>0.84</v>
          </cell>
          <cell r="K401">
            <v>299.10000000000002</v>
          </cell>
          <cell r="L401">
            <v>299.91000000000003</v>
          </cell>
          <cell r="M401">
            <v>299.07</v>
          </cell>
          <cell r="N401">
            <v>299.91000000000003</v>
          </cell>
          <cell r="O401">
            <v>0</v>
          </cell>
          <cell r="P401" t="str">
            <v>SM</v>
          </cell>
          <cell r="Q401" t="str">
            <v>cont. 111-3. pc1a-b</v>
          </cell>
          <cell r="R401" t="str">
            <v>no</v>
          </cell>
          <cell r="S401">
            <v>1</v>
          </cell>
          <cell r="T401">
            <v>91</v>
          </cell>
          <cell r="U401">
            <v>3</v>
          </cell>
          <cell r="V401" t="str">
            <v>M</v>
          </cell>
          <cell r="W401" t="str">
            <v>no</v>
          </cell>
          <cell r="X401">
            <v>0</v>
          </cell>
          <cell r="Y401">
            <v>0</v>
          </cell>
          <cell r="Z401" t="str">
            <v>ICDP5057ESCZHU2</v>
          </cell>
        </row>
        <row r="402">
          <cell r="A402" t="str">
            <v>111-3</v>
          </cell>
          <cell r="B402">
            <v>5057</v>
          </cell>
          <cell r="C402">
            <v>2</v>
          </cell>
          <cell r="D402" t="str">
            <v>A</v>
          </cell>
          <cell r="E402">
            <v>111</v>
          </cell>
          <cell r="F402" t="str">
            <v>Z</v>
          </cell>
          <cell r="G402">
            <v>3</v>
          </cell>
          <cell r="H402">
            <v>3102602</v>
          </cell>
          <cell r="I402">
            <v>0.71499999999999997</v>
          </cell>
          <cell r="J402">
            <v>0.71</v>
          </cell>
          <cell r="K402">
            <v>299.94500000000005</v>
          </cell>
          <cell r="L402">
            <v>300.62</v>
          </cell>
          <cell r="M402">
            <v>299.91000000000003</v>
          </cell>
          <cell r="N402">
            <v>300.62</v>
          </cell>
          <cell r="O402">
            <v>0</v>
          </cell>
          <cell r="P402" t="str">
            <v>SM</v>
          </cell>
          <cell r="Q402" t="str">
            <v>sawn 111-4. pc1a-b</v>
          </cell>
          <cell r="R402" t="str">
            <v>no</v>
          </cell>
          <cell r="S402">
            <v>1</v>
          </cell>
          <cell r="T402">
            <v>91</v>
          </cell>
          <cell r="U402">
            <v>4</v>
          </cell>
          <cell r="V402" t="str">
            <v>M</v>
          </cell>
          <cell r="W402" t="str">
            <v>no</v>
          </cell>
          <cell r="Z402" t="str">
            <v>ICDP5057ESEZHU2</v>
          </cell>
        </row>
        <row r="403">
          <cell r="A403" t="str">
            <v>111-4</v>
          </cell>
          <cell r="B403">
            <v>5057</v>
          </cell>
          <cell r="C403">
            <v>2</v>
          </cell>
          <cell r="D403" t="str">
            <v>A</v>
          </cell>
          <cell r="E403">
            <v>111</v>
          </cell>
          <cell r="F403" t="str">
            <v>Z</v>
          </cell>
          <cell r="G403">
            <v>4</v>
          </cell>
          <cell r="H403">
            <v>3102604</v>
          </cell>
          <cell r="I403">
            <v>0.67</v>
          </cell>
          <cell r="J403">
            <v>0.65</v>
          </cell>
          <cell r="K403">
            <v>300.66000000000003</v>
          </cell>
          <cell r="L403">
            <v>301.27</v>
          </cell>
          <cell r="M403">
            <v>300.62</v>
          </cell>
          <cell r="N403">
            <v>301.27</v>
          </cell>
          <cell r="O403">
            <v>0</v>
          </cell>
          <cell r="P403" t="str">
            <v>SM</v>
          </cell>
          <cell r="Q403" t="str">
            <v>cont. 112-1. pc1a-d</v>
          </cell>
          <cell r="R403" t="str">
            <v>no</v>
          </cell>
          <cell r="S403">
            <v>1</v>
          </cell>
          <cell r="T403">
            <v>91</v>
          </cell>
          <cell r="U403">
            <v>5</v>
          </cell>
          <cell r="V403" t="str">
            <v>B</v>
          </cell>
          <cell r="W403" t="str">
            <v>no</v>
          </cell>
          <cell r="Z403" t="str">
            <v>ICDP5057ESGZHU2</v>
          </cell>
        </row>
        <row r="404">
          <cell r="A404" t="str">
            <v>112-1</v>
          </cell>
          <cell r="B404">
            <v>5057</v>
          </cell>
          <cell r="C404">
            <v>2</v>
          </cell>
          <cell r="D404" t="str">
            <v>A</v>
          </cell>
          <cell r="E404">
            <v>112</v>
          </cell>
          <cell r="F404" t="str">
            <v>Z</v>
          </cell>
          <cell r="G404">
            <v>1</v>
          </cell>
          <cell r="H404">
            <v>3102608</v>
          </cell>
          <cell r="I404">
            <v>0.85</v>
          </cell>
          <cell r="J404">
            <v>0.82</v>
          </cell>
          <cell r="K404">
            <v>301.3</v>
          </cell>
          <cell r="L404">
            <v>302.12</v>
          </cell>
          <cell r="M404">
            <v>301.3</v>
          </cell>
          <cell r="N404">
            <v>302.12</v>
          </cell>
          <cell r="O404">
            <v>0</v>
          </cell>
          <cell r="P404" t="str">
            <v>JC</v>
          </cell>
          <cell r="Q404" t="str">
            <v>cont. 112-2. pc1a-b</v>
          </cell>
          <cell r="R404" t="str">
            <v>no</v>
          </cell>
          <cell r="S404">
            <v>1</v>
          </cell>
          <cell r="T404">
            <v>92</v>
          </cell>
          <cell r="U404">
            <v>1</v>
          </cell>
          <cell r="V404" t="str">
            <v>T</v>
          </cell>
          <cell r="W404" t="str">
            <v>no</v>
          </cell>
          <cell r="Z404" t="str">
            <v>ICDP5057ESKZHU2</v>
          </cell>
        </row>
        <row r="405">
          <cell r="A405" t="str">
            <v>112-2</v>
          </cell>
          <cell r="B405">
            <v>5057</v>
          </cell>
          <cell r="C405">
            <v>2</v>
          </cell>
          <cell r="D405" t="str">
            <v>A</v>
          </cell>
          <cell r="E405">
            <v>112</v>
          </cell>
          <cell r="F405" t="str">
            <v>Z</v>
          </cell>
          <cell r="G405">
            <v>2</v>
          </cell>
          <cell r="H405">
            <v>3102610</v>
          </cell>
          <cell r="I405">
            <v>0.98499999999999999</v>
          </cell>
          <cell r="J405">
            <v>0.96</v>
          </cell>
          <cell r="K405">
            <v>302.15000000000003</v>
          </cell>
          <cell r="L405">
            <v>303.08</v>
          </cell>
          <cell r="M405">
            <v>302.12</v>
          </cell>
          <cell r="N405">
            <v>303.08</v>
          </cell>
          <cell r="O405">
            <v>0</v>
          </cell>
          <cell r="P405" t="str">
            <v>JC</v>
          </cell>
          <cell r="Q405" t="str">
            <v>cont. 112-3. pc1a-d</v>
          </cell>
          <cell r="R405" t="str">
            <v>no</v>
          </cell>
          <cell r="S405">
            <v>1</v>
          </cell>
          <cell r="T405">
            <v>92</v>
          </cell>
          <cell r="U405">
            <v>2</v>
          </cell>
          <cell r="V405" t="str">
            <v>M</v>
          </cell>
          <cell r="W405" t="str">
            <v>no</v>
          </cell>
          <cell r="Z405" t="str">
            <v>ICDP5057ESMZHU2</v>
          </cell>
        </row>
        <row r="406">
          <cell r="A406" t="str">
            <v>112-3</v>
          </cell>
          <cell r="B406">
            <v>5057</v>
          </cell>
          <cell r="C406">
            <v>2</v>
          </cell>
          <cell r="D406" t="str">
            <v>A</v>
          </cell>
          <cell r="E406">
            <v>112</v>
          </cell>
          <cell r="F406" t="str">
            <v>Z</v>
          </cell>
          <cell r="G406">
            <v>3</v>
          </cell>
          <cell r="H406">
            <v>3102612</v>
          </cell>
          <cell r="I406">
            <v>0.81499999999999995</v>
          </cell>
          <cell r="J406">
            <v>0.78</v>
          </cell>
          <cell r="K406">
            <v>303.13500000000005</v>
          </cell>
          <cell r="L406">
            <v>303.86</v>
          </cell>
          <cell r="M406">
            <v>303.08</v>
          </cell>
          <cell r="N406">
            <v>303.86</v>
          </cell>
          <cell r="O406">
            <v>0</v>
          </cell>
          <cell r="P406" t="str">
            <v>JC</v>
          </cell>
          <cell r="Q406" t="str">
            <v>cont. 113-1. pc1a-f</v>
          </cell>
          <cell r="R406" t="str">
            <v>no</v>
          </cell>
          <cell r="S406">
            <v>1</v>
          </cell>
          <cell r="T406">
            <v>92</v>
          </cell>
          <cell r="U406">
            <v>3</v>
          </cell>
          <cell r="V406" t="str">
            <v>M</v>
          </cell>
          <cell r="W406" t="str">
            <v>no</v>
          </cell>
          <cell r="Z406" t="str">
            <v>ICDP5057ESOZHU2</v>
          </cell>
        </row>
        <row r="407">
          <cell r="A407" t="str">
            <v>113-1</v>
          </cell>
          <cell r="B407">
            <v>5057</v>
          </cell>
          <cell r="C407">
            <v>2</v>
          </cell>
          <cell r="D407" t="str">
            <v>A</v>
          </cell>
          <cell r="E407">
            <v>113</v>
          </cell>
          <cell r="F407" t="str">
            <v>Z</v>
          </cell>
          <cell r="G407">
            <v>1</v>
          </cell>
          <cell r="H407">
            <v>3102616</v>
          </cell>
          <cell r="I407">
            <v>0.56000000000000005</v>
          </cell>
          <cell r="J407">
            <v>0.54</v>
          </cell>
          <cell r="K407">
            <v>303.8</v>
          </cell>
          <cell r="L407">
            <v>304.33999999999997</v>
          </cell>
          <cell r="M407">
            <v>303.8</v>
          </cell>
          <cell r="N407">
            <v>304.33999999999997</v>
          </cell>
          <cell r="O407">
            <v>0</v>
          </cell>
          <cell r="P407" t="str">
            <v>JC</v>
          </cell>
          <cell r="Q407" t="str">
            <v>cont. 114-1. pc1a-c. pc2a-b</v>
          </cell>
          <cell r="R407" t="str">
            <v>no</v>
          </cell>
          <cell r="S407">
            <v>2</v>
          </cell>
          <cell r="T407">
            <v>92</v>
          </cell>
          <cell r="U407">
            <v>4</v>
          </cell>
          <cell r="V407" t="str">
            <v>M</v>
          </cell>
          <cell r="W407" t="str">
            <v>no</v>
          </cell>
          <cell r="Z407" t="str">
            <v>ICDP5057ESSZHU2</v>
          </cell>
        </row>
        <row r="408">
          <cell r="A408" t="str">
            <v>114-1</v>
          </cell>
          <cell r="B408">
            <v>5057</v>
          </cell>
          <cell r="C408">
            <v>2</v>
          </cell>
          <cell r="D408" t="str">
            <v>A</v>
          </cell>
          <cell r="E408">
            <v>114</v>
          </cell>
          <cell r="F408" t="str">
            <v>Z</v>
          </cell>
          <cell r="G408">
            <v>1</v>
          </cell>
          <cell r="H408">
            <v>3102618</v>
          </cell>
          <cell r="I408">
            <v>0.72499999999999998</v>
          </cell>
          <cell r="J408">
            <v>0.7</v>
          </cell>
          <cell r="K408">
            <v>304.35000000000002</v>
          </cell>
          <cell r="L408">
            <v>305.05</v>
          </cell>
          <cell r="M408">
            <v>304.35000000000002</v>
          </cell>
          <cell r="N408">
            <v>305.05</v>
          </cell>
          <cell r="O408">
            <v>0</v>
          </cell>
          <cell r="P408" t="str">
            <v>JC</v>
          </cell>
          <cell r="Q408" t="str">
            <v>cont. 114-2. pc1a-c, b in bag</v>
          </cell>
          <cell r="R408" t="str">
            <v>no</v>
          </cell>
          <cell r="S408">
            <v>1</v>
          </cell>
          <cell r="T408">
            <v>92</v>
          </cell>
          <cell r="U408">
            <v>5</v>
          </cell>
          <cell r="V408" t="str">
            <v>B</v>
          </cell>
          <cell r="W408" t="str">
            <v>no</v>
          </cell>
          <cell r="Z408" t="str">
            <v>ICDP5057ESUZHU2</v>
          </cell>
        </row>
        <row r="409">
          <cell r="A409" t="str">
            <v>114-2</v>
          </cell>
          <cell r="B409">
            <v>5057</v>
          </cell>
          <cell r="C409">
            <v>2</v>
          </cell>
          <cell r="D409" t="str">
            <v>A</v>
          </cell>
          <cell r="E409">
            <v>114</v>
          </cell>
          <cell r="F409" t="str">
            <v>Z</v>
          </cell>
          <cell r="G409">
            <v>2</v>
          </cell>
          <cell r="H409">
            <v>3102620</v>
          </cell>
          <cell r="I409">
            <v>0.96</v>
          </cell>
          <cell r="J409">
            <v>0.84</v>
          </cell>
          <cell r="K409">
            <v>305.07500000000005</v>
          </cell>
          <cell r="L409">
            <v>305.89</v>
          </cell>
          <cell r="M409">
            <v>305.05</v>
          </cell>
          <cell r="N409">
            <v>305.89</v>
          </cell>
          <cell r="O409">
            <v>0</v>
          </cell>
          <cell r="P409" t="str">
            <v>JC</v>
          </cell>
          <cell r="Q409" t="str">
            <v>cont. 114-3. pc1a-b</v>
          </cell>
          <cell r="R409" t="str">
            <v>no</v>
          </cell>
          <cell r="S409">
            <v>1</v>
          </cell>
          <cell r="T409">
            <v>93</v>
          </cell>
          <cell r="U409">
            <v>1</v>
          </cell>
          <cell r="V409" t="str">
            <v>T</v>
          </cell>
          <cell r="W409" t="str">
            <v>no</v>
          </cell>
          <cell r="Z409" t="str">
            <v>ICDP5057ESWZHU2</v>
          </cell>
        </row>
        <row r="410">
          <cell r="A410" t="str">
            <v>114-3</v>
          </cell>
          <cell r="B410">
            <v>5057</v>
          </cell>
          <cell r="C410">
            <v>2</v>
          </cell>
          <cell r="D410" t="str">
            <v>A</v>
          </cell>
          <cell r="E410">
            <v>114</v>
          </cell>
          <cell r="F410" t="str">
            <v>Z</v>
          </cell>
          <cell r="G410">
            <v>3</v>
          </cell>
          <cell r="H410">
            <v>3102622</v>
          </cell>
          <cell r="I410">
            <v>0.8</v>
          </cell>
          <cell r="J410">
            <v>0.77</v>
          </cell>
          <cell r="K410">
            <v>306.03500000000003</v>
          </cell>
          <cell r="L410">
            <v>306.66000000000003</v>
          </cell>
          <cell r="M410">
            <v>305.89</v>
          </cell>
          <cell r="N410">
            <v>306.66000000000003</v>
          </cell>
          <cell r="O410">
            <v>0</v>
          </cell>
          <cell r="P410" t="str">
            <v>JC</v>
          </cell>
          <cell r="Q410" t="str">
            <v>cont. 114-4. pc1a-d</v>
          </cell>
          <cell r="R410" t="str">
            <v>no</v>
          </cell>
          <cell r="S410">
            <v>1</v>
          </cell>
          <cell r="T410">
            <v>93</v>
          </cell>
          <cell r="U410">
            <v>2</v>
          </cell>
          <cell r="V410" t="str">
            <v>M</v>
          </cell>
          <cell r="W410" t="str">
            <v>no</v>
          </cell>
          <cell r="Z410" t="str">
            <v>ICDP5057ESYZHU2</v>
          </cell>
        </row>
        <row r="411">
          <cell r="A411" t="str">
            <v>114-4</v>
          </cell>
          <cell r="B411">
            <v>5057</v>
          </cell>
          <cell r="C411">
            <v>2</v>
          </cell>
          <cell r="D411" t="str">
            <v>A</v>
          </cell>
          <cell r="E411">
            <v>114</v>
          </cell>
          <cell r="F411" t="str">
            <v>Z</v>
          </cell>
          <cell r="G411">
            <v>4</v>
          </cell>
          <cell r="H411">
            <v>3102624</v>
          </cell>
          <cell r="I411">
            <v>0.745</v>
          </cell>
          <cell r="J411">
            <v>0.74</v>
          </cell>
          <cell r="K411">
            <v>306.83500000000004</v>
          </cell>
          <cell r="L411">
            <v>307.39999999999998</v>
          </cell>
          <cell r="M411">
            <v>306.66000000000003</v>
          </cell>
          <cell r="N411">
            <v>307.39999999999998</v>
          </cell>
          <cell r="O411">
            <v>0</v>
          </cell>
          <cell r="P411" t="str">
            <v>JC</v>
          </cell>
          <cell r="Q411" t="str">
            <v>cont. 115-1. pc1a-c</v>
          </cell>
          <cell r="R411" t="str">
            <v>no</v>
          </cell>
          <cell r="S411">
            <v>1</v>
          </cell>
          <cell r="T411">
            <v>93</v>
          </cell>
          <cell r="U411">
            <v>3</v>
          </cell>
          <cell r="V411" t="str">
            <v>M</v>
          </cell>
          <cell r="W411" t="str">
            <v>no</v>
          </cell>
          <cell r="Z411" t="str">
            <v>ICDP5057ES00IU2</v>
          </cell>
        </row>
        <row r="412">
          <cell r="A412" t="str">
            <v>115-1</v>
          </cell>
          <cell r="B412">
            <v>5057</v>
          </cell>
          <cell r="C412">
            <v>2</v>
          </cell>
          <cell r="D412" t="str">
            <v>A</v>
          </cell>
          <cell r="E412">
            <v>115</v>
          </cell>
          <cell r="F412" t="str">
            <v>Z</v>
          </cell>
          <cell r="G412">
            <v>1</v>
          </cell>
          <cell r="H412">
            <v>3102626</v>
          </cell>
          <cell r="I412">
            <v>0.91</v>
          </cell>
          <cell r="J412">
            <v>0.9</v>
          </cell>
          <cell r="K412">
            <v>307.39999999999998</v>
          </cell>
          <cell r="L412">
            <v>308.3</v>
          </cell>
          <cell r="M412">
            <v>307.39999999999998</v>
          </cell>
          <cell r="N412">
            <v>308.3</v>
          </cell>
          <cell r="O412">
            <v>0</v>
          </cell>
          <cell r="P412" t="str">
            <v>JC</v>
          </cell>
          <cell r="Q412" t="str">
            <v>cont. 115-2. pc1a-e, d in bag</v>
          </cell>
          <cell r="R412" t="str">
            <v>no</v>
          </cell>
          <cell r="S412">
            <v>1</v>
          </cell>
          <cell r="T412">
            <v>93</v>
          </cell>
          <cell r="U412">
            <v>4</v>
          </cell>
          <cell r="V412" t="str">
            <v>M</v>
          </cell>
          <cell r="W412" t="str">
            <v>no</v>
          </cell>
          <cell r="Z412" t="str">
            <v>ICDP5057ES20IU2</v>
          </cell>
        </row>
        <row r="413">
          <cell r="A413" t="str">
            <v>115-2</v>
          </cell>
          <cell r="B413">
            <v>5057</v>
          </cell>
          <cell r="C413">
            <v>2</v>
          </cell>
          <cell r="D413" t="str">
            <v>A</v>
          </cell>
          <cell r="E413">
            <v>115</v>
          </cell>
          <cell r="F413" t="str">
            <v>Z</v>
          </cell>
          <cell r="G413">
            <v>2</v>
          </cell>
          <cell r="H413">
            <v>3102628</v>
          </cell>
          <cell r="I413">
            <v>0.91500000000000004</v>
          </cell>
          <cell r="J413">
            <v>0.89</v>
          </cell>
          <cell r="K413">
            <v>308.31</v>
          </cell>
          <cell r="L413">
            <v>309.19</v>
          </cell>
          <cell r="M413">
            <v>308.3</v>
          </cell>
          <cell r="N413">
            <v>309.19</v>
          </cell>
          <cell r="O413">
            <v>0</v>
          </cell>
          <cell r="P413" t="str">
            <v>SM</v>
          </cell>
          <cell r="Q413" t="str">
            <v>cont. 115-3. pc1a-e, d in bag</v>
          </cell>
          <cell r="R413" t="str">
            <v>no</v>
          </cell>
          <cell r="S413">
            <v>1</v>
          </cell>
          <cell r="T413">
            <v>93</v>
          </cell>
          <cell r="U413">
            <v>5</v>
          </cell>
          <cell r="V413" t="str">
            <v>B</v>
          </cell>
          <cell r="W413" t="str">
            <v>no</v>
          </cell>
          <cell r="Z413" t="str">
            <v>ICDP5057ES40IU2</v>
          </cell>
        </row>
        <row r="414">
          <cell r="A414" t="str">
            <v>115-3</v>
          </cell>
          <cell r="B414">
            <v>5057</v>
          </cell>
          <cell r="C414">
            <v>2</v>
          </cell>
          <cell r="D414" t="str">
            <v>A</v>
          </cell>
          <cell r="E414">
            <v>115</v>
          </cell>
          <cell r="F414" t="str">
            <v>Z</v>
          </cell>
          <cell r="G414">
            <v>3</v>
          </cell>
          <cell r="H414">
            <v>3102630</v>
          </cell>
          <cell r="I414">
            <v>0.75</v>
          </cell>
          <cell r="J414">
            <v>0.74</v>
          </cell>
          <cell r="K414">
            <v>309.22500000000002</v>
          </cell>
          <cell r="L414">
            <v>309.93</v>
          </cell>
          <cell r="M414">
            <v>309.19</v>
          </cell>
          <cell r="N414">
            <v>309.93</v>
          </cell>
          <cell r="O414">
            <v>0</v>
          </cell>
          <cell r="P414" t="str">
            <v>SM</v>
          </cell>
          <cell r="Q414" t="str">
            <v>cont. 115-4, pc1a-d</v>
          </cell>
          <cell r="R414" t="str">
            <v>no</v>
          </cell>
          <cell r="S414">
            <v>1</v>
          </cell>
          <cell r="T414">
            <v>94</v>
          </cell>
          <cell r="U414">
            <v>1</v>
          </cell>
          <cell r="V414" t="str">
            <v>T</v>
          </cell>
          <cell r="W414" t="str">
            <v>no</v>
          </cell>
          <cell r="Z414" t="str">
            <v>ICDP5057ES60IU2</v>
          </cell>
        </row>
        <row r="415">
          <cell r="A415" t="str">
            <v>115-4</v>
          </cell>
          <cell r="B415">
            <v>5057</v>
          </cell>
          <cell r="C415">
            <v>2</v>
          </cell>
          <cell r="D415" t="str">
            <v>A</v>
          </cell>
          <cell r="E415">
            <v>115</v>
          </cell>
          <cell r="F415" t="str">
            <v>Z</v>
          </cell>
          <cell r="G415">
            <v>4</v>
          </cell>
          <cell r="H415">
            <v>3102632</v>
          </cell>
          <cell r="I415">
            <v>0.30499999999999999</v>
          </cell>
          <cell r="J415">
            <v>0.18</v>
          </cell>
          <cell r="K415">
            <v>309.97500000000002</v>
          </cell>
          <cell r="L415">
            <v>310.11</v>
          </cell>
          <cell r="M415">
            <v>309.93</v>
          </cell>
          <cell r="N415">
            <v>310.11</v>
          </cell>
          <cell r="O415">
            <v>0</v>
          </cell>
          <cell r="P415" t="str">
            <v>SM</v>
          </cell>
          <cell r="Q415" t="str">
            <v>discont. 116-1. pc1a-c,c in bag</v>
          </cell>
          <cell r="R415" t="str">
            <v>no</v>
          </cell>
          <cell r="S415">
            <v>1</v>
          </cell>
          <cell r="T415">
            <v>94</v>
          </cell>
          <cell r="U415">
            <v>2</v>
          </cell>
          <cell r="V415" t="str">
            <v>M</v>
          </cell>
          <cell r="W415" t="str">
            <v>no</v>
          </cell>
          <cell r="Z415" t="str">
            <v>ICDP5057ES80IU2</v>
          </cell>
        </row>
        <row r="416">
          <cell r="A416" t="str">
            <v>116-1</v>
          </cell>
          <cell r="B416">
            <v>5057</v>
          </cell>
          <cell r="C416">
            <v>2</v>
          </cell>
          <cell r="D416" t="str">
            <v>A</v>
          </cell>
          <cell r="E416">
            <v>116</v>
          </cell>
          <cell r="F416" t="str">
            <v>Z</v>
          </cell>
          <cell r="G416">
            <v>1</v>
          </cell>
          <cell r="H416">
            <v>3102634</v>
          </cell>
          <cell r="I416">
            <v>0.67500000000000004</v>
          </cell>
          <cell r="J416">
            <v>0.6</v>
          </cell>
          <cell r="K416">
            <v>310.45</v>
          </cell>
          <cell r="L416">
            <v>311.05</v>
          </cell>
          <cell r="M416">
            <v>310.45</v>
          </cell>
          <cell r="N416">
            <v>311.05</v>
          </cell>
          <cell r="O416">
            <v>0</v>
          </cell>
          <cell r="P416" t="str">
            <v>SM</v>
          </cell>
          <cell r="Q416" t="str">
            <v>cont. 116-2. pc1. pc2a-c</v>
          </cell>
          <cell r="R416" t="str">
            <v>no</v>
          </cell>
          <cell r="S416">
            <v>2</v>
          </cell>
          <cell r="T416">
            <v>94</v>
          </cell>
          <cell r="U416">
            <v>3</v>
          </cell>
          <cell r="V416" t="str">
            <v>M</v>
          </cell>
          <cell r="W416" t="str">
            <v>no</v>
          </cell>
          <cell r="Z416" t="str">
            <v>ICDP5057ESA0IU2</v>
          </cell>
        </row>
        <row r="417">
          <cell r="A417" t="str">
            <v>116-2</v>
          </cell>
          <cell r="B417">
            <v>5057</v>
          </cell>
          <cell r="C417">
            <v>2</v>
          </cell>
          <cell r="D417" t="str">
            <v>A</v>
          </cell>
          <cell r="E417">
            <v>116</v>
          </cell>
          <cell r="F417" t="str">
            <v>Z</v>
          </cell>
          <cell r="G417">
            <v>2</v>
          </cell>
          <cell r="H417">
            <v>3102636</v>
          </cell>
          <cell r="I417">
            <v>0.90500000000000003</v>
          </cell>
          <cell r="J417">
            <v>0.87</v>
          </cell>
          <cell r="K417">
            <v>311.125</v>
          </cell>
          <cell r="L417">
            <v>311.92</v>
          </cell>
          <cell r="M417">
            <v>311.05</v>
          </cell>
          <cell r="N417">
            <v>311.92</v>
          </cell>
          <cell r="O417">
            <v>0</v>
          </cell>
          <cell r="P417" t="str">
            <v>SM</v>
          </cell>
          <cell r="Q417" t="str">
            <v>cont. 116-3. pc1a-b</v>
          </cell>
          <cell r="R417" t="str">
            <v>no</v>
          </cell>
          <cell r="S417">
            <v>1</v>
          </cell>
          <cell r="T417">
            <v>94</v>
          </cell>
          <cell r="U417">
            <v>4</v>
          </cell>
          <cell r="V417" t="str">
            <v>M</v>
          </cell>
          <cell r="W417" t="str">
            <v>no</v>
          </cell>
          <cell r="Z417" t="str">
            <v>ICDP5057ESC0IU2</v>
          </cell>
        </row>
        <row r="418">
          <cell r="A418" t="str">
            <v>116-3</v>
          </cell>
          <cell r="B418">
            <v>5057</v>
          </cell>
          <cell r="C418">
            <v>2</v>
          </cell>
          <cell r="D418" t="str">
            <v>A</v>
          </cell>
          <cell r="E418">
            <v>116</v>
          </cell>
          <cell r="F418" t="str">
            <v>Z</v>
          </cell>
          <cell r="G418">
            <v>3</v>
          </cell>
          <cell r="H418">
            <v>3102638</v>
          </cell>
          <cell r="I418">
            <v>0.72</v>
          </cell>
          <cell r="J418">
            <v>0.65</v>
          </cell>
          <cell r="K418">
            <v>312.02999999999997</v>
          </cell>
          <cell r="L418">
            <v>312.57</v>
          </cell>
          <cell r="M418">
            <v>311.92</v>
          </cell>
          <cell r="N418">
            <v>312.57</v>
          </cell>
          <cell r="O418">
            <v>0</v>
          </cell>
          <cell r="P418" t="str">
            <v>SM</v>
          </cell>
          <cell r="Q418" t="str">
            <v>cont. 116-4. pc1a-d, a in bag</v>
          </cell>
          <cell r="R418" t="str">
            <v>no</v>
          </cell>
          <cell r="S418">
            <v>1</v>
          </cell>
          <cell r="T418">
            <v>94</v>
          </cell>
          <cell r="U418">
            <v>5</v>
          </cell>
          <cell r="V418" t="str">
            <v>B</v>
          </cell>
          <cell r="W418" t="str">
            <v>no</v>
          </cell>
          <cell r="Z418" t="str">
            <v>ICDP5057ESE0IU2</v>
          </cell>
        </row>
        <row r="419">
          <cell r="A419" t="str">
            <v>116-4</v>
          </cell>
          <cell r="B419">
            <v>5057</v>
          </cell>
          <cell r="C419">
            <v>2</v>
          </cell>
          <cell r="D419" t="str">
            <v>A</v>
          </cell>
          <cell r="E419">
            <v>116</v>
          </cell>
          <cell r="F419" t="str">
            <v>Z</v>
          </cell>
          <cell r="G419">
            <v>4</v>
          </cell>
          <cell r="H419">
            <v>3102640</v>
          </cell>
          <cell r="I419">
            <v>0.88</v>
          </cell>
          <cell r="J419">
            <v>0.86</v>
          </cell>
          <cell r="K419">
            <v>312.75</v>
          </cell>
          <cell r="L419">
            <v>313.43</v>
          </cell>
          <cell r="M419">
            <v>312.57</v>
          </cell>
          <cell r="N419">
            <v>313.43</v>
          </cell>
          <cell r="O419">
            <v>0</v>
          </cell>
          <cell r="P419" t="str">
            <v>SM</v>
          </cell>
          <cell r="Q419" t="str">
            <v>cont. 117-1. pc1a-g, d and g in bag</v>
          </cell>
          <cell r="R419" t="str">
            <v>no</v>
          </cell>
          <cell r="S419">
            <v>1</v>
          </cell>
          <cell r="T419">
            <v>95</v>
          </cell>
          <cell r="U419">
            <v>1</v>
          </cell>
          <cell r="V419" t="str">
            <v>T</v>
          </cell>
          <cell r="W419" t="str">
            <v>no</v>
          </cell>
          <cell r="Z419" t="str">
            <v>ICDP5057ESG0IU2</v>
          </cell>
        </row>
        <row r="420">
          <cell r="A420" t="str">
            <v>117-1</v>
          </cell>
          <cell r="B420">
            <v>5057</v>
          </cell>
          <cell r="C420">
            <v>2</v>
          </cell>
          <cell r="D420" t="str">
            <v>A</v>
          </cell>
          <cell r="E420">
            <v>117</v>
          </cell>
          <cell r="F420" t="str">
            <v>Z</v>
          </cell>
          <cell r="G420">
            <v>1</v>
          </cell>
          <cell r="H420">
            <v>3102642</v>
          </cell>
          <cell r="I420">
            <v>0.77500000000000002</v>
          </cell>
          <cell r="J420">
            <v>0.76</v>
          </cell>
          <cell r="K420">
            <v>313.5</v>
          </cell>
          <cell r="L420">
            <v>314.26</v>
          </cell>
          <cell r="M420">
            <v>313.5</v>
          </cell>
          <cell r="N420">
            <v>314.26</v>
          </cell>
          <cell r="O420">
            <v>0</v>
          </cell>
          <cell r="P420" t="str">
            <v>SM</v>
          </cell>
          <cell r="Q420" t="str">
            <v>cont. 117-2. pc1a-c</v>
          </cell>
          <cell r="R420" t="str">
            <v>no</v>
          </cell>
          <cell r="S420">
            <v>1</v>
          </cell>
          <cell r="T420">
            <v>95</v>
          </cell>
          <cell r="U420">
            <v>2</v>
          </cell>
          <cell r="V420" t="str">
            <v>M</v>
          </cell>
          <cell r="W420" t="str">
            <v>no</v>
          </cell>
          <cell r="Z420" t="str">
            <v>ICDP5057ESI0IU2</v>
          </cell>
        </row>
        <row r="421">
          <cell r="A421" t="str">
            <v>117-2</v>
          </cell>
          <cell r="B421">
            <v>5057</v>
          </cell>
          <cell r="C421">
            <v>2</v>
          </cell>
          <cell r="D421" t="str">
            <v>A</v>
          </cell>
          <cell r="E421">
            <v>117</v>
          </cell>
          <cell r="F421" t="str">
            <v>Z</v>
          </cell>
          <cell r="G421">
            <v>2</v>
          </cell>
          <cell r="H421">
            <v>3102644</v>
          </cell>
          <cell r="I421">
            <v>0.90500000000000003</v>
          </cell>
          <cell r="J421">
            <v>0.87</v>
          </cell>
          <cell r="K421">
            <v>314.27499999999998</v>
          </cell>
          <cell r="L421">
            <v>315.13</v>
          </cell>
          <cell r="M421">
            <v>314.26</v>
          </cell>
          <cell r="N421">
            <v>315.13</v>
          </cell>
          <cell r="O421">
            <v>0</v>
          </cell>
          <cell r="P421" t="str">
            <v>SM</v>
          </cell>
          <cell r="Q421" t="str">
            <v>cont. 117-3. pc1a-c</v>
          </cell>
          <cell r="R421" t="str">
            <v>no</v>
          </cell>
          <cell r="S421">
            <v>1</v>
          </cell>
          <cell r="T421">
            <v>95</v>
          </cell>
          <cell r="U421">
            <v>3</v>
          </cell>
          <cell r="V421" t="str">
            <v>M</v>
          </cell>
          <cell r="W421" t="str">
            <v>no</v>
          </cell>
          <cell r="Z421" t="str">
            <v>ICDP5057ESK0IU2</v>
          </cell>
        </row>
        <row r="422">
          <cell r="A422" t="str">
            <v>117-3</v>
          </cell>
          <cell r="B422">
            <v>5057</v>
          </cell>
          <cell r="C422">
            <v>2</v>
          </cell>
          <cell r="D422" t="str">
            <v>A</v>
          </cell>
          <cell r="E422">
            <v>117</v>
          </cell>
          <cell r="F422" t="str">
            <v>Z</v>
          </cell>
          <cell r="G422">
            <v>3</v>
          </cell>
          <cell r="H422">
            <v>3102646</v>
          </cell>
          <cell r="I422">
            <v>0.68</v>
          </cell>
          <cell r="J422">
            <v>0.65</v>
          </cell>
          <cell r="K422">
            <v>315.17999999999995</v>
          </cell>
          <cell r="L422">
            <v>315.77999999999997</v>
          </cell>
          <cell r="M422">
            <v>315.13</v>
          </cell>
          <cell r="N422">
            <v>315.77999999999997</v>
          </cell>
          <cell r="O422">
            <v>0</v>
          </cell>
          <cell r="P422" t="str">
            <v>SM</v>
          </cell>
          <cell r="Q422" t="str">
            <v>cont. 117-4. pc1a-c</v>
          </cell>
          <cell r="R422" t="str">
            <v>no</v>
          </cell>
          <cell r="S422">
            <v>1</v>
          </cell>
          <cell r="T422">
            <v>95</v>
          </cell>
          <cell r="U422">
            <v>4</v>
          </cell>
          <cell r="V422" t="str">
            <v>M</v>
          </cell>
          <cell r="W422" t="str">
            <v>no</v>
          </cell>
          <cell r="Z422" t="str">
            <v>ICDP5057ESM0IU2</v>
          </cell>
        </row>
        <row r="423">
          <cell r="A423" t="str">
            <v>117-4</v>
          </cell>
          <cell r="B423">
            <v>5057</v>
          </cell>
          <cell r="C423">
            <v>2</v>
          </cell>
          <cell r="D423" t="str">
            <v>A</v>
          </cell>
          <cell r="E423">
            <v>117</v>
          </cell>
          <cell r="F423" t="str">
            <v>Z</v>
          </cell>
          <cell r="G423">
            <v>4</v>
          </cell>
          <cell r="H423">
            <v>3102648</v>
          </cell>
          <cell r="I423">
            <v>0.89</v>
          </cell>
          <cell r="J423">
            <v>0.87</v>
          </cell>
          <cell r="K423">
            <v>315.85999999999996</v>
          </cell>
          <cell r="L423">
            <v>316.64999999999998</v>
          </cell>
          <cell r="M423">
            <v>315.77999999999997</v>
          </cell>
          <cell r="N423">
            <v>316.64999999999998</v>
          </cell>
          <cell r="O423">
            <v>0</v>
          </cell>
          <cell r="P423" t="str">
            <v>SM</v>
          </cell>
          <cell r="Q423" t="str">
            <v>cont. 118-1. pc1a-c</v>
          </cell>
          <cell r="R423" t="str">
            <v>no</v>
          </cell>
          <cell r="S423">
            <v>1</v>
          </cell>
          <cell r="T423">
            <v>95</v>
          </cell>
          <cell r="U423">
            <v>5</v>
          </cell>
          <cell r="V423" t="str">
            <v>B</v>
          </cell>
          <cell r="W423" t="str">
            <v>no</v>
          </cell>
          <cell r="Z423" t="str">
            <v>ICDP5057ESO0IU2</v>
          </cell>
        </row>
        <row r="424">
          <cell r="A424" t="str">
            <v>118-1</v>
          </cell>
          <cell r="B424">
            <v>5057</v>
          </cell>
          <cell r="C424">
            <v>2</v>
          </cell>
          <cell r="D424" t="str">
            <v>A</v>
          </cell>
          <cell r="E424">
            <v>118</v>
          </cell>
          <cell r="F424" t="str">
            <v>Z</v>
          </cell>
          <cell r="G424">
            <v>1</v>
          </cell>
          <cell r="H424">
            <v>3102650</v>
          </cell>
          <cell r="I424">
            <v>0.84</v>
          </cell>
          <cell r="J424">
            <v>0.84</v>
          </cell>
          <cell r="K424">
            <v>316.55</v>
          </cell>
          <cell r="L424">
            <v>317.39</v>
          </cell>
          <cell r="M424">
            <v>316.55</v>
          </cell>
          <cell r="N424">
            <v>317.39</v>
          </cell>
          <cell r="O424">
            <v>0</v>
          </cell>
          <cell r="P424" t="str">
            <v>SM</v>
          </cell>
          <cell r="Q424" t="str">
            <v>sawn 118-2. pc1a-c</v>
          </cell>
          <cell r="R424" t="str">
            <v>no</v>
          </cell>
          <cell r="S424">
            <v>1</v>
          </cell>
          <cell r="T424">
            <v>96</v>
          </cell>
          <cell r="U424">
            <v>1</v>
          </cell>
          <cell r="V424" t="str">
            <v>T</v>
          </cell>
          <cell r="W424" t="str">
            <v>no</v>
          </cell>
          <cell r="Z424" t="str">
            <v>ICDP5057ESQ0IU2</v>
          </cell>
        </row>
        <row r="425">
          <cell r="A425" t="str">
            <v>118-2</v>
          </cell>
          <cell r="B425">
            <v>5057</v>
          </cell>
          <cell r="C425">
            <v>2</v>
          </cell>
          <cell r="D425" t="str">
            <v>A</v>
          </cell>
          <cell r="E425">
            <v>118</v>
          </cell>
          <cell r="F425" t="str">
            <v>Z</v>
          </cell>
          <cell r="G425">
            <v>2</v>
          </cell>
          <cell r="H425">
            <v>3102652</v>
          </cell>
          <cell r="I425">
            <v>0.9</v>
          </cell>
          <cell r="J425">
            <v>0.9</v>
          </cell>
          <cell r="K425">
            <v>317.39</v>
          </cell>
          <cell r="L425">
            <v>318.29000000000002</v>
          </cell>
          <cell r="M425">
            <v>317.39</v>
          </cell>
          <cell r="N425">
            <v>318.29000000000002</v>
          </cell>
          <cell r="O425">
            <v>0</v>
          </cell>
          <cell r="P425" t="str">
            <v>SM</v>
          </cell>
          <cell r="Q425" t="str">
            <v>sawn 118-3. pc1a-d, c in bag</v>
          </cell>
          <cell r="R425" t="str">
            <v>no</v>
          </cell>
          <cell r="S425">
            <v>1</v>
          </cell>
          <cell r="T425">
            <v>96</v>
          </cell>
          <cell r="U425">
            <v>2</v>
          </cell>
          <cell r="V425" t="str">
            <v>M</v>
          </cell>
          <cell r="W425" t="str">
            <v>no</v>
          </cell>
          <cell r="Z425" t="str">
            <v>ICDP5057ESS0IU2</v>
          </cell>
        </row>
        <row r="426">
          <cell r="A426" t="str">
            <v>118-3</v>
          </cell>
          <cell r="B426">
            <v>5057</v>
          </cell>
          <cell r="C426">
            <v>2</v>
          </cell>
          <cell r="D426" t="str">
            <v>A</v>
          </cell>
          <cell r="E426">
            <v>118</v>
          </cell>
          <cell r="F426" t="str">
            <v>Z</v>
          </cell>
          <cell r="G426">
            <v>3</v>
          </cell>
          <cell r="H426">
            <v>3102654</v>
          </cell>
          <cell r="I426">
            <v>0.91500000000000004</v>
          </cell>
          <cell r="J426">
            <v>0.91</v>
          </cell>
          <cell r="K426">
            <v>318.28999999999996</v>
          </cell>
          <cell r="L426">
            <v>319.2</v>
          </cell>
          <cell r="M426">
            <v>318.29000000000002</v>
          </cell>
          <cell r="N426">
            <v>319.2</v>
          </cell>
          <cell r="O426">
            <v>0</v>
          </cell>
          <cell r="P426" t="str">
            <v>SM</v>
          </cell>
          <cell r="Q426" t="str">
            <v>discont. 118-3. pc1a-c</v>
          </cell>
          <cell r="R426" t="str">
            <v>no</v>
          </cell>
          <cell r="S426">
            <v>1</v>
          </cell>
          <cell r="T426">
            <v>96</v>
          </cell>
          <cell r="U426">
            <v>3</v>
          </cell>
          <cell r="V426" t="str">
            <v>M</v>
          </cell>
          <cell r="W426" t="str">
            <v>no</v>
          </cell>
          <cell r="Z426" t="str">
            <v>ICDP5057ESU0IU2</v>
          </cell>
        </row>
        <row r="427">
          <cell r="A427" t="str">
            <v>119-1</v>
          </cell>
          <cell r="B427">
            <v>5057</v>
          </cell>
          <cell r="C427">
            <v>2</v>
          </cell>
          <cell r="D427" t="str">
            <v>A</v>
          </cell>
          <cell r="E427">
            <v>119</v>
          </cell>
          <cell r="F427" t="str">
            <v>Z</v>
          </cell>
          <cell r="G427">
            <v>1</v>
          </cell>
          <cell r="H427">
            <v>3102656</v>
          </cell>
          <cell r="I427">
            <v>0.42</v>
          </cell>
          <cell r="J427">
            <v>0.41</v>
          </cell>
          <cell r="K427">
            <v>319.05</v>
          </cell>
          <cell r="L427">
            <v>319.45999999999998</v>
          </cell>
          <cell r="M427">
            <v>319.05</v>
          </cell>
          <cell r="N427">
            <v>319.45999999999998</v>
          </cell>
          <cell r="O427">
            <v>0</v>
          </cell>
          <cell r="P427" t="str">
            <v>SM</v>
          </cell>
          <cell r="Q427" t="str">
            <v>cont. 120-1. pc1a-c</v>
          </cell>
          <cell r="R427" t="str">
            <v>no</v>
          </cell>
          <cell r="S427">
            <v>1</v>
          </cell>
          <cell r="T427">
            <v>96</v>
          </cell>
          <cell r="U427">
            <v>4</v>
          </cell>
          <cell r="V427" t="str">
            <v>M</v>
          </cell>
          <cell r="W427" t="str">
            <v>no</v>
          </cell>
          <cell r="Z427" t="str">
            <v>ICDP5057ESW0IU2</v>
          </cell>
        </row>
        <row r="428">
          <cell r="A428" t="str">
            <v>120-1</v>
          </cell>
          <cell r="B428">
            <v>5057</v>
          </cell>
          <cell r="C428">
            <v>2</v>
          </cell>
          <cell r="D428" t="str">
            <v>A</v>
          </cell>
          <cell r="E428">
            <v>120</v>
          </cell>
          <cell r="F428" t="str">
            <v>Z</v>
          </cell>
          <cell r="G428">
            <v>1</v>
          </cell>
          <cell r="H428">
            <v>3102658</v>
          </cell>
          <cell r="I428">
            <v>0.96</v>
          </cell>
          <cell r="J428">
            <v>0.95</v>
          </cell>
          <cell r="K428">
            <v>319.60000000000002</v>
          </cell>
          <cell r="L428">
            <v>320.55</v>
          </cell>
          <cell r="M428">
            <v>319.60000000000002</v>
          </cell>
          <cell r="N428">
            <v>320.55</v>
          </cell>
          <cell r="O428">
            <v>0</v>
          </cell>
          <cell r="P428" t="str">
            <v>SM</v>
          </cell>
          <cell r="Q428" t="str">
            <v>cont. 120-2. pc1a-d</v>
          </cell>
          <cell r="R428" t="str">
            <v>no</v>
          </cell>
          <cell r="S428">
            <v>1</v>
          </cell>
          <cell r="T428">
            <v>96</v>
          </cell>
          <cell r="U428">
            <v>5</v>
          </cell>
          <cell r="V428" t="str">
            <v>B</v>
          </cell>
          <cell r="W428" t="str">
            <v>no</v>
          </cell>
          <cell r="Z428" t="str">
            <v>ICDP5057ESY0IU2</v>
          </cell>
        </row>
        <row r="429">
          <cell r="A429" t="str">
            <v>120-2</v>
          </cell>
          <cell r="B429">
            <v>5057</v>
          </cell>
          <cell r="C429">
            <v>2</v>
          </cell>
          <cell r="D429" t="str">
            <v>A</v>
          </cell>
          <cell r="E429">
            <v>120</v>
          </cell>
          <cell r="F429" t="str">
            <v>Z</v>
          </cell>
          <cell r="G429">
            <v>2</v>
          </cell>
          <cell r="H429">
            <v>3102660</v>
          </cell>
          <cell r="I429">
            <v>0.70499999999999996</v>
          </cell>
          <cell r="J429">
            <v>0.69</v>
          </cell>
          <cell r="K429">
            <v>320.56</v>
          </cell>
          <cell r="L429">
            <v>321.24</v>
          </cell>
          <cell r="M429">
            <v>320.55</v>
          </cell>
          <cell r="N429">
            <v>321.24</v>
          </cell>
          <cell r="O429">
            <v>0</v>
          </cell>
          <cell r="P429" t="str">
            <v>SM</v>
          </cell>
          <cell r="Q429" t="str">
            <v>cont. 120-3. pc1a-b</v>
          </cell>
          <cell r="R429" t="str">
            <v>no</v>
          </cell>
          <cell r="S429">
            <v>1</v>
          </cell>
          <cell r="T429">
            <v>97</v>
          </cell>
          <cell r="U429">
            <v>1</v>
          </cell>
          <cell r="V429" t="str">
            <v>T</v>
          </cell>
          <cell r="W429" t="str">
            <v>no</v>
          </cell>
          <cell r="Z429" t="str">
            <v>ICDP5057ES01IU2</v>
          </cell>
        </row>
        <row r="430">
          <cell r="A430" t="str">
            <v>120-3</v>
          </cell>
          <cell r="B430">
            <v>5057</v>
          </cell>
          <cell r="C430">
            <v>2</v>
          </cell>
          <cell r="D430" t="str">
            <v>A</v>
          </cell>
          <cell r="E430">
            <v>120</v>
          </cell>
          <cell r="F430" t="str">
            <v>Z</v>
          </cell>
          <cell r="G430">
            <v>3</v>
          </cell>
          <cell r="H430">
            <v>3102662</v>
          </cell>
          <cell r="I430">
            <v>0.69</v>
          </cell>
          <cell r="J430">
            <v>0.68</v>
          </cell>
          <cell r="K430">
            <v>321.26499999999999</v>
          </cell>
          <cell r="L430">
            <v>321.92</v>
          </cell>
          <cell r="M430">
            <v>321.24</v>
          </cell>
          <cell r="N430">
            <v>321.92</v>
          </cell>
          <cell r="O430">
            <v>0</v>
          </cell>
          <cell r="P430" t="str">
            <v>SM</v>
          </cell>
          <cell r="Q430" t="str">
            <v>cont. 120-4. pc1a-e, b and d in bag</v>
          </cell>
          <cell r="R430" t="str">
            <v>no</v>
          </cell>
          <cell r="S430">
            <v>1</v>
          </cell>
          <cell r="T430">
            <v>97</v>
          </cell>
          <cell r="U430">
            <v>2</v>
          </cell>
          <cell r="V430" t="str">
            <v>M</v>
          </cell>
          <cell r="W430" t="str">
            <v>no</v>
          </cell>
          <cell r="Z430" t="str">
            <v>ICDP5057ES21IU2</v>
          </cell>
        </row>
        <row r="431">
          <cell r="A431" t="str">
            <v>120-4</v>
          </cell>
          <cell r="B431">
            <v>5057</v>
          </cell>
          <cell r="C431">
            <v>2</v>
          </cell>
          <cell r="D431" t="str">
            <v>A</v>
          </cell>
          <cell r="E431">
            <v>120</v>
          </cell>
          <cell r="F431" t="str">
            <v>Z</v>
          </cell>
          <cell r="G431">
            <v>4</v>
          </cell>
          <cell r="H431">
            <v>3102664</v>
          </cell>
          <cell r="I431">
            <v>0.74</v>
          </cell>
          <cell r="J431">
            <v>0.72</v>
          </cell>
          <cell r="K431">
            <v>321.95499999999998</v>
          </cell>
          <cell r="L431">
            <v>322.64</v>
          </cell>
          <cell r="M431">
            <v>321.92</v>
          </cell>
          <cell r="N431">
            <v>322.64</v>
          </cell>
          <cell r="O431">
            <v>0</v>
          </cell>
          <cell r="P431" t="str">
            <v>SM</v>
          </cell>
          <cell r="Q431" t="str">
            <v>cont. 121-1. pc1a-c</v>
          </cell>
          <cell r="R431" t="str">
            <v>no</v>
          </cell>
          <cell r="S431">
            <v>1</v>
          </cell>
          <cell r="T431">
            <v>97</v>
          </cell>
          <cell r="U431">
            <v>3</v>
          </cell>
          <cell r="V431" t="str">
            <v>M</v>
          </cell>
          <cell r="W431" t="str">
            <v>no</v>
          </cell>
          <cell r="Z431" t="str">
            <v>ICDP5057ES41IU2</v>
          </cell>
        </row>
        <row r="432">
          <cell r="A432" t="str">
            <v>121-1</v>
          </cell>
          <cell r="B432">
            <v>5057</v>
          </cell>
          <cell r="C432">
            <v>2</v>
          </cell>
          <cell r="D432" t="str">
            <v>A</v>
          </cell>
          <cell r="E432">
            <v>121</v>
          </cell>
          <cell r="F432" t="str">
            <v>Z</v>
          </cell>
          <cell r="G432">
            <v>1</v>
          </cell>
          <cell r="H432">
            <v>3102666</v>
          </cell>
          <cell r="I432">
            <v>0.88</v>
          </cell>
          <cell r="J432">
            <v>0.86</v>
          </cell>
          <cell r="K432">
            <v>322.64999999999998</v>
          </cell>
          <cell r="L432">
            <v>323.51</v>
          </cell>
          <cell r="M432">
            <v>322.64999999999998</v>
          </cell>
          <cell r="N432">
            <v>323.51</v>
          </cell>
          <cell r="O432">
            <v>0</v>
          </cell>
          <cell r="P432" t="str">
            <v>SM</v>
          </cell>
          <cell r="Q432" t="str">
            <v>cont. 121-2. pc1a-g, b and f in bag</v>
          </cell>
          <cell r="R432" t="str">
            <v>no</v>
          </cell>
          <cell r="S432">
            <v>1</v>
          </cell>
          <cell r="T432">
            <v>97</v>
          </cell>
          <cell r="U432">
            <v>4</v>
          </cell>
          <cell r="V432" t="str">
            <v>M</v>
          </cell>
          <cell r="W432" t="str">
            <v>no</v>
          </cell>
          <cell r="Z432" t="str">
            <v>ICDP5057ES61IU2</v>
          </cell>
        </row>
        <row r="433">
          <cell r="A433" t="str">
            <v>121-2</v>
          </cell>
          <cell r="B433">
            <v>5057</v>
          </cell>
          <cell r="C433">
            <v>2</v>
          </cell>
          <cell r="D433" t="str">
            <v>A</v>
          </cell>
          <cell r="E433">
            <v>121</v>
          </cell>
          <cell r="F433" t="str">
            <v>Z</v>
          </cell>
          <cell r="G433">
            <v>2</v>
          </cell>
          <cell r="H433">
            <v>3102668</v>
          </cell>
          <cell r="I433">
            <v>0.83</v>
          </cell>
          <cell r="J433">
            <v>0.81</v>
          </cell>
          <cell r="K433">
            <v>323.52999999999997</v>
          </cell>
          <cell r="L433">
            <v>324.32</v>
          </cell>
          <cell r="M433">
            <v>323.51</v>
          </cell>
          <cell r="N433">
            <v>324.32</v>
          </cell>
          <cell r="O433">
            <v>0</v>
          </cell>
          <cell r="P433" t="str">
            <v>SM</v>
          </cell>
          <cell r="Q433" t="str">
            <v>cont. 121-3. pc1a-d, b in bag</v>
          </cell>
          <cell r="R433" t="str">
            <v>no</v>
          </cell>
          <cell r="S433">
            <v>1</v>
          </cell>
          <cell r="T433">
            <v>97</v>
          </cell>
          <cell r="U433">
            <v>5</v>
          </cell>
          <cell r="V433" t="str">
            <v>B</v>
          </cell>
          <cell r="W433" t="str">
            <v>no</v>
          </cell>
          <cell r="X433">
            <v>0</v>
          </cell>
          <cell r="Y433">
            <v>0</v>
          </cell>
          <cell r="Z433" t="str">
            <v>ICDP5057ES81IU2</v>
          </cell>
        </row>
        <row r="434">
          <cell r="A434" t="str">
            <v>121-3</v>
          </cell>
          <cell r="B434">
            <v>5057</v>
          </cell>
          <cell r="C434">
            <v>2</v>
          </cell>
          <cell r="D434" t="str">
            <v>A</v>
          </cell>
          <cell r="E434">
            <v>121</v>
          </cell>
          <cell r="F434" t="str">
            <v>Z</v>
          </cell>
          <cell r="G434">
            <v>3</v>
          </cell>
          <cell r="H434">
            <v>3102670</v>
          </cell>
          <cell r="I434">
            <v>0.93</v>
          </cell>
          <cell r="J434">
            <v>0.92</v>
          </cell>
          <cell r="K434">
            <v>324.35999999999996</v>
          </cell>
          <cell r="L434">
            <v>325.24</v>
          </cell>
          <cell r="M434">
            <v>324.32</v>
          </cell>
          <cell r="N434">
            <v>325.24</v>
          </cell>
          <cell r="O434">
            <v>0</v>
          </cell>
          <cell r="P434" t="str">
            <v>JC</v>
          </cell>
          <cell r="Q434" t="str">
            <v>discont. 122-1. pc1a-c</v>
          </cell>
          <cell r="R434" t="str">
            <v>no</v>
          </cell>
          <cell r="S434">
            <v>1</v>
          </cell>
          <cell r="T434">
            <v>98</v>
          </cell>
          <cell r="U434">
            <v>1</v>
          </cell>
          <cell r="V434" t="str">
            <v>T</v>
          </cell>
          <cell r="W434" t="str">
            <v>no</v>
          </cell>
          <cell r="Z434" t="str">
            <v>ICDP5057ESA1IU2</v>
          </cell>
        </row>
        <row r="435">
          <cell r="A435" t="str">
            <v>122-1</v>
          </cell>
          <cell r="B435">
            <v>5057</v>
          </cell>
          <cell r="C435">
            <v>2</v>
          </cell>
          <cell r="D435" t="str">
            <v>A</v>
          </cell>
          <cell r="E435">
            <v>122</v>
          </cell>
          <cell r="F435" t="str">
            <v>Z</v>
          </cell>
          <cell r="G435">
            <v>1</v>
          </cell>
          <cell r="H435">
            <v>3102672</v>
          </cell>
          <cell r="I435">
            <v>0.625</v>
          </cell>
          <cell r="J435">
            <v>0.5</v>
          </cell>
          <cell r="K435">
            <v>325.14999999999998</v>
          </cell>
          <cell r="L435">
            <v>325.64999999999998</v>
          </cell>
          <cell r="M435">
            <v>325.14999999999998</v>
          </cell>
          <cell r="N435">
            <v>325.64999999999998</v>
          </cell>
          <cell r="O435">
            <v>0</v>
          </cell>
          <cell r="P435" t="str">
            <v>JC</v>
          </cell>
          <cell r="Q435" t="str">
            <v>discont. 123-1. pc1a-b. pc2. pc3. pc4. pc5 in bag, staying in box. pc6. pc7a-b</v>
          </cell>
          <cell r="R435" t="str">
            <v>no</v>
          </cell>
          <cell r="S435">
            <v>7</v>
          </cell>
          <cell r="T435">
            <v>98</v>
          </cell>
          <cell r="U435">
            <v>2</v>
          </cell>
          <cell r="V435" t="str">
            <v>M</v>
          </cell>
          <cell r="W435" t="str">
            <v>no</v>
          </cell>
          <cell r="Z435" t="str">
            <v>ICDP5057ESC1IU2</v>
          </cell>
        </row>
        <row r="436">
          <cell r="A436" t="str">
            <v>123-1</v>
          </cell>
          <cell r="B436">
            <v>5057</v>
          </cell>
          <cell r="C436">
            <v>2</v>
          </cell>
          <cell r="D436" t="str">
            <v>A</v>
          </cell>
          <cell r="E436">
            <v>123</v>
          </cell>
          <cell r="F436" t="str">
            <v>Z</v>
          </cell>
          <cell r="G436">
            <v>1</v>
          </cell>
          <cell r="H436">
            <v>3102674</v>
          </cell>
          <cell r="I436">
            <v>0.90500000000000003</v>
          </cell>
          <cell r="J436">
            <v>0.88</v>
          </cell>
          <cell r="K436">
            <v>325.7</v>
          </cell>
          <cell r="L436">
            <v>326.58</v>
          </cell>
          <cell r="M436">
            <v>325.7</v>
          </cell>
          <cell r="N436">
            <v>326.58</v>
          </cell>
          <cell r="O436">
            <v>0</v>
          </cell>
          <cell r="P436" t="str">
            <v>JC</v>
          </cell>
          <cell r="Q436" t="str">
            <v>sawn 123-2. pc1a-b</v>
          </cell>
          <cell r="R436" t="str">
            <v>no</v>
          </cell>
          <cell r="S436">
            <v>1</v>
          </cell>
          <cell r="T436">
            <v>98</v>
          </cell>
          <cell r="U436">
            <v>3</v>
          </cell>
          <cell r="V436" t="str">
            <v>M</v>
          </cell>
          <cell r="W436" t="str">
            <v>no</v>
          </cell>
          <cell r="Z436" t="str">
            <v>ICDP5057ESE1IU2</v>
          </cell>
        </row>
        <row r="437">
          <cell r="A437" t="str">
            <v>123-2</v>
          </cell>
          <cell r="B437">
            <v>5057</v>
          </cell>
          <cell r="C437">
            <v>2</v>
          </cell>
          <cell r="D437" t="str">
            <v>A</v>
          </cell>
          <cell r="E437">
            <v>123</v>
          </cell>
          <cell r="F437" t="str">
            <v>Z</v>
          </cell>
          <cell r="G437">
            <v>2</v>
          </cell>
          <cell r="H437">
            <v>3102676</v>
          </cell>
          <cell r="I437">
            <v>0.81499999999999995</v>
          </cell>
          <cell r="J437">
            <v>0.81</v>
          </cell>
          <cell r="K437">
            <v>326.60499999999996</v>
          </cell>
          <cell r="L437">
            <v>327.39</v>
          </cell>
          <cell r="M437">
            <v>326.58</v>
          </cell>
          <cell r="N437">
            <v>327.39</v>
          </cell>
          <cell r="O437">
            <v>0</v>
          </cell>
          <cell r="P437" t="str">
            <v>JC</v>
          </cell>
          <cell r="Q437" t="str">
            <v>cont. 123-3. pc1a-b</v>
          </cell>
          <cell r="R437" t="str">
            <v>no</v>
          </cell>
          <cell r="S437">
            <v>1</v>
          </cell>
          <cell r="T437">
            <v>98</v>
          </cell>
          <cell r="U437">
            <v>4</v>
          </cell>
          <cell r="V437" t="str">
            <v>M</v>
          </cell>
          <cell r="W437" t="str">
            <v>no</v>
          </cell>
          <cell r="Z437" t="str">
            <v>ICDP5057ESG1IU2</v>
          </cell>
        </row>
        <row r="438">
          <cell r="A438" t="str">
            <v>123-3</v>
          </cell>
          <cell r="B438">
            <v>5057</v>
          </cell>
          <cell r="C438">
            <v>2</v>
          </cell>
          <cell r="D438" t="str">
            <v>A</v>
          </cell>
          <cell r="E438">
            <v>123</v>
          </cell>
          <cell r="F438" t="str">
            <v>Z</v>
          </cell>
          <cell r="G438">
            <v>3</v>
          </cell>
          <cell r="H438">
            <v>3102678</v>
          </cell>
          <cell r="I438">
            <v>0.77500000000000002</v>
          </cell>
          <cell r="J438">
            <v>0.73</v>
          </cell>
          <cell r="K438">
            <v>327.41999999999996</v>
          </cell>
          <cell r="L438">
            <v>328.12</v>
          </cell>
          <cell r="M438">
            <v>327.39</v>
          </cell>
          <cell r="N438">
            <v>328.12</v>
          </cell>
          <cell r="O438">
            <v>0</v>
          </cell>
          <cell r="P438" t="str">
            <v>JC</v>
          </cell>
          <cell r="Q438" t="str">
            <v>cont. 123-4. pc1a-d</v>
          </cell>
          <cell r="R438" t="str">
            <v>no</v>
          </cell>
          <cell r="S438">
            <v>1</v>
          </cell>
          <cell r="T438">
            <v>98</v>
          </cell>
          <cell r="U438">
            <v>5</v>
          </cell>
          <cell r="V438" t="str">
            <v>B</v>
          </cell>
          <cell r="W438" t="str">
            <v>no</v>
          </cell>
          <cell r="Z438" t="str">
            <v>ICDP5057ESI1IU2</v>
          </cell>
        </row>
        <row r="439">
          <cell r="A439" t="str">
            <v>123-4</v>
          </cell>
          <cell r="B439">
            <v>5057</v>
          </cell>
          <cell r="C439">
            <v>2</v>
          </cell>
          <cell r="D439" t="str">
            <v>A</v>
          </cell>
          <cell r="E439">
            <v>123</v>
          </cell>
          <cell r="F439" t="str">
            <v>Z</v>
          </cell>
          <cell r="G439">
            <v>4</v>
          </cell>
          <cell r="H439">
            <v>3102680</v>
          </cell>
          <cell r="I439">
            <v>0.63500000000000001</v>
          </cell>
          <cell r="J439">
            <v>0.62</v>
          </cell>
          <cell r="K439">
            <v>328.19499999999994</v>
          </cell>
          <cell r="L439">
            <v>328.74</v>
          </cell>
          <cell r="M439">
            <v>328.12</v>
          </cell>
          <cell r="N439">
            <v>328.74</v>
          </cell>
          <cell r="O439">
            <v>0</v>
          </cell>
          <cell r="P439" t="str">
            <v>JC</v>
          </cell>
          <cell r="Q439" t="str">
            <v>cont. 124-1. pc1a-b</v>
          </cell>
          <cell r="R439" t="str">
            <v>no</v>
          </cell>
          <cell r="S439">
            <v>1</v>
          </cell>
          <cell r="T439">
            <v>99</v>
          </cell>
          <cell r="U439">
            <v>1</v>
          </cell>
          <cell r="V439" t="str">
            <v>T</v>
          </cell>
          <cell r="W439" t="str">
            <v>no</v>
          </cell>
          <cell r="Z439" t="str">
            <v>ICDP5057ESK1IU2</v>
          </cell>
        </row>
        <row r="440">
          <cell r="A440" t="str">
            <v>124-1</v>
          </cell>
          <cell r="B440">
            <v>5057</v>
          </cell>
          <cell r="C440">
            <v>2</v>
          </cell>
          <cell r="D440" t="str">
            <v>A</v>
          </cell>
          <cell r="E440">
            <v>124</v>
          </cell>
          <cell r="F440" t="str">
            <v>Z</v>
          </cell>
          <cell r="G440">
            <v>1</v>
          </cell>
          <cell r="H440">
            <v>3102682</v>
          </cell>
          <cell r="I440">
            <v>0.71499999999999997</v>
          </cell>
          <cell r="J440">
            <v>0.7</v>
          </cell>
          <cell r="K440">
            <v>328.75</v>
          </cell>
          <cell r="L440">
            <v>329.45</v>
          </cell>
          <cell r="M440">
            <v>328.75</v>
          </cell>
          <cell r="N440">
            <v>329.45</v>
          </cell>
          <cell r="O440">
            <v>0</v>
          </cell>
          <cell r="P440" t="str">
            <v>JC</v>
          </cell>
          <cell r="Q440" t="str">
            <v>cont. 124-2. pc1</v>
          </cell>
          <cell r="R440" t="str">
            <v>no</v>
          </cell>
          <cell r="S440">
            <v>1</v>
          </cell>
          <cell r="T440">
            <v>99</v>
          </cell>
          <cell r="U440">
            <v>2</v>
          </cell>
          <cell r="V440" t="str">
            <v>M</v>
          </cell>
          <cell r="W440" t="str">
            <v>no</v>
          </cell>
          <cell r="Z440" t="str">
            <v>ICDP5057ESM1IU2</v>
          </cell>
        </row>
        <row r="441">
          <cell r="A441" t="str">
            <v>124-2</v>
          </cell>
          <cell r="B441">
            <v>5057</v>
          </cell>
          <cell r="C441">
            <v>2</v>
          </cell>
          <cell r="D441" t="str">
            <v>A</v>
          </cell>
          <cell r="E441">
            <v>124</v>
          </cell>
          <cell r="F441" t="str">
            <v>Z</v>
          </cell>
          <cell r="G441">
            <v>2</v>
          </cell>
          <cell r="H441">
            <v>3102684</v>
          </cell>
          <cell r="I441">
            <v>0.96499999999999997</v>
          </cell>
          <cell r="J441">
            <v>0.93</v>
          </cell>
          <cell r="K441">
            <v>329.46499999999997</v>
          </cell>
          <cell r="L441">
            <v>330.38</v>
          </cell>
          <cell r="M441">
            <v>329.45</v>
          </cell>
          <cell r="N441">
            <v>330.38</v>
          </cell>
          <cell r="O441">
            <v>0</v>
          </cell>
          <cell r="P441" t="str">
            <v>JC</v>
          </cell>
          <cell r="Q441" t="str">
            <v>cont. 124-3. pc1a-b</v>
          </cell>
          <cell r="R441" t="str">
            <v>no</v>
          </cell>
          <cell r="S441">
            <v>1</v>
          </cell>
          <cell r="T441">
            <v>99</v>
          </cell>
          <cell r="U441">
            <v>3</v>
          </cell>
          <cell r="V441" t="str">
            <v>M</v>
          </cell>
          <cell r="W441" t="str">
            <v>no</v>
          </cell>
          <cell r="Z441" t="str">
            <v>ICDP5057ESO1IU2</v>
          </cell>
        </row>
        <row r="442">
          <cell r="A442" t="str">
            <v>124-3</v>
          </cell>
          <cell r="B442">
            <v>5057</v>
          </cell>
          <cell r="C442">
            <v>2</v>
          </cell>
          <cell r="D442" t="str">
            <v>A</v>
          </cell>
          <cell r="E442">
            <v>124</v>
          </cell>
          <cell r="F442" t="str">
            <v>Z</v>
          </cell>
          <cell r="G442">
            <v>3</v>
          </cell>
          <cell r="H442">
            <v>3102686</v>
          </cell>
          <cell r="I442">
            <v>0.81</v>
          </cell>
          <cell r="J442">
            <v>0.8</v>
          </cell>
          <cell r="K442">
            <v>330.42999999999995</v>
          </cell>
          <cell r="L442">
            <v>331.18</v>
          </cell>
          <cell r="M442">
            <v>330.38</v>
          </cell>
          <cell r="N442">
            <v>331.18</v>
          </cell>
          <cell r="O442">
            <v>0</v>
          </cell>
          <cell r="P442" t="str">
            <v>JC</v>
          </cell>
          <cell r="Q442" t="str">
            <v>cont. 124-4. pc1</v>
          </cell>
          <cell r="R442" t="str">
            <v>no</v>
          </cell>
          <cell r="S442">
            <v>1</v>
          </cell>
          <cell r="T442">
            <v>99</v>
          </cell>
          <cell r="U442">
            <v>4</v>
          </cell>
          <cell r="V442" t="str">
            <v>M</v>
          </cell>
          <cell r="W442" t="str">
            <v>no</v>
          </cell>
          <cell r="Z442" t="str">
            <v>ICDP5057ESQ1IU2</v>
          </cell>
        </row>
        <row r="443">
          <cell r="A443" t="str">
            <v>124-4</v>
          </cell>
          <cell r="B443">
            <v>5057</v>
          </cell>
          <cell r="C443">
            <v>2</v>
          </cell>
          <cell r="D443" t="str">
            <v>A</v>
          </cell>
          <cell r="E443">
            <v>124</v>
          </cell>
          <cell r="F443" t="str">
            <v>Z</v>
          </cell>
          <cell r="G443">
            <v>4</v>
          </cell>
          <cell r="H443">
            <v>3102688</v>
          </cell>
          <cell r="I443">
            <v>0.60499999999999998</v>
          </cell>
          <cell r="J443">
            <v>0.56000000000000005</v>
          </cell>
          <cell r="K443">
            <v>331.23999999999995</v>
          </cell>
          <cell r="L443">
            <v>331.74</v>
          </cell>
          <cell r="M443">
            <v>331.18</v>
          </cell>
          <cell r="N443">
            <v>331.74</v>
          </cell>
          <cell r="O443">
            <v>0</v>
          </cell>
          <cell r="P443" t="str">
            <v>JC</v>
          </cell>
          <cell r="Q443" t="str">
            <v>cont. 125-1. pc1a-d, b in bag</v>
          </cell>
          <cell r="R443" t="str">
            <v>no</v>
          </cell>
          <cell r="S443">
            <v>1</v>
          </cell>
          <cell r="T443">
            <v>99</v>
          </cell>
          <cell r="U443">
            <v>5</v>
          </cell>
          <cell r="V443" t="str">
            <v>B</v>
          </cell>
          <cell r="W443" t="str">
            <v>no</v>
          </cell>
          <cell r="Z443" t="str">
            <v>ICDP5057ESS1IU2</v>
          </cell>
        </row>
        <row r="444">
          <cell r="A444" t="str">
            <v>125-1</v>
          </cell>
          <cell r="B444">
            <v>5057</v>
          </cell>
          <cell r="C444">
            <v>2</v>
          </cell>
          <cell r="D444" t="str">
            <v>A</v>
          </cell>
          <cell r="E444">
            <v>125</v>
          </cell>
          <cell r="F444" t="str">
            <v>Z</v>
          </cell>
          <cell r="G444">
            <v>1</v>
          </cell>
          <cell r="H444">
            <v>3102692</v>
          </cell>
          <cell r="I444">
            <v>0.85499999999999998</v>
          </cell>
          <cell r="J444">
            <v>0.85</v>
          </cell>
          <cell r="K444">
            <v>331.8</v>
          </cell>
          <cell r="L444">
            <v>332.65</v>
          </cell>
          <cell r="M444">
            <v>331.8</v>
          </cell>
          <cell r="N444">
            <v>332.65</v>
          </cell>
          <cell r="O444">
            <v>0</v>
          </cell>
          <cell r="P444" t="str">
            <v>JC</v>
          </cell>
          <cell r="Q444" t="str">
            <v>sawn 125-2. pc1</v>
          </cell>
          <cell r="R444" t="str">
            <v>no</v>
          </cell>
          <cell r="S444">
            <v>1</v>
          </cell>
          <cell r="T444">
            <v>100</v>
          </cell>
          <cell r="U444">
            <v>1</v>
          </cell>
          <cell r="V444" t="str">
            <v>T</v>
          </cell>
          <cell r="W444" t="str">
            <v>no</v>
          </cell>
          <cell r="Z444" t="str">
            <v>ICDP5057ESW1IU2</v>
          </cell>
        </row>
        <row r="445">
          <cell r="A445" t="str">
            <v>125-2</v>
          </cell>
          <cell r="B445">
            <v>5057</v>
          </cell>
          <cell r="C445">
            <v>2</v>
          </cell>
          <cell r="D445" t="str">
            <v>A</v>
          </cell>
          <cell r="E445">
            <v>125</v>
          </cell>
          <cell r="F445" t="str">
            <v>Z</v>
          </cell>
          <cell r="G445">
            <v>2</v>
          </cell>
          <cell r="H445">
            <v>3102694</v>
          </cell>
          <cell r="I445">
            <v>0.94499999999999995</v>
          </cell>
          <cell r="J445">
            <v>0.94</v>
          </cell>
          <cell r="K445">
            <v>332.65500000000003</v>
          </cell>
          <cell r="L445">
            <v>333.59</v>
          </cell>
          <cell r="M445">
            <v>332.65</v>
          </cell>
          <cell r="N445">
            <v>333.59</v>
          </cell>
          <cell r="O445">
            <v>0</v>
          </cell>
          <cell r="P445" t="str">
            <v>JC</v>
          </cell>
          <cell r="Q445" t="str">
            <v>sawn 125-3. pc1a-c</v>
          </cell>
          <cell r="R445" t="str">
            <v>no</v>
          </cell>
          <cell r="S445">
            <v>1</v>
          </cell>
          <cell r="T445">
            <v>100</v>
          </cell>
          <cell r="U445">
            <v>2</v>
          </cell>
          <cell r="V445" t="str">
            <v>M</v>
          </cell>
          <cell r="W445" t="str">
            <v>no</v>
          </cell>
          <cell r="Z445" t="str">
            <v>ICDP5057ESY1IU2</v>
          </cell>
        </row>
        <row r="446">
          <cell r="A446" t="str">
            <v>125-3</v>
          </cell>
          <cell r="B446">
            <v>5057</v>
          </cell>
          <cell r="C446">
            <v>2</v>
          </cell>
          <cell r="D446" t="str">
            <v>A</v>
          </cell>
          <cell r="E446">
            <v>125</v>
          </cell>
          <cell r="F446" t="str">
            <v>Z</v>
          </cell>
          <cell r="G446">
            <v>3</v>
          </cell>
          <cell r="H446">
            <v>3102696</v>
          </cell>
          <cell r="I446">
            <v>0.62</v>
          </cell>
          <cell r="J446">
            <v>0.6</v>
          </cell>
          <cell r="K446">
            <v>333.6</v>
          </cell>
          <cell r="L446">
            <v>334.19</v>
          </cell>
          <cell r="M446">
            <v>333.59</v>
          </cell>
          <cell r="N446">
            <v>334.19</v>
          </cell>
          <cell r="O446">
            <v>0</v>
          </cell>
          <cell r="P446" t="str">
            <v>JC</v>
          </cell>
          <cell r="Q446" t="str">
            <v>cont. 125-4. pc1a-d</v>
          </cell>
          <cell r="R446" t="str">
            <v>no</v>
          </cell>
          <cell r="S446">
            <v>1</v>
          </cell>
          <cell r="T446">
            <v>100</v>
          </cell>
          <cell r="U446">
            <v>3</v>
          </cell>
          <cell r="V446" t="str">
            <v>M</v>
          </cell>
          <cell r="W446" t="str">
            <v>no</v>
          </cell>
          <cell r="Z446" t="str">
            <v>ICDP5057ES02IU2</v>
          </cell>
        </row>
        <row r="447">
          <cell r="A447" t="str">
            <v>125-4</v>
          </cell>
          <cell r="B447">
            <v>5057</v>
          </cell>
          <cell r="C447">
            <v>2</v>
          </cell>
          <cell r="D447" t="str">
            <v>A</v>
          </cell>
          <cell r="E447">
            <v>125</v>
          </cell>
          <cell r="F447" t="str">
            <v>Z</v>
          </cell>
          <cell r="G447">
            <v>4</v>
          </cell>
          <cell r="H447">
            <v>3102698</v>
          </cell>
          <cell r="I447">
            <v>0.65500000000000003</v>
          </cell>
          <cell r="J447">
            <v>0.65</v>
          </cell>
          <cell r="K447">
            <v>334.22</v>
          </cell>
          <cell r="L447">
            <v>334.84</v>
          </cell>
          <cell r="M447">
            <v>334.19</v>
          </cell>
          <cell r="N447">
            <v>334.84</v>
          </cell>
          <cell r="O447">
            <v>0</v>
          </cell>
          <cell r="P447" t="str">
            <v>JC</v>
          </cell>
          <cell r="Q447" t="str">
            <v>cont. 126-1. pc1a-b</v>
          </cell>
          <cell r="R447" t="str">
            <v>no</v>
          </cell>
          <cell r="S447">
            <v>1</v>
          </cell>
          <cell r="T447">
            <v>100</v>
          </cell>
          <cell r="U447">
            <v>4</v>
          </cell>
          <cell r="V447" t="str">
            <v>M</v>
          </cell>
          <cell r="W447" t="str">
            <v>no</v>
          </cell>
          <cell r="Z447" t="str">
            <v>ICDP5057ES22IU2</v>
          </cell>
        </row>
        <row r="448">
          <cell r="A448" t="str">
            <v>126-1</v>
          </cell>
          <cell r="B448">
            <v>5057</v>
          </cell>
          <cell r="C448">
            <v>2</v>
          </cell>
          <cell r="D448" t="str">
            <v>A</v>
          </cell>
          <cell r="E448">
            <v>126</v>
          </cell>
          <cell r="F448" t="str">
            <v>Z</v>
          </cell>
          <cell r="G448">
            <v>1</v>
          </cell>
          <cell r="H448">
            <v>3102700</v>
          </cell>
          <cell r="I448">
            <v>0.68500000000000005</v>
          </cell>
          <cell r="J448">
            <v>0.63</v>
          </cell>
          <cell r="K448">
            <v>334.85</v>
          </cell>
          <cell r="L448">
            <v>335.48</v>
          </cell>
          <cell r="M448">
            <v>334.85</v>
          </cell>
          <cell r="N448">
            <v>335.48</v>
          </cell>
          <cell r="O448">
            <v>0</v>
          </cell>
          <cell r="P448" t="str">
            <v>JC</v>
          </cell>
          <cell r="Q448" t="str">
            <v>cont. 126-2. pc1a-b</v>
          </cell>
          <cell r="R448" t="str">
            <v>no</v>
          </cell>
          <cell r="S448">
            <v>1</v>
          </cell>
          <cell r="T448">
            <v>100</v>
          </cell>
          <cell r="U448">
            <v>5</v>
          </cell>
          <cell r="V448" t="str">
            <v>B</v>
          </cell>
          <cell r="W448" t="str">
            <v>no</v>
          </cell>
          <cell r="Z448" t="str">
            <v>ICDP5057ES42IU2</v>
          </cell>
        </row>
        <row r="449">
          <cell r="A449" t="str">
            <v>126-2</v>
          </cell>
          <cell r="B449">
            <v>5057</v>
          </cell>
          <cell r="C449">
            <v>2</v>
          </cell>
          <cell r="D449" t="str">
            <v>A</v>
          </cell>
          <cell r="E449">
            <v>126</v>
          </cell>
          <cell r="F449" t="str">
            <v>Z</v>
          </cell>
          <cell r="G449">
            <v>2</v>
          </cell>
          <cell r="H449">
            <v>3102702</v>
          </cell>
          <cell r="I449">
            <v>0.755</v>
          </cell>
          <cell r="J449">
            <v>0.76</v>
          </cell>
          <cell r="K449">
            <v>335.53500000000003</v>
          </cell>
          <cell r="L449">
            <v>336.24</v>
          </cell>
          <cell r="M449">
            <v>335.48</v>
          </cell>
          <cell r="N449">
            <v>336.24</v>
          </cell>
          <cell r="O449">
            <v>0</v>
          </cell>
          <cell r="P449" t="str">
            <v>SM</v>
          </cell>
          <cell r="Q449" t="str">
            <v>discont. 126-3. pc1a-d, b and d in bag</v>
          </cell>
          <cell r="R449" t="str">
            <v>no</v>
          </cell>
          <cell r="S449">
            <v>1</v>
          </cell>
          <cell r="T449">
            <v>101</v>
          </cell>
          <cell r="U449">
            <v>1</v>
          </cell>
          <cell r="V449" t="str">
            <v>T</v>
          </cell>
          <cell r="W449" t="str">
            <v>no</v>
          </cell>
          <cell r="Z449" t="str">
            <v>ICDP5057ES62IU2</v>
          </cell>
        </row>
        <row r="450">
          <cell r="A450" t="str">
            <v>126-3</v>
          </cell>
          <cell r="B450">
            <v>5057</v>
          </cell>
          <cell r="C450">
            <v>2</v>
          </cell>
          <cell r="D450" t="str">
            <v>A</v>
          </cell>
          <cell r="E450">
            <v>126</v>
          </cell>
          <cell r="F450" t="str">
            <v>Z</v>
          </cell>
          <cell r="G450">
            <v>3</v>
          </cell>
          <cell r="H450">
            <v>3102704</v>
          </cell>
          <cell r="I450">
            <v>0.81499999999999995</v>
          </cell>
          <cell r="J450">
            <v>0.81</v>
          </cell>
          <cell r="K450">
            <v>336.29</v>
          </cell>
          <cell r="L450">
            <v>337.05</v>
          </cell>
          <cell r="M450">
            <v>336.24</v>
          </cell>
          <cell r="N450">
            <v>337.05</v>
          </cell>
          <cell r="O450">
            <v>0</v>
          </cell>
          <cell r="P450" t="str">
            <v>SM</v>
          </cell>
          <cell r="Q450" t="str">
            <v>cont. 126-4. pc1a-b</v>
          </cell>
          <cell r="R450" t="str">
            <v>no</v>
          </cell>
          <cell r="S450">
            <v>1</v>
          </cell>
          <cell r="T450">
            <v>101</v>
          </cell>
          <cell r="U450">
            <v>2</v>
          </cell>
          <cell r="V450" t="str">
            <v>M</v>
          </cell>
          <cell r="W450" t="str">
            <v>no</v>
          </cell>
          <cell r="Z450" t="str">
            <v>ICDP5057ES82IU2</v>
          </cell>
        </row>
        <row r="451">
          <cell r="A451" t="str">
            <v>126-4</v>
          </cell>
          <cell r="B451">
            <v>5057</v>
          </cell>
          <cell r="C451">
            <v>2</v>
          </cell>
          <cell r="D451" t="str">
            <v>A</v>
          </cell>
          <cell r="E451">
            <v>126</v>
          </cell>
          <cell r="F451" t="str">
            <v>Z</v>
          </cell>
          <cell r="G451">
            <v>4</v>
          </cell>
          <cell r="H451">
            <v>3102706</v>
          </cell>
          <cell r="I451">
            <v>0.96499999999999997</v>
          </cell>
          <cell r="J451">
            <v>0.94</v>
          </cell>
          <cell r="K451">
            <v>337.10500000000002</v>
          </cell>
          <cell r="L451">
            <v>337.99</v>
          </cell>
          <cell r="M451">
            <v>337.05</v>
          </cell>
          <cell r="N451">
            <v>337.99</v>
          </cell>
          <cell r="O451">
            <v>0</v>
          </cell>
          <cell r="P451" t="str">
            <v>SM</v>
          </cell>
          <cell r="Q451" t="str">
            <v>cont. 127-1. pc1a-c</v>
          </cell>
          <cell r="R451" t="str">
            <v>no</v>
          </cell>
          <cell r="S451">
            <v>1</v>
          </cell>
          <cell r="T451">
            <v>101</v>
          </cell>
          <cell r="U451">
            <v>3</v>
          </cell>
          <cell r="V451" t="str">
            <v>M</v>
          </cell>
          <cell r="W451" t="str">
            <v>no</v>
          </cell>
          <cell r="Z451" t="str">
            <v>ICDP5057ESA2IU2</v>
          </cell>
        </row>
        <row r="452">
          <cell r="A452" t="str">
            <v>127-1</v>
          </cell>
          <cell r="B452">
            <v>5057</v>
          </cell>
          <cell r="C452">
            <v>2</v>
          </cell>
          <cell r="D452" t="str">
            <v>A</v>
          </cell>
          <cell r="E452">
            <v>127</v>
          </cell>
          <cell r="F452" t="str">
            <v>Z</v>
          </cell>
          <cell r="G452">
            <v>1</v>
          </cell>
          <cell r="H452">
            <v>3102708</v>
          </cell>
          <cell r="I452">
            <v>0.85</v>
          </cell>
          <cell r="J452">
            <v>0.81</v>
          </cell>
          <cell r="K452">
            <v>337.9</v>
          </cell>
          <cell r="L452">
            <v>338.71</v>
          </cell>
          <cell r="M452">
            <v>337.9</v>
          </cell>
          <cell r="N452">
            <v>338.71</v>
          </cell>
          <cell r="O452">
            <v>0</v>
          </cell>
          <cell r="P452" t="str">
            <v>SM</v>
          </cell>
          <cell r="Q452" t="str">
            <v>cont. 127-2. pc1a-d</v>
          </cell>
          <cell r="R452" t="str">
            <v>no</v>
          </cell>
          <cell r="S452">
            <v>1</v>
          </cell>
          <cell r="T452">
            <v>101</v>
          </cell>
          <cell r="U452">
            <v>4</v>
          </cell>
          <cell r="V452" t="str">
            <v>M</v>
          </cell>
          <cell r="W452" t="str">
            <v>no</v>
          </cell>
          <cell r="X452">
            <v>0</v>
          </cell>
          <cell r="Y452">
            <v>0</v>
          </cell>
          <cell r="Z452" t="str">
            <v>ICDP5057ESC2IU2</v>
          </cell>
        </row>
        <row r="453">
          <cell r="A453" t="str">
            <v>127-2</v>
          </cell>
          <cell r="B453">
            <v>5057</v>
          </cell>
          <cell r="C453">
            <v>2</v>
          </cell>
          <cell r="D453" t="str">
            <v>A</v>
          </cell>
          <cell r="E453">
            <v>127</v>
          </cell>
          <cell r="F453" t="str">
            <v>Z</v>
          </cell>
          <cell r="G453">
            <v>2</v>
          </cell>
          <cell r="H453">
            <v>3102710</v>
          </cell>
          <cell r="I453">
            <v>0.78500000000000003</v>
          </cell>
          <cell r="J453">
            <v>0.76</v>
          </cell>
          <cell r="K453">
            <v>338.75</v>
          </cell>
          <cell r="L453">
            <v>339.47</v>
          </cell>
          <cell r="M453">
            <v>338.71</v>
          </cell>
          <cell r="N453">
            <v>339.47</v>
          </cell>
          <cell r="O453">
            <v>0</v>
          </cell>
          <cell r="P453" t="str">
            <v>SM</v>
          </cell>
          <cell r="Q453" t="str">
            <v>cont. 127-3. pc1a-g, a,c and f in bag</v>
          </cell>
          <cell r="R453" t="str">
            <v>no</v>
          </cell>
          <cell r="S453">
            <v>1</v>
          </cell>
          <cell r="T453">
            <v>101</v>
          </cell>
          <cell r="U453">
            <v>5</v>
          </cell>
          <cell r="V453" t="str">
            <v>B</v>
          </cell>
          <cell r="W453" t="str">
            <v>no</v>
          </cell>
          <cell r="Z453" t="str">
            <v>ICDP5057ESE2IU2</v>
          </cell>
        </row>
        <row r="454">
          <cell r="A454" t="str">
            <v>127-3</v>
          </cell>
          <cell r="B454">
            <v>5057</v>
          </cell>
          <cell r="C454">
            <v>2</v>
          </cell>
          <cell r="D454" t="str">
            <v>A</v>
          </cell>
          <cell r="E454">
            <v>127</v>
          </cell>
          <cell r="F454" t="str">
            <v>Z</v>
          </cell>
          <cell r="G454">
            <v>3</v>
          </cell>
          <cell r="H454">
            <v>3102712</v>
          </cell>
          <cell r="I454">
            <v>0.85</v>
          </cell>
          <cell r="J454">
            <v>0.62</v>
          </cell>
          <cell r="K454">
            <v>339.53500000000003</v>
          </cell>
          <cell r="L454">
            <v>340.09</v>
          </cell>
          <cell r="M454">
            <v>339.47</v>
          </cell>
          <cell r="N454">
            <v>340.09</v>
          </cell>
          <cell r="O454">
            <v>0</v>
          </cell>
          <cell r="P454" t="str">
            <v>JC</v>
          </cell>
          <cell r="Q454" t="str">
            <v>sawn 127-4. pc1a-c, b in bag</v>
          </cell>
          <cell r="R454" t="str">
            <v>no</v>
          </cell>
          <cell r="S454">
            <v>1</v>
          </cell>
          <cell r="T454">
            <v>102</v>
          </cell>
          <cell r="U454">
            <v>1</v>
          </cell>
          <cell r="V454" t="str">
            <v>T</v>
          </cell>
          <cell r="W454" t="str">
            <v>no</v>
          </cell>
          <cell r="Z454" t="str">
            <v>ICDP5057ESG2IU2</v>
          </cell>
        </row>
        <row r="455">
          <cell r="A455" t="str">
            <v>127-4</v>
          </cell>
          <cell r="B455">
            <v>5057</v>
          </cell>
          <cell r="C455">
            <v>2</v>
          </cell>
          <cell r="D455" t="str">
            <v>A</v>
          </cell>
          <cell r="E455">
            <v>127</v>
          </cell>
          <cell r="F455" t="str">
            <v>Z</v>
          </cell>
          <cell r="G455">
            <v>4</v>
          </cell>
          <cell r="H455">
            <v>3102714</v>
          </cell>
          <cell r="I455">
            <v>0.72</v>
          </cell>
          <cell r="J455">
            <v>0.82</v>
          </cell>
          <cell r="K455">
            <v>340.38500000000005</v>
          </cell>
          <cell r="L455">
            <v>340.91</v>
          </cell>
          <cell r="M455">
            <v>340.09</v>
          </cell>
          <cell r="N455">
            <v>340.91</v>
          </cell>
          <cell r="O455">
            <v>0</v>
          </cell>
          <cell r="P455" t="str">
            <v>JC</v>
          </cell>
          <cell r="Q455" t="str">
            <v>cont. 128-1. pc1a-c. pc2. pc3. pc4 in bag staying in box. pc5. pc6. pc7</v>
          </cell>
          <cell r="R455" t="str">
            <v>no</v>
          </cell>
          <cell r="S455">
            <v>7</v>
          </cell>
          <cell r="T455">
            <v>102</v>
          </cell>
          <cell r="U455">
            <v>2</v>
          </cell>
          <cell r="V455" t="str">
            <v>M</v>
          </cell>
          <cell r="W455" t="str">
            <v>no</v>
          </cell>
          <cell r="Z455" t="str">
            <v>ICDP5057ESI2IU2</v>
          </cell>
        </row>
        <row r="456">
          <cell r="A456" t="str">
            <v>128-1</v>
          </cell>
          <cell r="B456">
            <v>5057</v>
          </cell>
          <cell r="C456">
            <v>2</v>
          </cell>
          <cell r="D456" t="str">
            <v>A</v>
          </cell>
          <cell r="E456">
            <v>128</v>
          </cell>
          <cell r="F456" t="str">
            <v>Z</v>
          </cell>
          <cell r="G456">
            <v>1</v>
          </cell>
          <cell r="H456">
            <v>3102716</v>
          </cell>
          <cell r="I456">
            <v>0.96</v>
          </cell>
          <cell r="J456">
            <v>0.92</v>
          </cell>
          <cell r="K456">
            <v>340.95</v>
          </cell>
          <cell r="L456">
            <v>341.87</v>
          </cell>
          <cell r="M456">
            <v>340.95</v>
          </cell>
          <cell r="N456">
            <v>341.87</v>
          </cell>
          <cell r="O456">
            <v>0</v>
          </cell>
          <cell r="P456" t="str">
            <v>JC</v>
          </cell>
          <cell r="Q456" t="str">
            <v>cont. 128-2. pc1a-c</v>
          </cell>
          <cell r="R456" t="str">
            <v>no</v>
          </cell>
          <cell r="S456">
            <v>1</v>
          </cell>
          <cell r="T456">
            <v>102</v>
          </cell>
          <cell r="U456">
            <v>3</v>
          </cell>
          <cell r="V456" t="str">
            <v>M</v>
          </cell>
          <cell r="W456" t="str">
            <v>no</v>
          </cell>
          <cell r="Z456" t="str">
            <v>ICDP5057ESK2IU2</v>
          </cell>
        </row>
        <row r="457">
          <cell r="A457" t="str">
            <v>128-2</v>
          </cell>
          <cell r="B457">
            <v>5057</v>
          </cell>
          <cell r="C457">
            <v>2</v>
          </cell>
          <cell r="D457" t="str">
            <v>A</v>
          </cell>
          <cell r="E457">
            <v>128</v>
          </cell>
          <cell r="F457" t="str">
            <v>Z</v>
          </cell>
          <cell r="G457">
            <v>2</v>
          </cell>
          <cell r="H457">
            <v>3102718</v>
          </cell>
          <cell r="I457">
            <v>0.71499999999999997</v>
          </cell>
          <cell r="J457">
            <v>0.73</v>
          </cell>
          <cell r="K457">
            <v>341.90999999999997</v>
          </cell>
          <cell r="L457">
            <v>342.6</v>
          </cell>
          <cell r="M457">
            <v>341.87</v>
          </cell>
          <cell r="N457">
            <v>342.6</v>
          </cell>
          <cell r="O457">
            <v>0</v>
          </cell>
          <cell r="P457" t="str">
            <v>JC</v>
          </cell>
          <cell r="Q457" t="str">
            <v>cont. 128-3. pc1a-e, d in bag</v>
          </cell>
          <cell r="R457" t="str">
            <v>no</v>
          </cell>
          <cell r="S457">
            <v>1</v>
          </cell>
          <cell r="T457">
            <v>102</v>
          </cell>
          <cell r="U457">
            <v>4</v>
          </cell>
          <cell r="V457" t="str">
            <v>M</v>
          </cell>
          <cell r="W457" t="str">
            <v>no</v>
          </cell>
          <cell r="Z457" t="str">
            <v>ICDP5057ESM2IU2</v>
          </cell>
        </row>
        <row r="458">
          <cell r="A458" t="str">
            <v>128-3</v>
          </cell>
          <cell r="B458">
            <v>5057</v>
          </cell>
          <cell r="C458">
            <v>2</v>
          </cell>
          <cell r="D458" t="str">
            <v>A</v>
          </cell>
          <cell r="E458">
            <v>128</v>
          </cell>
          <cell r="F458" t="str">
            <v>Z</v>
          </cell>
          <cell r="G458">
            <v>3</v>
          </cell>
          <cell r="H458">
            <v>3102720</v>
          </cell>
          <cell r="I458">
            <v>0.76</v>
          </cell>
          <cell r="J458">
            <v>0.7</v>
          </cell>
          <cell r="K458">
            <v>342.62499999999994</v>
          </cell>
          <cell r="L458">
            <v>343.3</v>
          </cell>
          <cell r="M458">
            <v>342.6</v>
          </cell>
          <cell r="N458">
            <v>343.3</v>
          </cell>
          <cell r="O458">
            <v>0</v>
          </cell>
          <cell r="P458" t="str">
            <v>JC</v>
          </cell>
          <cell r="Q458" t="str">
            <v>cont. 128-4. pc1a-b</v>
          </cell>
          <cell r="R458" t="str">
            <v>no</v>
          </cell>
          <cell r="S458">
            <v>1</v>
          </cell>
          <cell r="T458">
            <v>102</v>
          </cell>
          <cell r="U458">
            <v>5</v>
          </cell>
          <cell r="V458" t="str">
            <v>B</v>
          </cell>
          <cell r="W458" t="str">
            <v>no</v>
          </cell>
          <cell r="Z458" t="str">
            <v>ICDP5057ESO2IU2</v>
          </cell>
        </row>
        <row r="459">
          <cell r="A459" t="str">
            <v>128-4</v>
          </cell>
          <cell r="B459">
            <v>5057</v>
          </cell>
          <cell r="C459">
            <v>2</v>
          </cell>
          <cell r="D459" t="str">
            <v>A</v>
          </cell>
          <cell r="E459">
            <v>128</v>
          </cell>
          <cell r="F459" t="str">
            <v>Z</v>
          </cell>
          <cell r="G459">
            <v>4</v>
          </cell>
          <cell r="H459">
            <v>3102724</v>
          </cell>
          <cell r="I459">
            <v>0.7</v>
          </cell>
          <cell r="J459">
            <v>0.68</v>
          </cell>
          <cell r="K459">
            <v>343.38499999999993</v>
          </cell>
          <cell r="L459">
            <v>343.98</v>
          </cell>
          <cell r="M459">
            <v>343.3</v>
          </cell>
          <cell r="N459">
            <v>343.98</v>
          </cell>
          <cell r="O459">
            <v>0</v>
          </cell>
          <cell r="P459" t="str">
            <v>SM</v>
          </cell>
          <cell r="Q459" t="str">
            <v>cont. 129-1. pc1a-d, b in bag</v>
          </cell>
          <cell r="R459" t="str">
            <v>no</v>
          </cell>
          <cell r="S459">
            <v>1</v>
          </cell>
          <cell r="T459">
            <v>103</v>
          </cell>
          <cell r="U459">
            <v>1</v>
          </cell>
          <cell r="V459" t="str">
            <v>T</v>
          </cell>
          <cell r="W459" t="str">
            <v>no</v>
          </cell>
          <cell r="Z459" t="str">
            <v>ICDP5057ESS2IU2</v>
          </cell>
        </row>
        <row r="460">
          <cell r="A460" t="str">
            <v>129-1</v>
          </cell>
          <cell r="B460">
            <v>5057</v>
          </cell>
          <cell r="C460">
            <v>2</v>
          </cell>
          <cell r="D460" t="str">
            <v>A</v>
          </cell>
          <cell r="E460">
            <v>129</v>
          </cell>
          <cell r="F460" t="str">
            <v>Z</v>
          </cell>
          <cell r="G460">
            <v>1</v>
          </cell>
          <cell r="H460">
            <v>3102726</v>
          </cell>
          <cell r="I460">
            <v>0.80500000000000005</v>
          </cell>
          <cell r="J460">
            <v>0.8</v>
          </cell>
          <cell r="K460">
            <v>344</v>
          </cell>
          <cell r="L460">
            <v>344.8</v>
          </cell>
          <cell r="M460">
            <v>344</v>
          </cell>
          <cell r="N460">
            <v>344.8</v>
          </cell>
          <cell r="O460">
            <v>0</v>
          </cell>
          <cell r="P460" t="str">
            <v>SM</v>
          </cell>
          <cell r="Q460" t="str">
            <v>cont. 129-2. pc1a-e</v>
          </cell>
          <cell r="R460" t="str">
            <v>no</v>
          </cell>
          <cell r="S460">
            <v>1</v>
          </cell>
          <cell r="T460">
            <v>103</v>
          </cell>
          <cell r="U460">
            <v>2</v>
          </cell>
          <cell r="V460" t="str">
            <v>M</v>
          </cell>
          <cell r="W460" t="str">
            <v>no</v>
          </cell>
          <cell r="X460">
            <v>0</v>
          </cell>
          <cell r="Y460">
            <v>0</v>
          </cell>
          <cell r="Z460" t="str">
            <v>ICDP5057ESU2IU2</v>
          </cell>
        </row>
        <row r="461">
          <cell r="A461" t="str">
            <v>129-2</v>
          </cell>
          <cell r="B461">
            <v>5057</v>
          </cell>
          <cell r="C461">
            <v>2</v>
          </cell>
          <cell r="D461" t="str">
            <v>A</v>
          </cell>
          <cell r="E461">
            <v>129</v>
          </cell>
          <cell r="F461" t="str">
            <v>Z</v>
          </cell>
          <cell r="G461">
            <v>2</v>
          </cell>
          <cell r="H461">
            <v>3102728</v>
          </cell>
          <cell r="I461">
            <v>0.90500000000000003</v>
          </cell>
          <cell r="J461">
            <v>0.82</v>
          </cell>
          <cell r="K461">
            <v>344.80500000000001</v>
          </cell>
          <cell r="L461">
            <v>345.62</v>
          </cell>
          <cell r="M461">
            <v>344.8</v>
          </cell>
          <cell r="N461">
            <v>345.62</v>
          </cell>
          <cell r="O461">
            <v>0</v>
          </cell>
          <cell r="P461" t="str">
            <v>SM</v>
          </cell>
          <cell r="Q461" t="str">
            <v>cont. 129-3. pc1a-f, d in bag</v>
          </cell>
          <cell r="R461" t="str">
            <v>no</v>
          </cell>
          <cell r="S461">
            <v>1</v>
          </cell>
          <cell r="T461">
            <v>103</v>
          </cell>
          <cell r="U461">
            <v>3</v>
          </cell>
          <cell r="V461" t="str">
            <v>M</v>
          </cell>
          <cell r="W461" t="str">
            <v>no</v>
          </cell>
          <cell r="Z461" t="str">
            <v>ICDP5057ESW2IU2</v>
          </cell>
        </row>
        <row r="462">
          <cell r="A462" t="str">
            <v>129-3</v>
          </cell>
          <cell r="B462">
            <v>5057</v>
          </cell>
          <cell r="C462">
            <v>2</v>
          </cell>
          <cell r="D462" t="str">
            <v>A</v>
          </cell>
          <cell r="E462">
            <v>129</v>
          </cell>
          <cell r="F462" t="str">
            <v>Z</v>
          </cell>
          <cell r="G462">
            <v>3</v>
          </cell>
          <cell r="H462">
            <v>3102730</v>
          </cell>
          <cell r="I462">
            <v>0.8</v>
          </cell>
          <cell r="J462">
            <v>0.77</v>
          </cell>
          <cell r="K462">
            <v>345.71</v>
          </cell>
          <cell r="L462">
            <v>346.39</v>
          </cell>
          <cell r="M462">
            <v>345.62</v>
          </cell>
          <cell r="N462">
            <v>346.39</v>
          </cell>
          <cell r="O462">
            <v>0</v>
          </cell>
          <cell r="P462" t="str">
            <v>SM</v>
          </cell>
          <cell r="Q462" t="str">
            <v>cont. 130-1. pc1a-b</v>
          </cell>
          <cell r="R462" t="str">
            <v>no</v>
          </cell>
          <cell r="S462">
            <v>1</v>
          </cell>
          <cell r="T462">
            <v>103</v>
          </cell>
          <cell r="U462">
            <v>4</v>
          </cell>
          <cell r="V462" t="str">
            <v>M</v>
          </cell>
          <cell r="W462" t="str">
            <v>no</v>
          </cell>
          <cell r="X462">
            <v>0</v>
          </cell>
          <cell r="Y462">
            <v>0</v>
          </cell>
          <cell r="Z462" t="str">
            <v>ICDP5057ESY2IU2</v>
          </cell>
        </row>
        <row r="463">
          <cell r="A463" t="str">
            <v>130-1</v>
          </cell>
          <cell r="B463">
            <v>5057</v>
          </cell>
          <cell r="C463">
            <v>2</v>
          </cell>
          <cell r="D463" t="str">
            <v>A</v>
          </cell>
          <cell r="E463">
            <v>130</v>
          </cell>
          <cell r="F463" t="str">
            <v>Z</v>
          </cell>
          <cell r="G463">
            <v>1</v>
          </cell>
          <cell r="H463">
            <v>3102732</v>
          </cell>
          <cell r="I463">
            <v>0.28999999999999998</v>
          </cell>
          <cell r="J463">
            <v>0.25</v>
          </cell>
          <cell r="K463">
            <v>346.6</v>
          </cell>
          <cell r="L463">
            <v>346.85</v>
          </cell>
          <cell r="M463">
            <v>346.6</v>
          </cell>
          <cell r="N463">
            <v>346.85</v>
          </cell>
          <cell r="O463">
            <v>0</v>
          </cell>
          <cell r="P463" t="str">
            <v>SM</v>
          </cell>
          <cell r="Q463" t="str">
            <v>cont. 131-1. pc1a-c</v>
          </cell>
          <cell r="R463" t="str">
            <v>no</v>
          </cell>
          <cell r="S463">
            <v>1</v>
          </cell>
          <cell r="T463">
            <v>103</v>
          </cell>
          <cell r="U463">
            <v>5</v>
          </cell>
          <cell r="V463" t="str">
            <v>B</v>
          </cell>
          <cell r="W463" t="str">
            <v>no</v>
          </cell>
          <cell r="Z463" t="str">
            <v>ICDP5057ES03IU2</v>
          </cell>
        </row>
        <row r="464">
          <cell r="A464" t="str">
            <v>131-1</v>
          </cell>
          <cell r="B464">
            <v>5057</v>
          </cell>
          <cell r="C464">
            <v>2</v>
          </cell>
          <cell r="D464" t="str">
            <v>A</v>
          </cell>
          <cell r="E464">
            <v>131</v>
          </cell>
          <cell r="F464" t="str">
            <v>Z</v>
          </cell>
          <cell r="G464">
            <v>1</v>
          </cell>
          <cell r="H464">
            <v>3102734</v>
          </cell>
          <cell r="I464">
            <v>0.68</v>
          </cell>
          <cell r="J464">
            <v>0.68</v>
          </cell>
          <cell r="K464">
            <v>347.05</v>
          </cell>
          <cell r="L464">
            <v>347.73</v>
          </cell>
          <cell r="M464">
            <v>347.05</v>
          </cell>
          <cell r="N464">
            <v>347.73</v>
          </cell>
          <cell r="O464">
            <v>0</v>
          </cell>
          <cell r="P464" t="str">
            <v>SM</v>
          </cell>
          <cell r="Q464" t="str">
            <v>cont. 131-2. pc1a-b, a in bag</v>
          </cell>
          <cell r="R464" t="str">
            <v>no</v>
          </cell>
          <cell r="S464">
            <v>1</v>
          </cell>
          <cell r="T464">
            <v>104</v>
          </cell>
          <cell r="U464">
            <v>1</v>
          </cell>
          <cell r="V464" t="str">
            <v>T</v>
          </cell>
          <cell r="W464" t="str">
            <v>no</v>
          </cell>
          <cell r="Z464" t="str">
            <v>ICDP5057ES23IU2</v>
          </cell>
        </row>
        <row r="465">
          <cell r="A465" t="str">
            <v>131-2</v>
          </cell>
          <cell r="B465">
            <v>5057</v>
          </cell>
          <cell r="C465">
            <v>2</v>
          </cell>
          <cell r="D465" t="str">
            <v>A</v>
          </cell>
          <cell r="E465">
            <v>131</v>
          </cell>
          <cell r="F465" t="str">
            <v>Z</v>
          </cell>
          <cell r="G465">
            <v>2</v>
          </cell>
          <cell r="H465">
            <v>3102736</v>
          </cell>
          <cell r="I465">
            <v>0.68500000000000005</v>
          </cell>
          <cell r="J465">
            <v>0.6</v>
          </cell>
          <cell r="K465">
            <v>347.73</v>
          </cell>
          <cell r="L465">
            <v>348.33</v>
          </cell>
          <cell r="M465">
            <v>347.73</v>
          </cell>
          <cell r="N465">
            <v>348.33</v>
          </cell>
          <cell r="O465">
            <v>0</v>
          </cell>
          <cell r="P465" t="str">
            <v>SM</v>
          </cell>
          <cell r="Q465" t="str">
            <v>cont. 131-3. pc1a-b</v>
          </cell>
          <cell r="R465" t="str">
            <v>no</v>
          </cell>
          <cell r="S465">
            <v>1</v>
          </cell>
          <cell r="T465">
            <v>104</v>
          </cell>
          <cell r="U465">
            <v>2</v>
          </cell>
          <cell r="V465" t="str">
            <v>M</v>
          </cell>
          <cell r="W465" t="str">
            <v>no</v>
          </cell>
          <cell r="Z465" t="str">
            <v>ICDP5057ES43IU2</v>
          </cell>
        </row>
        <row r="466">
          <cell r="A466" t="str">
            <v>131-3</v>
          </cell>
          <cell r="B466">
            <v>5057</v>
          </cell>
          <cell r="C466">
            <v>2</v>
          </cell>
          <cell r="D466" t="str">
            <v>A</v>
          </cell>
          <cell r="E466">
            <v>131</v>
          </cell>
          <cell r="F466" t="str">
            <v>Z</v>
          </cell>
          <cell r="G466">
            <v>3</v>
          </cell>
          <cell r="H466">
            <v>3102738</v>
          </cell>
          <cell r="I466">
            <v>0.93500000000000005</v>
          </cell>
          <cell r="J466">
            <v>0.92</v>
          </cell>
          <cell r="K466">
            <v>348.41500000000002</v>
          </cell>
          <cell r="L466">
            <v>349.25</v>
          </cell>
          <cell r="M466">
            <v>348.33</v>
          </cell>
          <cell r="N466">
            <v>349.25</v>
          </cell>
          <cell r="O466">
            <v>0</v>
          </cell>
          <cell r="P466" t="str">
            <v>SM</v>
          </cell>
          <cell r="Q466" t="str">
            <v>sawn 131-4. pc1a-b</v>
          </cell>
          <cell r="R466" t="str">
            <v>no</v>
          </cell>
          <cell r="S466">
            <v>1</v>
          </cell>
          <cell r="T466">
            <v>104</v>
          </cell>
          <cell r="U466">
            <v>3</v>
          </cell>
          <cell r="V466" t="str">
            <v>M</v>
          </cell>
          <cell r="W466" t="str">
            <v>no</v>
          </cell>
          <cell r="Z466" t="str">
            <v>ICDP5057ES63IU2</v>
          </cell>
        </row>
        <row r="467">
          <cell r="A467" t="str">
            <v>131-4</v>
          </cell>
          <cell r="B467">
            <v>5057</v>
          </cell>
          <cell r="C467">
            <v>2</v>
          </cell>
          <cell r="D467" t="str">
            <v>A</v>
          </cell>
          <cell r="E467">
            <v>131</v>
          </cell>
          <cell r="F467" t="str">
            <v>Z</v>
          </cell>
          <cell r="G467">
            <v>4</v>
          </cell>
          <cell r="H467">
            <v>3102740</v>
          </cell>
          <cell r="I467">
            <v>0.90500000000000003</v>
          </cell>
          <cell r="J467">
            <v>0.89</v>
          </cell>
          <cell r="K467">
            <v>349.35</v>
          </cell>
          <cell r="L467">
            <v>350.14</v>
          </cell>
          <cell r="M467">
            <v>349.25</v>
          </cell>
          <cell r="N467">
            <v>350.14</v>
          </cell>
          <cell r="O467">
            <v>0</v>
          </cell>
          <cell r="P467" t="str">
            <v>SM</v>
          </cell>
          <cell r="Q467" t="str">
            <v>cont. 132-1. pc1a-c</v>
          </cell>
          <cell r="R467" t="str">
            <v>no</v>
          </cell>
          <cell r="S467">
            <v>1</v>
          </cell>
          <cell r="T467">
            <v>104</v>
          </cell>
          <cell r="U467">
            <v>4</v>
          </cell>
          <cell r="V467" t="str">
            <v>M</v>
          </cell>
          <cell r="W467" t="str">
            <v>no</v>
          </cell>
          <cell r="Z467" t="str">
            <v>ICDP5057ES83IU2</v>
          </cell>
        </row>
        <row r="468">
          <cell r="A468" t="str">
            <v>132-1</v>
          </cell>
          <cell r="B468">
            <v>5057</v>
          </cell>
          <cell r="C468">
            <v>2</v>
          </cell>
          <cell r="D468" t="str">
            <v>A</v>
          </cell>
          <cell r="E468">
            <v>132</v>
          </cell>
          <cell r="F468" t="str">
            <v>Z</v>
          </cell>
          <cell r="G468">
            <v>1</v>
          </cell>
          <cell r="H468">
            <v>3102742</v>
          </cell>
          <cell r="I468">
            <v>0.37</v>
          </cell>
          <cell r="J468">
            <v>0.36</v>
          </cell>
          <cell r="K468">
            <v>349.75</v>
          </cell>
          <cell r="L468">
            <v>350.11</v>
          </cell>
          <cell r="M468">
            <v>349.75</v>
          </cell>
          <cell r="N468">
            <v>350.11</v>
          </cell>
          <cell r="O468">
            <v>0</v>
          </cell>
          <cell r="P468" t="str">
            <v>SM</v>
          </cell>
          <cell r="Q468" t="str">
            <v>cont. 133-1. pc1</v>
          </cell>
          <cell r="R468" t="str">
            <v>no</v>
          </cell>
          <cell r="S468">
            <v>1</v>
          </cell>
          <cell r="T468">
            <v>104</v>
          </cell>
          <cell r="U468">
            <v>5</v>
          </cell>
          <cell r="V468" t="str">
            <v>B</v>
          </cell>
          <cell r="W468" t="str">
            <v>no</v>
          </cell>
          <cell r="Z468" t="str">
            <v>ICDP5057ESA3IU2</v>
          </cell>
        </row>
        <row r="469">
          <cell r="A469" t="str">
            <v>133-1</v>
          </cell>
          <cell r="B469">
            <v>5057</v>
          </cell>
          <cell r="C469">
            <v>2</v>
          </cell>
          <cell r="D469" t="str">
            <v>A</v>
          </cell>
          <cell r="E469">
            <v>133</v>
          </cell>
          <cell r="F469" t="str">
            <v>Z</v>
          </cell>
          <cell r="G469">
            <v>1</v>
          </cell>
          <cell r="H469">
            <v>3102744</v>
          </cell>
          <cell r="I469">
            <v>0.64500000000000002</v>
          </cell>
          <cell r="J469">
            <v>0.57999999999999996</v>
          </cell>
          <cell r="K469">
            <v>350.1</v>
          </cell>
          <cell r="L469">
            <v>350.68</v>
          </cell>
          <cell r="M469">
            <v>350.1</v>
          </cell>
          <cell r="N469">
            <v>350.68</v>
          </cell>
          <cell r="O469">
            <v>0</v>
          </cell>
          <cell r="P469" t="str">
            <v>JC</v>
          </cell>
          <cell r="Q469" t="str">
            <v>cont. 133-2. pc1</v>
          </cell>
          <cell r="R469" t="str">
            <v>no</v>
          </cell>
          <cell r="S469">
            <v>1</v>
          </cell>
          <cell r="T469">
            <v>105</v>
          </cell>
          <cell r="U469">
            <v>1</v>
          </cell>
          <cell r="V469" t="str">
            <v>T</v>
          </cell>
          <cell r="W469" t="str">
            <v>no</v>
          </cell>
          <cell r="Z469" t="str">
            <v>ICDP5057ESC3IU2</v>
          </cell>
        </row>
        <row r="470">
          <cell r="A470" t="str">
            <v>133-2</v>
          </cell>
          <cell r="B470">
            <v>5057</v>
          </cell>
          <cell r="C470">
            <v>2</v>
          </cell>
          <cell r="D470" t="str">
            <v>A</v>
          </cell>
          <cell r="E470">
            <v>133</v>
          </cell>
          <cell r="F470" t="str">
            <v>Z</v>
          </cell>
          <cell r="G470">
            <v>2</v>
          </cell>
          <cell r="H470">
            <v>3102746</v>
          </cell>
          <cell r="I470">
            <v>0.82499999999999996</v>
          </cell>
          <cell r="J470">
            <v>0.79</v>
          </cell>
          <cell r="K470">
            <v>350.745</v>
          </cell>
          <cell r="L470">
            <v>351.47</v>
          </cell>
          <cell r="M470">
            <v>350.68</v>
          </cell>
          <cell r="N470">
            <v>351.47</v>
          </cell>
          <cell r="O470">
            <v>0</v>
          </cell>
          <cell r="P470" t="str">
            <v>JC</v>
          </cell>
          <cell r="Q470" t="str">
            <v>cont. 133-3. pc1</v>
          </cell>
          <cell r="R470" t="str">
            <v>no</v>
          </cell>
          <cell r="S470">
            <v>1</v>
          </cell>
          <cell r="T470">
            <v>105</v>
          </cell>
          <cell r="U470">
            <v>2</v>
          </cell>
          <cell r="V470" t="str">
            <v>M</v>
          </cell>
          <cell r="W470" t="str">
            <v>no</v>
          </cell>
          <cell r="Z470" t="str">
            <v>ICDP5057ESE3IU2</v>
          </cell>
        </row>
        <row r="471">
          <cell r="A471" t="str">
            <v>133-3</v>
          </cell>
          <cell r="B471">
            <v>5057</v>
          </cell>
          <cell r="C471">
            <v>2</v>
          </cell>
          <cell r="D471" t="str">
            <v>A</v>
          </cell>
          <cell r="E471">
            <v>133</v>
          </cell>
          <cell r="F471" t="str">
            <v>Z</v>
          </cell>
          <cell r="G471">
            <v>3</v>
          </cell>
          <cell r="H471">
            <v>3102748</v>
          </cell>
          <cell r="I471">
            <v>0.66</v>
          </cell>
          <cell r="J471">
            <v>0.65</v>
          </cell>
          <cell r="K471">
            <v>351.57</v>
          </cell>
          <cell r="L471">
            <v>352.12</v>
          </cell>
          <cell r="M471">
            <v>351.47</v>
          </cell>
          <cell r="N471">
            <v>352.12</v>
          </cell>
          <cell r="O471">
            <v>0</v>
          </cell>
          <cell r="P471" t="str">
            <v>JC</v>
          </cell>
          <cell r="Q471" t="str">
            <v>cont. 133-4. pc1a-b</v>
          </cell>
          <cell r="R471" t="str">
            <v>no</v>
          </cell>
          <cell r="S471">
            <v>1</v>
          </cell>
          <cell r="T471">
            <v>105</v>
          </cell>
          <cell r="U471">
            <v>3</v>
          </cell>
          <cell r="V471" t="str">
            <v>M</v>
          </cell>
          <cell r="W471" t="str">
            <v>no</v>
          </cell>
          <cell r="Z471" t="str">
            <v>ICDP5057ESG3IU2</v>
          </cell>
        </row>
        <row r="472">
          <cell r="A472" t="str">
            <v>133-4</v>
          </cell>
          <cell r="B472">
            <v>5057</v>
          </cell>
          <cell r="C472">
            <v>2</v>
          </cell>
          <cell r="D472" t="str">
            <v>A</v>
          </cell>
          <cell r="E472">
            <v>133</v>
          </cell>
          <cell r="F472" t="str">
            <v>Z</v>
          </cell>
          <cell r="G472">
            <v>4</v>
          </cell>
          <cell r="H472">
            <v>3102750</v>
          </cell>
          <cell r="I472">
            <v>0.87</v>
          </cell>
          <cell r="J472">
            <v>0.84</v>
          </cell>
          <cell r="K472">
            <v>352.23</v>
          </cell>
          <cell r="L472">
            <v>352.96</v>
          </cell>
          <cell r="M472">
            <v>352.12</v>
          </cell>
          <cell r="N472">
            <v>352.96</v>
          </cell>
          <cell r="O472">
            <v>0</v>
          </cell>
          <cell r="P472" t="str">
            <v>JC</v>
          </cell>
          <cell r="Q472" t="str">
            <v>discont. to 134-1. pc1a-d</v>
          </cell>
          <cell r="R472" t="str">
            <v>no</v>
          </cell>
          <cell r="S472">
            <v>1</v>
          </cell>
          <cell r="T472">
            <v>105</v>
          </cell>
          <cell r="U472">
            <v>4</v>
          </cell>
          <cell r="V472" t="str">
            <v>M</v>
          </cell>
          <cell r="W472" t="str">
            <v>no</v>
          </cell>
          <cell r="Z472" t="str">
            <v>ICDP5057ESI3IU2</v>
          </cell>
        </row>
        <row r="473">
          <cell r="A473" t="str">
            <v>134-1</v>
          </cell>
          <cell r="B473">
            <v>5057</v>
          </cell>
          <cell r="C473">
            <v>2</v>
          </cell>
          <cell r="D473" t="str">
            <v>A</v>
          </cell>
          <cell r="E473">
            <v>134</v>
          </cell>
          <cell r="F473" t="str">
            <v>Z</v>
          </cell>
          <cell r="G473">
            <v>1</v>
          </cell>
          <cell r="H473">
            <v>3102752</v>
          </cell>
          <cell r="I473">
            <v>0.84</v>
          </cell>
          <cell r="J473">
            <v>0.82</v>
          </cell>
          <cell r="K473">
            <v>353.15</v>
          </cell>
          <cell r="L473">
            <v>353.97</v>
          </cell>
          <cell r="M473">
            <v>353.15</v>
          </cell>
          <cell r="N473">
            <v>353.97</v>
          </cell>
          <cell r="O473">
            <v>0</v>
          </cell>
          <cell r="P473" t="str">
            <v>JC</v>
          </cell>
          <cell r="Q473" t="str">
            <v>cont. 134-2. pc1. pc2a-b</v>
          </cell>
          <cell r="R473" t="str">
            <v>no</v>
          </cell>
          <cell r="S473">
            <v>2</v>
          </cell>
          <cell r="T473">
            <v>105</v>
          </cell>
          <cell r="U473">
            <v>5</v>
          </cell>
          <cell r="V473" t="str">
            <v>B</v>
          </cell>
          <cell r="W473" t="str">
            <v>no</v>
          </cell>
          <cell r="Z473" t="str">
            <v>ICDP5057ESK3IU2</v>
          </cell>
        </row>
        <row r="474">
          <cell r="A474" t="str">
            <v>134-2</v>
          </cell>
          <cell r="B474">
            <v>5057</v>
          </cell>
          <cell r="C474">
            <v>2</v>
          </cell>
          <cell r="D474" t="str">
            <v>A</v>
          </cell>
          <cell r="E474">
            <v>134</v>
          </cell>
          <cell r="F474" t="str">
            <v>Z</v>
          </cell>
          <cell r="G474">
            <v>2</v>
          </cell>
          <cell r="H474">
            <v>3102754</v>
          </cell>
          <cell r="I474">
            <v>0.75</v>
          </cell>
          <cell r="J474">
            <v>0.72</v>
          </cell>
          <cell r="K474">
            <v>353.98999999999995</v>
          </cell>
          <cell r="L474">
            <v>354.69</v>
          </cell>
          <cell r="M474">
            <v>353.97</v>
          </cell>
          <cell r="N474">
            <v>354.69</v>
          </cell>
          <cell r="O474">
            <v>0</v>
          </cell>
          <cell r="P474" t="str">
            <v>SM</v>
          </cell>
          <cell r="Q474" t="str">
            <v>cont. 134-3. pc1a-f, b in bag</v>
          </cell>
          <cell r="R474" t="str">
            <v>no</v>
          </cell>
          <cell r="S474">
            <v>1</v>
          </cell>
          <cell r="T474">
            <v>106</v>
          </cell>
          <cell r="U474">
            <v>1</v>
          </cell>
          <cell r="V474" t="str">
            <v>T</v>
          </cell>
          <cell r="W474" t="str">
            <v>no</v>
          </cell>
          <cell r="Z474" t="str">
            <v>ICDP5057ESM3IU2</v>
          </cell>
        </row>
        <row r="475">
          <cell r="A475" t="str">
            <v>134-3</v>
          </cell>
          <cell r="B475">
            <v>5057</v>
          </cell>
          <cell r="C475">
            <v>2</v>
          </cell>
          <cell r="D475" t="str">
            <v>A</v>
          </cell>
          <cell r="E475">
            <v>134</v>
          </cell>
          <cell r="F475" t="str">
            <v>Z</v>
          </cell>
          <cell r="G475">
            <v>3</v>
          </cell>
          <cell r="H475">
            <v>3102756</v>
          </cell>
          <cell r="I475">
            <v>0.73</v>
          </cell>
          <cell r="J475">
            <v>0.71</v>
          </cell>
          <cell r="K475">
            <v>354.73999999999995</v>
          </cell>
          <cell r="L475">
            <v>355.4</v>
          </cell>
          <cell r="M475">
            <v>354.69</v>
          </cell>
          <cell r="N475">
            <v>355.4</v>
          </cell>
          <cell r="O475">
            <v>0</v>
          </cell>
          <cell r="P475" t="str">
            <v>SM</v>
          </cell>
          <cell r="Q475" t="str">
            <v>cont. 134-4. pc1a-f, c in bag</v>
          </cell>
          <cell r="R475" t="str">
            <v>no</v>
          </cell>
          <cell r="S475">
            <v>1</v>
          </cell>
          <cell r="T475">
            <v>106</v>
          </cell>
          <cell r="U475">
            <v>2</v>
          </cell>
          <cell r="V475" t="str">
            <v>M</v>
          </cell>
          <cell r="W475" t="str">
            <v>no</v>
          </cell>
          <cell r="Z475" t="str">
            <v>ICDP5057ESO3IU2</v>
          </cell>
        </row>
        <row r="476">
          <cell r="A476" t="str">
            <v>134-4</v>
          </cell>
          <cell r="B476">
            <v>5057</v>
          </cell>
          <cell r="C476">
            <v>2</v>
          </cell>
          <cell r="D476" t="str">
            <v>A</v>
          </cell>
          <cell r="E476">
            <v>134</v>
          </cell>
          <cell r="F476" t="str">
            <v>Z</v>
          </cell>
          <cell r="G476">
            <v>4</v>
          </cell>
          <cell r="H476">
            <v>3102758</v>
          </cell>
          <cell r="I476">
            <v>0.9</v>
          </cell>
          <cell r="J476">
            <v>0.87</v>
          </cell>
          <cell r="K476">
            <v>355.46999999999997</v>
          </cell>
          <cell r="L476">
            <v>356.27</v>
          </cell>
          <cell r="M476">
            <v>355.4</v>
          </cell>
          <cell r="N476">
            <v>356.27</v>
          </cell>
          <cell r="O476">
            <v>0</v>
          </cell>
          <cell r="P476" t="str">
            <v>SM</v>
          </cell>
          <cell r="Q476" t="str">
            <v>cont. 135-1. pc1a-e</v>
          </cell>
          <cell r="R476" t="str">
            <v>no</v>
          </cell>
          <cell r="S476">
            <v>1</v>
          </cell>
          <cell r="T476">
            <v>106</v>
          </cell>
          <cell r="U476">
            <v>3</v>
          </cell>
          <cell r="V476" t="str">
            <v>M</v>
          </cell>
          <cell r="W476" t="str">
            <v>no</v>
          </cell>
          <cell r="Z476" t="str">
            <v>ICDP5057ESQ3IU2</v>
          </cell>
        </row>
        <row r="477">
          <cell r="A477" t="str">
            <v>135-1</v>
          </cell>
          <cell r="B477">
            <v>5057</v>
          </cell>
          <cell r="C477">
            <v>2</v>
          </cell>
          <cell r="D477" t="str">
            <v>A</v>
          </cell>
          <cell r="E477">
            <v>135</v>
          </cell>
          <cell r="F477" t="str">
            <v>Z</v>
          </cell>
          <cell r="G477">
            <v>1</v>
          </cell>
          <cell r="H477">
            <v>3102764</v>
          </cell>
          <cell r="I477">
            <v>0.56000000000000005</v>
          </cell>
          <cell r="J477">
            <v>0.55000000000000004</v>
          </cell>
          <cell r="K477">
            <v>356.2</v>
          </cell>
          <cell r="L477">
            <v>356.75</v>
          </cell>
          <cell r="M477">
            <v>356.2</v>
          </cell>
          <cell r="N477">
            <v>356.75</v>
          </cell>
          <cell r="O477">
            <v>0</v>
          </cell>
          <cell r="P477" t="str">
            <v>SM</v>
          </cell>
          <cell r="Q477" t="str">
            <v>cont. 135-2. pc1a-e</v>
          </cell>
          <cell r="R477" t="str">
            <v>no</v>
          </cell>
          <cell r="S477">
            <v>1</v>
          </cell>
          <cell r="T477">
            <v>106</v>
          </cell>
          <cell r="U477">
            <v>4</v>
          </cell>
          <cell r="V477" t="str">
            <v>M</v>
          </cell>
          <cell r="W477" t="str">
            <v>no</v>
          </cell>
          <cell r="Z477" t="str">
            <v>ICDP5057ESW3IU2</v>
          </cell>
        </row>
        <row r="478">
          <cell r="A478" t="str">
            <v>135-2</v>
          </cell>
          <cell r="B478">
            <v>5057</v>
          </cell>
          <cell r="C478">
            <v>2</v>
          </cell>
          <cell r="D478" t="str">
            <v>A</v>
          </cell>
          <cell r="E478">
            <v>135</v>
          </cell>
          <cell r="F478" t="str">
            <v>Z</v>
          </cell>
          <cell r="G478">
            <v>2</v>
          </cell>
          <cell r="H478">
            <v>3102766</v>
          </cell>
          <cell r="I478">
            <v>0.89500000000000002</v>
          </cell>
          <cell r="J478">
            <v>0.9</v>
          </cell>
          <cell r="K478">
            <v>356.76</v>
          </cell>
          <cell r="L478">
            <v>357.65</v>
          </cell>
          <cell r="M478">
            <v>356.75</v>
          </cell>
          <cell r="N478">
            <v>357.65</v>
          </cell>
          <cell r="O478">
            <v>0</v>
          </cell>
          <cell r="P478" t="str">
            <v>SM</v>
          </cell>
          <cell r="Q478" t="str">
            <v>discont. 135-3. pc1a-e, e in bag</v>
          </cell>
          <cell r="R478" t="str">
            <v>no</v>
          </cell>
          <cell r="S478">
            <v>1</v>
          </cell>
          <cell r="T478">
            <v>106</v>
          </cell>
          <cell r="U478">
            <v>5</v>
          </cell>
          <cell r="V478" t="str">
            <v>B</v>
          </cell>
          <cell r="W478" t="str">
            <v>no</v>
          </cell>
          <cell r="Z478" t="str">
            <v>ICDP5057ESY3IU2</v>
          </cell>
        </row>
        <row r="479">
          <cell r="A479" t="str">
            <v>135-3</v>
          </cell>
          <cell r="B479">
            <v>5057</v>
          </cell>
          <cell r="C479">
            <v>2</v>
          </cell>
          <cell r="D479" t="str">
            <v>A</v>
          </cell>
          <cell r="E479">
            <v>135</v>
          </cell>
          <cell r="F479" t="str">
            <v>Z</v>
          </cell>
          <cell r="G479">
            <v>3</v>
          </cell>
          <cell r="H479">
            <v>3102768</v>
          </cell>
          <cell r="I479">
            <v>0.88500000000000001</v>
          </cell>
          <cell r="J479">
            <v>0.89</v>
          </cell>
          <cell r="K479">
            <v>357.65499999999997</v>
          </cell>
          <cell r="L479">
            <v>358.54</v>
          </cell>
          <cell r="M479">
            <v>357.65</v>
          </cell>
          <cell r="N479">
            <v>358.54</v>
          </cell>
          <cell r="O479">
            <v>0</v>
          </cell>
          <cell r="P479" t="str">
            <v>SM</v>
          </cell>
          <cell r="Q479" t="str">
            <v>sawn 135-4. pc1a-g, b and e in bag</v>
          </cell>
          <cell r="R479" t="str">
            <v>no</v>
          </cell>
          <cell r="S479">
            <v>1</v>
          </cell>
          <cell r="T479">
            <v>107</v>
          </cell>
          <cell r="U479">
            <v>1</v>
          </cell>
          <cell r="V479" t="str">
            <v>T</v>
          </cell>
          <cell r="W479" t="str">
            <v>no</v>
          </cell>
          <cell r="Z479" t="str">
            <v>ICDP5057ES04IU2</v>
          </cell>
        </row>
        <row r="480">
          <cell r="A480" t="str">
            <v>135-4</v>
          </cell>
          <cell r="B480">
            <v>5057</v>
          </cell>
          <cell r="C480">
            <v>2</v>
          </cell>
          <cell r="D480" t="str">
            <v>A</v>
          </cell>
          <cell r="E480">
            <v>135</v>
          </cell>
          <cell r="F480" t="str">
            <v>Z</v>
          </cell>
          <cell r="G480">
            <v>4</v>
          </cell>
          <cell r="H480">
            <v>3102770</v>
          </cell>
          <cell r="I480">
            <v>0.83499999999999996</v>
          </cell>
          <cell r="J480">
            <v>0.85</v>
          </cell>
          <cell r="K480">
            <v>358.53999999999996</v>
          </cell>
          <cell r="L480">
            <v>359.39</v>
          </cell>
          <cell r="M480">
            <v>358.54</v>
          </cell>
          <cell r="N480">
            <v>359.39</v>
          </cell>
          <cell r="O480">
            <v>0</v>
          </cell>
          <cell r="P480" t="str">
            <v>SM</v>
          </cell>
          <cell r="Q480" t="str">
            <v>cont. 136-1. pc1a-e, b in bag. pc2a-b</v>
          </cell>
          <cell r="R480" t="str">
            <v>no</v>
          </cell>
          <cell r="S480">
            <v>2</v>
          </cell>
          <cell r="T480">
            <v>107</v>
          </cell>
          <cell r="U480">
            <v>2</v>
          </cell>
          <cell r="V480" t="str">
            <v>M</v>
          </cell>
          <cell r="W480" t="str">
            <v>no</v>
          </cell>
          <cell r="Z480" t="str">
            <v>ICDP5057ES24IU2</v>
          </cell>
        </row>
        <row r="481">
          <cell r="A481" t="str">
            <v>136-1</v>
          </cell>
          <cell r="B481">
            <v>5057</v>
          </cell>
          <cell r="C481">
            <v>2</v>
          </cell>
          <cell r="D481" t="str">
            <v>A</v>
          </cell>
          <cell r="E481">
            <v>136</v>
          </cell>
          <cell r="F481" t="str">
            <v>Z</v>
          </cell>
          <cell r="G481">
            <v>1</v>
          </cell>
          <cell r="H481">
            <v>3102772</v>
          </cell>
          <cell r="I481">
            <v>0.87</v>
          </cell>
          <cell r="J481">
            <v>0.85</v>
          </cell>
          <cell r="K481">
            <v>359.25</v>
          </cell>
          <cell r="L481">
            <v>360.1</v>
          </cell>
          <cell r="M481">
            <v>359.25</v>
          </cell>
          <cell r="N481">
            <v>360.1</v>
          </cell>
          <cell r="O481">
            <v>0</v>
          </cell>
          <cell r="P481" t="str">
            <v>SM</v>
          </cell>
          <cell r="Q481" t="str">
            <v>sawn 136-2. pc1a-h, f in bag</v>
          </cell>
          <cell r="R481" t="str">
            <v>no</v>
          </cell>
          <cell r="S481">
            <v>1</v>
          </cell>
          <cell r="T481">
            <v>107</v>
          </cell>
          <cell r="U481">
            <v>3</v>
          </cell>
          <cell r="V481" t="str">
            <v>M</v>
          </cell>
          <cell r="W481" t="str">
            <v>no</v>
          </cell>
          <cell r="Z481" t="str">
            <v>ICDP5057ES44IU2</v>
          </cell>
        </row>
        <row r="482">
          <cell r="A482" t="str">
            <v>136-2</v>
          </cell>
          <cell r="B482">
            <v>5057</v>
          </cell>
          <cell r="C482">
            <v>2</v>
          </cell>
          <cell r="D482" t="str">
            <v>A</v>
          </cell>
          <cell r="E482">
            <v>136</v>
          </cell>
          <cell r="F482" t="str">
            <v>Z</v>
          </cell>
          <cell r="G482">
            <v>2</v>
          </cell>
          <cell r="H482">
            <v>3102774</v>
          </cell>
          <cell r="I482">
            <v>0.89500000000000002</v>
          </cell>
          <cell r="J482">
            <v>0.89</v>
          </cell>
          <cell r="K482">
            <v>360.12</v>
          </cell>
          <cell r="L482">
            <v>360.99</v>
          </cell>
          <cell r="M482">
            <v>360.1</v>
          </cell>
          <cell r="N482">
            <v>360.99</v>
          </cell>
          <cell r="O482">
            <v>0</v>
          </cell>
          <cell r="P482" t="str">
            <v>SM</v>
          </cell>
          <cell r="Q482" t="str">
            <v>cont. 136-3. pc1a-e, d in bag</v>
          </cell>
          <cell r="R482" t="str">
            <v>no</v>
          </cell>
          <cell r="S482">
            <v>1</v>
          </cell>
          <cell r="T482">
            <v>107</v>
          </cell>
          <cell r="U482">
            <v>4</v>
          </cell>
          <cell r="V482" t="str">
            <v>M</v>
          </cell>
          <cell r="W482" t="str">
            <v>no</v>
          </cell>
          <cell r="Z482" t="str">
            <v>ICDP5057ES64IU2</v>
          </cell>
        </row>
        <row r="483">
          <cell r="A483" t="str">
            <v>136-3</v>
          </cell>
          <cell r="B483">
            <v>5057</v>
          </cell>
          <cell r="C483">
            <v>2</v>
          </cell>
          <cell r="D483" t="str">
            <v>A</v>
          </cell>
          <cell r="E483">
            <v>136</v>
          </cell>
          <cell r="F483" t="str">
            <v>Z</v>
          </cell>
          <cell r="G483">
            <v>3</v>
          </cell>
          <cell r="H483">
            <v>3102776</v>
          </cell>
          <cell r="I483">
            <v>0.88500000000000001</v>
          </cell>
          <cell r="J483">
            <v>0.88</v>
          </cell>
          <cell r="K483">
            <v>361.01499999999999</v>
          </cell>
          <cell r="L483">
            <v>361.87</v>
          </cell>
          <cell r="M483">
            <v>360.99</v>
          </cell>
          <cell r="N483">
            <v>361.87</v>
          </cell>
          <cell r="O483">
            <v>0</v>
          </cell>
          <cell r="P483" t="str">
            <v>SM</v>
          </cell>
          <cell r="Q483" t="str">
            <v>cont. 136-4. pc1</v>
          </cell>
          <cell r="R483" t="str">
            <v>no</v>
          </cell>
          <cell r="S483">
            <v>1</v>
          </cell>
          <cell r="T483">
            <v>107</v>
          </cell>
          <cell r="U483">
            <v>5</v>
          </cell>
          <cell r="V483" t="str">
            <v>B</v>
          </cell>
          <cell r="W483" t="str">
            <v>no</v>
          </cell>
          <cell r="Z483" t="str">
            <v>ICDP5057ES84IU2</v>
          </cell>
        </row>
        <row r="484">
          <cell r="A484" t="str">
            <v>136-4</v>
          </cell>
          <cell r="B484">
            <v>5057</v>
          </cell>
          <cell r="C484">
            <v>2</v>
          </cell>
          <cell r="D484" t="str">
            <v>A</v>
          </cell>
          <cell r="E484">
            <v>136</v>
          </cell>
          <cell r="F484" t="str">
            <v>Z</v>
          </cell>
          <cell r="G484">
            <v>4</v>
          </cell>
          <cell r="H484">
            <v>3102778</v>
          </cell>
          <cell r="I484">
            <v>0.43</v>
          </cell>
          <cell r="J484">
            <v>0.43</v>
          </cell>
          <cell r="K484">
            <v>361.9</v>
          </cell>
          <cell r="L484">
            <v>362.3</v>
          </cell>
          <cell r="M484">
            <v>361.87</v>
          </cell>
          <cell r="N484">
            <v>362.3</v>
          </cell>
          <cell r="O484">
            <v>0</v>
          </cell>
          <cell r="P484" t="str">
            <v>SM</v>
          </cell>
          <cell r="Q484" t="str">
            <v>discont. 137-1. pc1a-c</v>
          </cell>
          <cell r="R484" t="str">
            <v>no</v>
          </cell>
          <cell r="S484">
            <v>1</v>
          </cell>
          <cell r="T484">
            <v>108</v>
          </cell>
          <cell r="U484">
            <v>1</v>
          </cell>
          <cell r="V484" t="str">
            <v>T</v>
          </cell>
          <cell r="W484" t="str">
            <v>no</v>
          </cell>
          <cell r="X484">
            <v>0</v>
          </cell>
          <cell r="Y484">
            <v>0</v>
          </cell>
          <cell r="Z484" t="str">
            <v>ICDP5057ESA4IU2</v>
          </cell>
        </row>
        <row r="485">
          <cell r="A485" t="str">
            <v>137-1</v>
          </cell>
          <cell r="B485">
            <v>5057</v>
          </cell>
          <cell r="C485">
            <v>2</v>
          </cell>
          <cell r="D485" t="str">
            <v>A</v>
          </cell>
          <cell r="E485">
            <v>137</v>
          </cell>
          <cell r="F485" t="str">
            <v>Z</v>
          </cell>
          <cell r="G485">
            <v>1</v>
          </cell>
          <cell r="H485">
            <v>3102780</v>
          </cell>
          <cell r="I485">
            <v>0.8</v>
          </cell>
          <cell r="J485">
            <v>0.67</v>
          </cell>
          <cell r="K485">
            <v>362.3</v>
          </cell>
          <cell r="L485">
            <v>362.97</v>
          </cell>
          <cell r="M485">
            <v>362.3</v>
          </cell>
          <cell r="N485">
            <v>362.97</v>
          </cell>
          <cell r="O485">
            <v>0</v>
          </cell>
          <cell r="P485" t="str">
            <v>SM</v>
          </cell>
          <cell r="Q485" t="str">
            <v>sawn 137-2. pc1a-b</v>
          </cell>
          <cell r="R485" t="str">
            <v>no</v>
          </cell>
          <cell r="S485">
            <v>1</v>
          </cell>
          <cell r="T485">
            <v>108</v>
          </cell>
          <cell r="U485">
            <v>2</v>
          </cell>
          <cell r="V485" t="str">
            <v>M</v>
          </cell>
          <cell r="W485" t="str">
            <v>no</v>
          </cell>
          <cell r="Z485" t="str">
            <v>ICDP5057ESC4IU2</v>
          </cell>
        </row>
        <row r="486">
          <cell r="A486" t="str">
            <v>137-2</v>
          </cell>
          <cell r="B486">
            <v>5057</v>
          </cell>
          <cell r="C486">
            <v>2</v>
          </cell>
          <cell r="D486" t="str">
            <v>A</v>
          </cell>
          <cell r="E486">
            <v>137</v>
          </cell>
          <cell r="F486" t="str">
            <v>Z</v>
          </cell>
          <cell r="G486">
            <v>2</v>
          </cell>
          <cell r="H486">
            <v>3102782</v>
          </cell>
          <cell r="I486">
            <v>0.83499999999999996</v>
          </cell>
          <cell r="J486">
            <v>0.84</v>
          </cell>
          <cell r="K486">
            <v>363.1</v>
          </cell>
          <cell r="L486">
            <v>363.81</v>
          </cell>
          <cell r="M486">
            <v>362.97</v>
          </cell>
          <cell r="N486">
            <v>363.81</v>
          </cell>
          <cell r="O486">
            <v>0</v>
          </cell>
          <cell r="P486" t="str">
            <v>SM</v>
          </cell>
          <cell r="Q486" t="str">
            <v>cont. 137-3. pc1</v>
          </cell>
          <cell r="R486" t="str">
            <v>no</v>
          </cell>
          <cell r="S486">
            <v>1</v>
          </cell>
          <cell r="T486">
            <v>108</v>
          </cell>
          <cell r="U486">
            <v>3</v>
          </cell>
          <cell r="V486" t="str">
            <v>M</v>
          </cell>
          <cell r="W486" t="str">
            <v>no</v>
          </cell>
          <cell r="Z486" t="str">
            <v>ICDP5057ESE4IU2</v>
          </cell>
        </row>
        <row r="487">
          <cell r="A487" t="str">
            <v>137-3</v>
          </cell>
          <cell r="B487">
            <v>5057</v>
          </cell>
          <cell r="C487">
            <v>2</v>
          </cell>
          <cell r="D487" t="str">
            <v>A</v>
          </cell>
          <cell r="E487">
            <v>137</v>
          </cell>
          <cell r="F487" t="str">
            <v>Z</v>
          </cell>
          <cell r="G487">
            <v>3</v>
          </cell>
          <cell r="H487">
            <v>3102784</v>
          </cell>
          <cell r="I487">
            <v>0.60499999999999998</v>
          </cell>
          <cell r="J487">
            <v>0.61</v>
          </cell>
          <cell r="K487">
            <v>363.935</v>
          </cell>
          <cell r="L487">
            <v>364.42</v>
          </cell>
          <cell r="M487">
            <v>363.81</v>
          </cell>
          <cell r="N487">
            <v>364.42</v>
          </cell>
          <cell r="O487">
            <v>0</v>
          </cell>
          <cell r="P487" t="str">
            <v>SM</v>
          </cell>
          <cell r="Q487" t="str">
            <v>cont. 137-4. pc1a-d</v>
          </cell>
          <cell r="R487" t="str">
            <v>no</v>
          </cell>
          <cell r="S487">
            <v>1</v>
          </cell>
          <cell r="T487">
            <v>108</v>
          </cell>
          <cell r="U487">
            <v>4</v>
          </cell>
          <cell r="V487" t="str">
            <v>M</v>
          </cell>
          <cell r="W487" t="str">
            <v>no</v>
          </cell>
          <cell r="Z487" t="str">
            <v>ICDP5057ESG4IU2</v>
          </cell>
        </row>
        <row r="488">
          <cell r="A488" t="str">
            <v>137-4</v>
          </cell>
          <cell r="B488">
            <v>5057</v>
          </cell>
          <cell r="C488">
            <v>2</v>
          </cell>
          <cell r="D488" t="str">
            <v>A</v>
          </cell>
          <cell r="E488">
            <v>137</v>
          </cell>
          <cell r="F488" t="str">
            <v>Z</v>
          </cell>
          <cell r="G488">
            <v>4</v>
          </cell>
          <cell r="H488">
            <v>3102786</v>
          </cell>
          <cell r="I488">
            <v>0.83</v>
          </cell>
          <cell r="J488">
            <v>0.83</v>
          </cell>
          <cell r="K488">
            <v>364.54</v>
          </cell>
          <cell r="L488">
            <v>365.25</v>
          </cell>
          <cell r="M488">
            <v>364.42</v>
          </cell>
          <cell r="N488">
            <v>365.25</v>
          </cell>
          <cell r="O488">
            <v>0</v>
          </cell>
          <cell r="P488" t="str">
            <v>SM</v>
          </cell>
          <cell r="Q488" t="str">
            <v>cont. 138-1. pc1a-d</v>
          </cell>
          <cell r="R488" t="str">
            <v>no</v>
          </cell>
          <cell r="S488">
            <v>1</v>
          </cell>
          <cell r="T488">
            <v>108</v>
          </cell>
          <cell r="U488">
            <v>5</v>
          </cell>
          <cell r="V488" t="str">
            <v>B</v>
          </cell>
          <cell r="W488" t="str">
            <v>no</v>
          </cell>
          <cell r="X488">
            <v>0</v>
          </cell>
          <cell r="Y488">
            <v>0</v>
          </cell>
          <cell r="Z488" t="str">
            <v>ICDP5057ESI4IU2</v>
          </cell>
        </row>
        <row r="489">
          <cell r="A489" t="str">
            <v>138-1</v>
          </cell>
          <cell r="B489">
            <v>5057</v>
          </cell>
          <cell r="C489">
            <v>2</v>
          </cell>
          <cell r="D489" t="str">
            <v>A</v>
          </cell>
          <cell r="E489">
            <v>138</v>
          </cell>
          <cell r="F489" t="str">
            <v>Z</v>
          </cell>
          <cell r="G489">
            <v>1</v>
          </cell>
          <cell r="H489">
            <v>3102788</v>
          </cell>
          <cell r="I489">
            <v>0.89500000000000002</v>
          </cell>
          <cell r="J489">
            <v>0.9</v>
          </cell>
          <cell r="K489">
            <v>365.35</v>
          </cell>
          <cell r="L489">
            <v>366.25</v>
          </cell>
          <cell r="M489">
            <v>365.35</v>
          </cell>
          <cell r="N489">
            <v>366.25</v>
          </cell>
          <cell r="O489">
            <v>0</v>
          </cell>
          <cell r="P489" t="str">
            <v>SM</v>
          </cell>
          <cell r="Q489" t="str">
            <v>sawn 138-2. pc1a-d</v>
          </cell>
          <cell r="R489" t="str">
            <v>no</v>
          </cell>
          <cell r="S489">
            <v>1</v>
          </cell>
          <cell r="T489">
            <v>109</v>
          </cell>
          <cell r="U489">
            <v>1</v>
          </cell>
          <cell r="V489" t="str">
            <v>T</v>
          </cell>
          <cell r="W489" t="str">
            <v>no</v>
          </cell>
          <cell r="Z489" t="str">
            <v>ICDP5057ESK4IU2</v>
          </cell>
        </row>
        <row r="490">
          <cell r="A490" t="str">
            <v>138-2</v>
          </cell>
          <cell r="B490">
            <v>5057</v>
          </cell>
          <cell r="C490">
            <v>2</v>
          </cell>
          <cell r="D490" t="str">
            <v>A</v>
          </cell>
          <cell r="E490">
            <v>138</v>
          </cell>
          <cell r="F490" t="str">
            <v>Z</v>
          </cell>
          <cell r="G490">
            <v>2</v>
          </cell>
          <cell r="H490">
            <v>3102790</v>
          </cell>
          <cell r="I490">
            <v>0.87</v>
          </cell>
          <cell r="J490">
            <v>0.86</v>
          </cell>
          <cell r="K490">
            <v>366.245</v>
          </cell>
          <cell r="L490">
            <v>367.11</v>
          </cell>
          <cell r="M490">
            <v>366.25</v>
          </cell>
          <cell r="N490">
            <v>367.11</v>
          </cell>
          <cell r="O490">
            <v>0</v>
          </cell>
          <cell r="P490" t="str">
            <v>SM</v>
          </cell>
          <cell r="Q490" t="str">
            <v>cont. 138-3. pc1a-c</v>
          </cell>
          <cell r="R490" t="str">
            <v>no</v>
          </cell>
          <cell r="S490">
            <v>1</v>
          </cell>
          <cell r="T490">
            <v>109</v>
          </cell>
          <cell r="U490">
            <v>2</v>
          </cell>
          <cell r="V490" t="str">
            <v>M</v>
          </cell>
          <cell r="W490" t="str">
            <v>no</v>
          </cell>
          <cell r="Z490" t="str">
            <v>ICDP5057ESM4IU2</v>
          </cell>
        </row>
        <row r="491">
          <cell r="A491" t="str">
            <v>138-3</v>
          </cell>
          <cell r="B491">
            <v>5057</v>
          </cell>
          <cell r="C491">
            <v>2</v>
          </cell>
          <cell r="D491" t="str">
            <v>A</v>
          </cell>
          <cell r="E491">
            <v>138</v>
          </cell>
          <cell r="F491" t="str">
            <v>Z</v>
          </cell>
          <cell r="G491">
            <v>3</v>
          </cell>
          <cell r="H491">
            <v>3102792</v>
          </cell>
          <cell r="I491">
            <v>0.83</v>
          </cell>
          <cell r="J491">
            <v>0.82</v>
          </cell>
          <cell r="K491">
            <v>367.11500000000001</v>
          </cell>
          <cell r="L491">
            <v>367.93</v>
          </cell>
          <cell r="M491">
            <v>367.11</v>
          </cell>
          <cell r="N491">
            <v>367.93</v>
          </cell>
          <cell r="O491">
            <v>0</v>
          </cell>
          <cell r="P491" t="str">
            <v>SM</v>
          </cell>
          <cell r="Q491" t="str">
            <v>cont. 138-4. pc1</v>
          </cell>
          <cell r="R491" t="str">
            <v>no</v>
          </cell>
          <cell r="S491">
            <v>1</v>
          </cell>
          <cell r="T491">
            <v>109</v>
          </cell>
          <cell r="U491">
            <v>3</v>
          </cell>
          <cell r="V491" t="str">
            <v>M</v>
          </cell>
          <cell r="W491" t="str">
            <v>no</v>
          </cell>
          <cell r="Z491" t="str">
            <v>ICDP5057ESO4IU2</v>
          </cell>
        </row>
        <row r="492">
          <cell r="A492" t="str">
            <v>138-4</v>
          </cell>
          <cell r="B492">
            <v>5057</v>
          </cell>
          <cell r="C492">
            <v>2</v>
          </cell>
          <cell r="D492" t="str">
            <v>A</v>
          </cell>
          <cell r="E492">
            <v>138</v>
          </cell>
          <cell r="F492" t="str">
            <v>Z</v>
          </cell>
          <cell r="G492">
            <v>4</v>
          </cell>
          <cell r="H492">
            <v>3102794</v>
          </cell>
          <cell r="I492">
            <v>0.47499999999999998</v>
          </cell>
          <cell r="J492">
            <v>0.45</v>
          </cell>
          <cell r="K492">
            <v>367.94499999999999</v>
          </cell>
          <cell r="L492">
            <v>368.38</v>
          </cell>
          <cell r="M492">
            <v>367.93</v>
          </cell>
          <cell r="N492">
            <v>368.38</v>
          </cell>
          <cell r="O492">
            <v>0</v>
          </cell>
          <cell r="P492" t="str">
            <v>SM</v>
          </cell>
          <cell r="Q492" t="str">
            <v>cont. 139-1. pc1a-b</v>
          </cell>
          <cell r="R492" t="str">
            <v>no</v>
          </cell>
          <cell r="S492">
            <v>1</v>
          </cell>
          <cell r="T492">
            <v>109</v>
          </cell>
          <cell r="U492">
            <v>4</v>
          </cell>
          <cell r="V492" t="str">
            <v>M</v>
          </cell>
          <cell r="W492" t="str">
            <v>no</v>
          </cell>
          <cell r="X492">
            <v>0</v>
          </cell>
          <cell r="Y492">
            <v>0</v>
          </cell>
          <cell r="Z492" t="str">
            <v>ICDP5057ESQ4IU2</v>
          </cell>
        </row>
        <row r="493">
          <cell r="A493" t="str">
            <v>139-1</v>
          </cell>
          <cell r="B493">
            <v>5057</v>
          </cell>
          <cell r="C493">
            <v>2</v>
          </cell>
          <cell r="D493" t="str">
            <v>A</v>
          </cell>
          <cell r="E493">
            <v>139</v>
          </cell>
          <cell r="F493" t="str">
            <v>Z</v>
          </cell>
          <cell r="G493">
            <v>1</v>
          </cell>
          <cell r="H493">
            <v>3102796</v>
          </cell>
          <cell r="I493">
            <v>0.76500000000000001</v>
          </cell>
          <cell r="J493">
            <v>0.75</v>
          </cell>
          <cell r="K493">
            <v>368.4</v>
          </cell>
          <cell r="L493">
            <v>369.15</v>
          </cell>
          <cell r="M493">
            <v>368.4</v>
          </cell>
          <cell r="N493">
            <v>369.15</v>
          </cell>
          <cell r="O493">
            <v>0</v>
          </cell>
          <cell r="P493" t="str">
            <v>SM</v>
          </cell>
          <cell r="Q493" t="str">
            <v>cont. 139-2. pc1a-b</v>
          </cell>
          <cell r="R493" t="str">
            <v>no</v>
          </cell>
          <cell r="S493">
            <v>1</v>
          </cell>
          <cell r="T493">
            <v>109</v>
          </cell>
          <cell r="U493">
            <v>5</v>
          </cell>
          <cell r="V493" t="str">
            <v>B</v>
          </cell>
          <cell r="W493" t="str">
            <v>no</v>
          </cell>
          <cell r="Z493" t="str">
            <v>ICDP5057ESS4IU2</v>
          </cell>
        </row>
        <row r="494">
          <cell r="A494" t="str">
            <v>139-2</v>
          </cell>
          <cell r="B494">
            <v>5057</v>
          </cell>
          <cell r="C494">
            <v>2</v>
          </cell>
          <cell r="D494" t="str">
            <v>A</v>
          </cell>
          <cell r="E494">
            <v>139</v>
          </cell>
          <cell r="F494" t="str">
            <v>Z</v>
          </cell>
          <cell r="G494">
            <v>2</v>
          </cell>
          <cell r="H494">
            <v>3102798</v>
          </cell>
          <cell r="I494">
            <v>0.72</v>
          </cell>
          <cell r="J494">
            <v>0.7</v>
          </cell>
          <cell r="K494">
            <v>369.16499999999996</v>
          </cell>
          <cell r="L494">
            <v>369.85</v>
          </cell>
          <cell r="M494">
            <v>369.15</v>
          </cell>
          <cell r="N494">
            <v>369.85</v>
          </cell>
          <cell r="O494">
            <v>0</v>
          </cell>
          <cell r="P494" t="str">
            <v>SM</v>
          </cell>
          <cell r="Q494" t="str">
            <v>cont. 139-3. pc1</v>
          </cell>
          <cell r="R494" t="str">
            <v>no</v>
          </cell>
          <cell r="S494">
            <v>1</v>
          </cell>
          <cell r="T494">
            <v>110</v>
          </cell>
          <cell r="U494">
            <v>1</v>
          </cell>
          <cell r="V494" t="str">
            <v>T</v>
          </cell>
          <cell r="W494" t="str">
            <v>no</v>
          </cell>
          <cell r="Z494" t="str">
            <v>ICDP5057ESU4IU2</v>
          </cell>
        </row>
        <row r="495">
          <cell r="A495" t="str">
            <v>139-3</v>
          </cell>
          <cell r="B495">
            <v>5057</v>
          </cell>
          <cell r="C495">
            <v>2</v>
          </cell>
          <cell r="D495" t="str">
            <v>A</v>
          </cell>
          <cell r="E495">
            <v>139</v>
          </cell>
          <cell r="F495" t="str">
            <v>Z</v>
          </cell>
          <cell r="G495">
            <v>3</v>
          </cell>
          <cell r="H495">
            <v>3102800</v>
          </cell>
          <cell r="I495">
            <v>0.71499999999999997</v>
          </cell>
          <cell r="J495">
            <v>0.7</v>
          </cell>
          <cell r="K495">
            <v>369.88499999999999</v>
          </cell>
          <cell r="L495">
            <v>370.55</v>
          </cell>
          <cell r="M495">
            <v>369.85</v>
          </cell>
          <cell r="N495">
            <v>370.55</v>
          </cell>
          <cell r="O495">
            <v>0</v>
          </cell>
          <cell r="P495" t="str">
            <v>SM</v>
          </cell>
          <cell r="Q495" t="str">
            <v>cont. 139-4. pc1</v>
          </cell>
          <cell r="R495" t="str">
            <v>no</v>
          </cell>
          <cell r="S495">
            <v>1</v>
          </cell>
          <cell r="T495">
            <v>110</v>
          </cell>
          <cell r="U495">
            <v>2</v>
          </cell>
          <cell r="V495" t="str">
            <v>M</v>
          </cell>
          <cell r="W495" t="str">
            <v>no</v>
          </cell>
          <cell r="Z495" t="str">
            <v>ICDP5057ESW4IU2</v>
          </cell>
        </row>
        <row r="496">
          <cell r="A496" t="str">
            <v>139-4</v>
          </cell>
          <cell r="B496">
            <v>5057</v>
          </cell>
          <cell r="C496">
            <v>2</v>
          </cell>
          <cell r="D496" t="str">
            <v>A</v>
          </cell>
          <cell r="E496">
            <v>139</v>
          </cell>
          <cell r="F496" t="str">
            <v>Z</v>
          </cell>
          <cell r="G496">
            <v>4</v>
          </cell>
          <cell r="H496">
            <v>3102802</v>
          </cell>
          <cell r="I496">
            <v>0.95499999999999996</v>
          </cell>
          <cell r="J496">
            <v>0.92</v>
          </cell>
          <cell r="K496">
            <v>370.59999999999997</v>
          </cell>
          <cell r="L496">
            <v>371.47</v>
          </cell>
          <cell r="M496">
            <v>370.55</v>
          </cell>
          <cell r="N496">
            <v>371.47</v>
          </cell>
          <cell r="O496">
            <v>0</v>
          </cell>
          <cell r="P496" t="str">
            <v>SM</v>
          </cell>
          <cell r="Q496" t="str">
            <v>cont. 140-1. pc1</v>
          </cell>
          <cell r="R496" t="str">
            <v>no</v>
          </cell>
          <cell r="S496">
            <v>1</v>
          </cell>
          <cell r="T496">
            <v>110</v>
          </cell>
          <cell r="U496">
            <v>3</v>
          </cell>
          <cell r="V496" t="str">
            <v>M</v>
          </cell>
          <cell r="W496" t="str">
            <v>no</v>
          </cell>
          <cell r="Z496" t="str">
            <v>ICDP5057ESY4IU2</v>
          </cell>
        </row>
        <row r="497">
          <cell r="A497" t="str">
            <v>140-1</v>
          </cell>
          <cell r="B497">
            <v>5057</v>
          </cell>
          <cell r="C497">
            <v>2</v>
          </cell>
          <cell r="D497" t="str">
            <v>A</v>
          </cell>
          <cell r="E497">
            <v>140</v>
          </cell>
          <cell r="F497" t="str">
            <v>Z</v>
          </cell>
          <cell r="G497">
            <v>1</v>
          </cell>
          <cell r="H497">
            <v>3102804</v>
          </cell>
          <cell r="I497">
            <v>0.97499999999999998</v>
          </cell>
          <cell r="J497">
            <v>0.96</v>
          </cell>
          <cell r="K497">
            <v>371.45</v>
          </cell>
          <cell r="L497">
            <v>372.41</v>
          </cell>
          <cell r="M497">
            <v>371.45</v>
          </cell>
          <cell r="N497">
            <v>372.41</v>
          </cell>
          <cell r="O497">
            <v>0</v>
          </cell>
          <cell r="P497" t="str">
            <v>SM</v>
          </cell>
          <cell r="Q497" t="str">
            <v>discont. 140-2. pc1</v>
          </cell>
          <cell r="R497" t="str">
            <v>no</v>
          </cell>
          <cell r="S497">
            <v>1</v>
          </cell>
          <cell r="T497">
            <v>110</v>
          </cell>
          <cell r="U497">
            <v>4</v>
          </cell>
          <cell r="V497" t="str">
            <v>M</v>
          </cell>
          <cell r="W497" t="str">
            <v>no</v>
          </cell>
          <cell r="X497">
            <v>0</v>
          </cell>
          <cell r="Y497">
            <v>0</v>
          </cell>
          <cell r="Z497" t="str">
            <v>ICDP5057ES05IU2</v>
          </cell>
        </row>
        <row r="498">
          <cell r="A498" t="str">
            <v>140-2</v>
          </cell>
          <cell r="B498">
            <v>5057</v>
          </cell>
          <cell r="C498">
            <v>2</v>
          </cell>
          <cell r="D498" t="str">
            <v>A</v>
          </cell>
          <cell r="E498">
            <v>140</v>
          </cell>
          <cell r="F498" t="str">
            <v>Z</v>
          </cell>
          <cell r="G498">
            <v>2</v>
          </cell>
          <cell r="H498">
            <v>3102806</v>
          </cell>
          <cell r="I498">
            <v>0.73499999999999999</v>
          </cell>
          <cell r="J498">
            <v>0.72</v>
          </cell>
          <cell r="K498">
            <v>372.42500000000001</v>
          </cell>
          <cell r="L498">
            <v>373.13</v>
          </cell>
          <cell r="M498">
            <v>372.41</v>
          </cell>
          <cell r="N498">
            <v>373.13</v>
          </cell>
          <cell r="O498">
            <v>0</v>
          </cell>
          <cell r="P498" t="str">
            <v>SM</v>
          </cell>
          <cell r="Q498" t="str">
            <v>sawn 140-3. pc1a-d</v>
          </cell>
          <cell r="R498" t="str">
            <v>no</v>
          </cell>
          <cell r="S498">
            <v>1</v>
          </cell>
          <cell r="T498">
            <v>110</v>
          </cell>
          <cell r="U498">
            <v>5</v>
          </cell>
          <cell r="V498" t="str">
            <v>B</v>
          </cell>
          <cell r="W498" t="str">
            <v>no</v>
          </cell>
          <cell r="Z498" t="str">
            <v>ICDP5057ES25IU2</v>
          </cell>
        </row>
        <row r="499">
          <cell r="A499" t="str">
            <v>140-3</v>
          </cell>
          <cell r="B499">
            <v>5057</v>
          </cell>
          <cell r="C499">
            <v>2</v>
          </cell>
          <cell r="D499" t="str">
            <v>A</v>
          </cell>
          <cell r="E499">
            <v>140</v>
          </cell>
          <cell r="F499" t="str">
            <v>Z</v>
          </cell>
          <cell r="G499">
            <v>3</v>
          </cell>
          <cell r="H499">
            <v>3102808</v>
          </cell>
          <cell r="I499">
            <v>0.66</v>
          </cell>
          <cell r="J499">
            <v>0.66</v>
          </cell>
          <cell r="K499">
            <v>373.16</v>
          </cell>
          <cell r="L499">
            <v>373.79</v>
          </cell>
          <cell r="M499">
            <v>373.13</v>
          </cell>
          <cell r="N499">
            <v>373.79</v>
          </cell>
          <cell r="O499">
            <v>0</v>
          </cell>
          <cell r="P499" t="str">
            <v>JC</v>
          </cell>
          <cell r="Q499" t="str">
            <v>cont. 140-4. pc1</v>
          </cell>
          <cell r="R499" t="str">
            <v>no</v>
          </cell>
          <cell r="S499">
            <v>1</v>
          </cell>
          <cell r="T499">
            <v>111</v>
          </cell>
          <cell r="U499">
            <v>1</v>
          </cell>
          <cell r="V499" t="str">
            <v>T</v>
          </cell>
          <cell r="W499" t="str">
            <v>no</v>
          </cell>
          <cell r="X499">
            <v>0</v>
          </cell>
          <cell r="Y499">
            <v>0</v>
          </cell>
          <cell r="Z499" t="str">
            <v>ICDP5057ES45IU2</v>
          </cell>
        </row>
        <row r="500">
          <cell r="A500" t="str">
            <v>140-4</v>
          </cell>
          <cell r="B500">
            <v>5057</v>
          </cell>
          <cell r="C500">
            <v>2</v>
          </cell>
          <cell r="D500" t="str">
            <v>A</v>
          </cell>
          <cell r="E500">
            <v>140</v>
          </cell>
          <cell r="F500" t="str">
            <v>Z</v>
          </cell>
          <cell r="G500">
            <v>4</v>
          </cell>
          <cell r="H500">
            <v>3102810</v>
          </cell>
          <cell r="I500">
            <v>0.69</v>
          </cell>
          <cell r="J500">
            <v>0.68</v>
          </cell>
          <cell r="K500">
            <v>373.82000000000005</v>
          </cell>
          <cell r="L500">
            <v>374.47</v>
          </cell>
          <cell r="M500">
            <v>373.79</v>
          </cell>
          <cell r="N500">
            <v>374.47</v>
          </cell>
          <cell r="O500">
            <v>0</v>
          </cell>
          <cell r="P500" t="str">
            <v>JC</v>
          </cell>
          <cell r="Q500" t="str">
            <v>cont. 141-1. pc1</v>
          </cell>
          <cell r="R500" t="str">
            <v>no</v>
          </cell>
          <cell r="S500">
            <v>1</v>
          </cell>
          <cell r="T500">
            <v>111</v>
          </cell>
          <cell r="U500">
            <v>2</v>
          </cell>
          <cell r="V500" t="str">
            <v>M</v>
          </cell>
          <cell r="W500" t="str">
            <v>no</v>
          </cell>
          <cell r="X500">
            <v>0</v>
          </cell>
          <cell r="Y500">
            <v>0</v>
          </cell>
          <cell r="Z500" t="str">
            <v>ICDP5057ES65IU2</v>
          </cell>
        </row>
        <row r="501">
          <cell r="A501" t="str">
            <v>141-1</v>
          </cell>
          <cell r="B501">
            <v>5057</v>
          </cell>
          <cell r="C501">
            <v>2</v>
          </cell>
          <cell r="D501" t="str">
            <v>A</v>
          </cell>
          <cell r="E501">
            <v>141</v>
          </cell>
          <cell r="F501" t="str">
            <v>Z</v>
          </cell>
          <cell r="G501">
            <v>1</v>
          </cell>
          <cell r="H501">
            <v>3102812</v>
          </cell>
          <cell r="I501">
            <v>0.71</v>
          </cell>
          <cell r="J501">
            <v>0.7</v>
          </cell>
          <cell r="K501">
            <v>374.5</v>
          </cell>
          <cell r="L501">
            <v>375.2</v>
          </cell>
          <cell r="M501">
            <v>374.5</v>
          </cell>
          <cell r="N501">
            <v>375.2</v>
          </cell>
          <cell r="O501">
            <v>0</v>
          </cell>
          <cell r="P501" t="str">
            <v>JC</v>
          </cell>
          <cell r="Q501" t="str">
            <v>cont. 141-2. pc1a-c, c in bag</v>
          </cell>
          <cell r="R501" t="str">
            <v>no</v>
          </cell>
          <cell r="S501">
            <v>1</v>
          </cell>
          <cell r="T501">
            <v>111</v>
          </cell>
          <cell r="U501">
            <v>3</v>
          </cell>
          <cell r="V501" t="str">
            <v>M</v>
          </cell>
          <cell r="W501" t="str">
            <v>no</v>
          </cell>
          <cell r="Z501" t="str">
            <v>ICDP5057ES85IU2</v>
          </cell>
        </row>
        <row r="502">
          <cell r="A502" t="str">
            <v>141-2</v>
          </cell>
          <cell r="B502">
            <v>5057</v>
          </cell>
          <cell r="C502">
            <v>2</v>
          </cell>
          <cell r="D502" t="str">
            <v>A</v>
          </cell>
          <cell r="E502">
            <v>141</v>
          </cell>
          <cell r="F502" t="str">
            <v>Z</v>
          </cell>
          <cell r="G502">
            <v>2</v>
          </cell>
          <cell r="H502">
            <v>3102814</v>
          </cell>
          <cell r="I502">
            <v>0.62</v>
          </cell>
          <cell r="J502">
            <v>0.61</v>
          </cell>
          <cell r="K502">
            <v>375.21</v>
          </cell>
          <cell r="L502">
            <v>375.81</v>
          </cell>
          <cell r="M502">
            <v>375.2</v>
          </cell>
          <cell r="N502">
            <v>375.81</v>
          </cell>
          <cell r="O502">
            <v>0</v>
          </cell>
          <cell r="P502" t="str">
            <v>JC</v>
          </cell>
          <cell r="Q502" t="str">
            <v>cont. 141-3. pc1a-f, b and f in bag</v>
          </cell>
          <cell r="R502" t="str">
            <v>no</v>
          </cell>
          <cell r="S502">
            <v>1</v>
          </cell>
          <cell r="T502">
            <v>111</v>
          </cell>
          <cell r="U502">
            <v>4</v>
          </cell>
          <cell r="V502" t="str">
            <v>M</v>
          </cell>
          <cell r="W502" t="str">
            <v>no</v>
          </cell>
          <cell r="Z502" t="str">
            <v>ICDP5057ESA5IU2</v>
          </cell>
        </row>
        <row r="503">
          <cell r="A503" t="str">
            <v>141-3</v>
          </cell>
          <cell r="B503">
            <v>5057</v>
          </cell>
          <cell r="C503">
            <v>2</v>
          </cell>
          <cell r="D503" t="str">
            <v>A</v>
          </cell>
          <cell r="E503">
            <v>141</v>
          </cell>
          <cell r="F503" t="str">
            <v>Z</v>
          </cell>
          <cell r="G503">
            <v>3</v>
          </cell>
          <cell r="H503">
            <v>3102816</v>
          </cell>
          <cell r="I503">
            <v>0.9</v>
          </cell>
          <cell r="J503">
            <v>0.89</v>
          </cell>
          <cell r="K503">
            <v>375.83</v>
          </cell>
          <cell r="L503">
            <v>376.7</v>
          </cell>
          <cell r="M503">
            <v>375.81</v>
          </cell>
          <cell r="N503">
            <v>376.7</v>
          </cell>
          <cell r="O503">
            <v>0</v>
          </cell>
          <cell r="P503" t="str">
            <v>JC</v>
          </cell>
          <cell r="Q503" t="str">
            <v>sawn 141-4. pc1</v>
          </cell>
          <cell r="R503" t="str">
            <v>no</v>
          </cell>
          <cell r="S503">
            <v>1</v>
          </cell>
          <cell r="T503">
            <v>111</v>
          </cell>
          <cell r="U503">
            <v>5</v>
          </cell>
          <cell r="V503" t="str">
            <v>B</v>
          </cell>
          <cell r="W503" t="str">
            <v>no</v>
          </cell>
          <cell r="Z503" t="str">
            <v>ICDP5057ESC5IU2</v>
          </cell>
        </row>
        <row r="504">
          <cell r="A504" t="str">
            <v>141-4</v>
          </cell>
          <cell r="B504">
            <v>5057</v>
          </cell>
          <cell r="C504">
            <v>2</v>
          </cell>
          <cell r="D504" t="str">
            <v>A</v>
          </cell>
          <cell r="E504">
            <v>141</v>
          </cell>
          <cell r="F504" t="str">
            <v>Z</v>
          </cell>
          <cell r="G504">
            <v>4</v>
          </cell>
          <cell r="H504">
            <v>3102818</v>
          </cell>
          <cell r="I504">
            <v>0.84</v>
          </cell>
          <cell r="J504">
            <v>0.84</v>
          </cell>
          <cell r="K504">
            <v>376.72999999999996</v>
          </cell>
          <cell r="L504">
            <v>377.54</v>
          </cell>
          <cell r="M504">
            <v>376.7</v>
          </cell>
          <cell r="N504">
            <v>377.54</v>
          </cell>
          <cell r="O504">
            <v>0</v>
          </cell>
          <cell r="P504" t="str">
            <v>SM</v>
          </cell>
          <cell r="Q504" t="str">
            <v>cont. 142-1. pc1a-b</v>
          </cell>
          <cell r="R504" t="str">
            <v>no</v>
          </cell>
          <cell r="S504">
            <v>1</v>
          </cell>
          <cell r="T504">
            <v>112</v>
          </cell>
          <cell r="U504">
            <v>1</v>
          </cell>
          <cell r="V504" t="str">
            <v>T</v>
          </cell>
          <cell r="W504" t="str">
            <v>no</v>
          </cell>
          <cell r="Z504" t="str">
            <v>ICDP5057ESE5IU2</v>
          </cell>
        </row>
        <row r="505">
          <cell r="A505" t="str">
            <v>142-1</v>
          </cell>
          <cell r="B505">
            <v>5057</v>
          </cell>
          <cell r="C505">
            <v>2</v>
          </cell>
          <cell r="D505" t="str">
            <v>A</v>
          </cell>
          <cell r="E505">
            <v>142</v>
          </cell>
          <cell r="F505" t="str">
            <v>Z</v>
          </cell>
          <cell r="G505">
            <v>1</v>
          </cell>
          <cell r="H505">
            <v>3102820</v>
          </cell>
          <cell r="I505">
            <v>0.86</v>
          </cell>
          <cell r="J505">
            <v>0.83</v>
          </cell>
          <cell r="K505">
            <v>377.55</v>
          </cell>
          <cell r="L505">
            <v>378.38</v>
          </cell>
          <cell r="M505">
            <v>377.55</v>
          </cell>
          <cell r="N505">
            <v>378.38</v>
          </cell>
          <cell r="O505">
            <v>0</v>
          </cell>
          <cell r="P505" t="str">
            <v>SM</v>
          </cell>
          <cell r="Q505" t="str">
            <v>cont. 142-2. pc1a-f, d in bag</v>
          </cell>
          <cell r="R505" t="str">
            <v>no</v>
          </cell>
          <cell r="S505">
            <v>1</v>
          </cell>
          <cell r="T505">
            <v>112</v>
          </cell>
          <cell r="U505">
            <v>2</v>
          </cell>
          <cell r="V505" t="str">
            <v>M</v>
          </cell>
          <cell r="W505" t="str">
            <v>no</v>
          </cell>
          <cell r="Z505" t="str">
            <v>ICDP5057ESG5IU2</v>
          </cell>
        </row>
        <row r="506">
          <cell r="A506" t="str">
            <v>142-2</v>
          </cell>
          <cell r="B506">
            <v>5057</v>
          </cell>
          <cell r="C506">
            <v>2</v>
          </cell>
          <cell r="D506" t="str">
            <v>A</v>
          </cell>
          <cell r="E506">
            <v>142</v>
          </cell>
          <cell r="F506" t="str">
            <v>Z</v>
          </cell>
          <cell r="G506">
            <v>2</v>
          </cell>
          <cell r="H506">
            <v>3102822</v>
          </cell>
          <cell r="I506">
            <v>0.745</v>
          </cell>
          <cell r="J506">
            <v>0.71</v>
          </cell>
          <cell r="K506">
            <v>378.41</v>
          </cell>
          <cell r="L506">
            <v>379.09</v>
          </cell>
          <cell r="M506">
            <v>378.38</v>
          </cell>
          <cell r="N506">
            <v>379.09</v>
          </cell>
          <cell r="O506">
            <v>0</v>
          </cell>
          <cell r="P506" t="str">
            <v>SM</v>
          </cell>
          <cell r="Q506" t="str">
            <v>cont. 142-3. pc1a-d, b in bag</v>
          </cell>
          <cell r="R506" t="str">
            <v>no</v>
          </cell>
          <cell r="S506">
            <v>1</v>
          </cell>
          <cell r="T506">
            <v>112</v>
          </cell>
          <cell r="U506">
            <v>3</v>
          </cell>
          <cell r="V506" t="str">
            <v>M</v>
          </cell>
          <cell r="W506" t="str">
            <v>no</v>
          </cell>
          <cell r="Z506" t="str">
            <v>ICDP5057ESI5IU2</v>
          </cell>
        </row>
        <row r="507">
          <cell r="A507" t="str">
            <v>142-3</v>
          </cell>
          <cell r="B507">
            <v>5057</v>
          </cell>
          <cell r="C507">
            <v>2</v>
          </cell>
          <cell r="D507" t="str">
            <v>A</v>
          </cell>
          <cell r="E507">
            <v>142</v>
          </cell>
          <cell r="F507" t="str">
            <v>Z</v>
          </cell>
          <cell r="G507">
            <v>3</v>
          </cell>
          <cell r="H507">
            <v>3102824</v>
          </cell>
          <cell r="I507">
            <v>0.76</v>
          </cell>
          <cell r="J507">
            <v>0.69</v>
          </cell>
          <cell r="K507">
            <v>379.15500000000003</v>
          </cell>
          <cell r="L507">
            <v>379.78</v>
          </cell>
          <cell r="M507">
            <v>379.09</v>
          </cell>
          <cell r="N507">
            <v>379.78</v>
          </cell>
          <cell r="O507">
            <v>0</v>
          </cell>
          <cell r="P507" t="str">
            <v>SM</v>
          </cell>
          <cell r="Q507" t="str">
            <v>sawn 142-4. pc1</v>
          </cell>
          <cell r="R507" t="str">
            <v>no</v>
          </cell>
          <cell r="S507">
            <v>1</v>
          </cell>
          <cell r="T507">
            <v>112</v>
          </cell>
          <cell r="U507">
            <v>4</v>
          </cell>
          <cell r="V507" t="str">
            <v>M</v>
          </cell>
          <cell r="W507" t="str">
            <v>no</v>
          </cell>
          <cell r="Z507" t="str">
            <v>ICDP5057ESK5IU2</v>
          </cell>
        </row>
        <row r="508">
          <cell r="A508" t="str">
            <v>142-4</v>
          </cell>
          <cell r="B508">
            <v>5057</v>
          </cell>
          <cell r="C508">
            <v>2</v>
          </cell>
          <cell r="D508" t="str">
            <v>A</v>
          </cell>
          <cell r="E508">
            <v>142</v>
          </cell>
          <cell r="F508" t="str">
            <v>Z</v>
          </cell>
          <cell r="G508">
            <v>4</v>
          </cell>
          <cell r="H508">
            <v>3102826</v>
          </cell>
          <cell r="I508">
            <v>0.82</v>
          </cell>
          <cell r="J508">
            <v>0.82</v>
          </cell>
          <cell r="K508">
            <v>379.91500000000002</v>
          </cell>
          <cell r="L508">
            <v>380.6</v>
          </cell>
          <cell r="M508">
            <v>379.78</v>
          </cell>
          <cell r="N508">
            <v>380.6</v>
          </cell>
          <cell r="O508">
            <v>0</v>
          </cell>
          <cell r="P508" t="str">
            <v>SM</v>
          </cell>
          <cell r="R508" t="str">
            <v>no</v>
          </cell>
          <cell r="S508">
            <v>1</v>
          </cell>
          <cell r="T508">
            <v>112</v>
          </cell>
          <cell r="U508">
            <v>5</v>
          </cell>
          <cell r="V508" t="str">
            <v>B</v>
          </cell>
          <cell r="W508" t="str">
            <v>no</v>
          </cell>
          <cell r="Z508" t="str">
            <v>ICDP5057ESM5IU2</v>
          </cell>
        </row>
        <row r="509">
          <cell r="A509" t="str">
            <v>143-1</v>
          </cell>
          <cell r="B509">
            <v>5057</v>
          </cell>
          <cell r="C509">
            <v>2</v>
          </cell>
          <cell r="D509" t="str">
            <v>A</v>
          </cell>
          <cell r="E509">
            <v>143</v>
          </cell>
          <cell r="F509" t="str">
            <v>Z</v>
          </cell>
          <cell r="G509">
            <v>1</v>
          </cell>
          <cell r="H509">
            <v>3102828</v>
          </cell>
          <cell r="I509">
            <v>0.8</v>
          </cell>
          <cell r="J509">
            <v>0.79</v>
          </cell>
          <cell r="K509">
            <v>380.6</v>
          </cell>
          <cell r="L509">
            <v>381.39</v>
          </cell>
          <cell r="M509">
            <v>380.6</v>
          </cell>
          <cell r="N509">
            <v>381.39</v>
          </cell>
          <cell r="O509">
            <v>0</v>
          </cell>
          <cell r="P509" t="str">
            <v>SM</v>
          </cell>
          <cell r="Q509" t="str">
            <v>cont. 143-2. pc1a-b</v>
          </cell>
          <cell r="R509" t="str">
            <v>no</v>
          </cell>
          <cell r="S509">
            <v>1</v>
          </cell>
          <cell r="T509">
            <v>113</v>
          </cell>
          <cell r="U509">
            <v>1</v>
          </cell>
          <cell r="V509" t="str">
            <v>T</v>
          </cell>
          <cell r="W509" t="str">
            <v>no</v>
          </cell>
          <cell r="Z509" t="str">
            <v>ICDP5057ESO5IU2</v>
          </cell>
        </row>
        <row r="510">
          <cell r="A510" t="str">
            <v>143-2</v>
          </cell>
          <cell r="B510">
            <v>5057</v>
          </cell>
          <cell r="C510">
            <v>2</v>
          </cell>
          <cell r="D510" t="str">
            <v>A</v>
          </cell>
          <cell r="E510">
            <v>143</v>
          </cell>
          <cell r="F510" t="str">
            <v>Z</v>
          </cell>
          <cell r="G510">
            <v>2</v>
          </cell>
          <cell r="H510">
            <v>3102830</v>
          </cell>
          <cell r="I510">
            <v>0.71499999999999997</v>
          </cell>
          <cell r="J510">
            <v>0.73</v>
          </cell>
          <cell r="K510">
            <v>381.40000000000003</v>
          </cell>
          <cell r="L510">
            <v>382.12</v>
          </cell>
          <cell r="M510">
            <v>381.39</v>
          </cell>
          <cell r="N510">
            <v>382.12</v>
          </cell>
          <cell r="O510">
            <v>0</v>
          </cell>
          <cell r="P510" t="str">
            <v>SM</v>
          </cell>
          <cell r="Q510" t="str">
            <v>sawn 143-3. pc1a-b</v>
          </cell>
          <cell r="R510" t="str">
            <v>no</v>
          </cell>
          <cell r="S510">
            <v>1</v>
          </cell>
          <cell r="T510">
            <v>113</v>
          </cell>
          <cell r="U510">
            <v>2</v>
          </cell>
          <cell r="V510" t="str">
            <v>M</v>
          </cell>
          <cell r="W510" t="str">
            <v>no</v>
          </cell>
          <cell r="Z510" t="str">
            <v>ICDP5057ESQ5IU2</v>
          </cell>
        </row>
        <row r="511">
          <cell r="A511" t="str">
            <v>143-3</v>
          </cell>
          <cell r="B511">
            <v>5057</v>
          </cell>
          <cell r="C511">
            <v>2</v>
          </cell>
          <cell r="D511" t="str">
            <v>A</v>
          </cell>
          <cell r="E511">
            <v>143</v>
          </cell>
          <cell r="F511" t="str">
            <v>Z</v>
          </cell>
          <cell r="G511">
            <v>3</v>
          </cell>
          <cell r="H511">
            <v>3102832</v>
          </cell>
          <cell r="I511">
            <v>0.82499999999999996</v>
          </cell>
          <cell r="J511">
            <v>0.8</v>
          </cell>
          <cell r="K511">
            <v>382.11500000000001</v>
          </cell>
          <cell r="L511">
            <v>382.92</v>
          </cell>
          <cell r="M511">
            <v>382.12</v>
          </cell>
          <cell r="N511">
            <v>382.92</v>
          </cell>
          <cell r="O511">
            <v>0</v>
          </cell>
          <cell r="P511" t="str">
            <v>SM</v>
          </cell>
          <cell r="Q511" t="str">
            <v>cont. 143-4. pc1</v>
          </cell>
          <cell r="R511" t="str">
            <v>no</v>
          </cell>
          <cell r="S511">
            <v>1</v>
          </cell>
          <cell r="T511">
            <v>113</v>
          </cell>
          <cell r="U511">
            <v>3</v>
          </cell>
          <cell r="V511" t="str">
            <v>M</v>
          </cell>
          <cell r="W511" t="str">
            <v>no</v>
          </cell>
          <cell r="Z511" t="str">
            <v>ICDP5057ESS5IU2</v>
          </cell>
        </row>
        <row r="512">
          <cell r="A512" t="str">
            <v>143-4</v>
          </cell>
          <cell r="B512">
            <v>5057</v>
          </cell>
          <cell r="C512">
            <v>2</v>
          </cell>
          <cell r="D512" t="str">
            <v>A</v>
          </cell>
          <cell r="E512">
            <v>143</v>
          </cell>
          <cell r="F512" t="str">
            <v>Z</v>
          </cell>
          <cell r="G512">
            <v>4</v>
          </cell>
          <cell r="H512">
            <v>3102834</v>
          </cell>
          <cell r="I512">
            <v>0.78500000000000003</v>
          </cell>
          <cell r="J512">
            <v>0.76</v>
          </cell>
          <cell r="K512">
            <v>382.94</v>
          </cell>
          <cell r="L512">
            <v>383.68</v>
          </cell>
          <cell r="M512">
            <v>382.92</v>
          </cell>
          <cell r="N512">
            <v>383.68</v>
          </cell>
          <cell r="O512">
            <v>0</v>
          </cell>
          <cell r="P512" t="str">
            <v>SM</v>
          </cell>
          <cell r="Q512" t="str">
            <v>cont. 144-1. pc1a-c</v>
          </cell>
          <cell r="R512" t="str">
            <v>no</v>
          </cell>
          <cell r="S512">
            <v>1</v>
          </cell>
          <cell r="T512">
            <v>113</v>
          </cell>
          <cell r="U512">
            <v>4</v>
          </cell>
          <cell r="V512" t="str">
            <v>M</v>
          </cell>
          <cell r="W512" t="str">
            <v>no</v>
          </cell>
          <cell r="Z512" t="str">
            <v>ICDP5057ESU5IU2</v>
          </cell>
        </row>
        <row r="513">
          <cell r="A513" t="str">
            <v>144-1</v>
          </cell>
          <cell r="B513">
            <v>5057</v>
          </cell>
          <cell r="C513">
            <v>2</v>
          </cell>
          <cell r="D513" t="str">
            <v>A</v>
          </cell>
          <cell r="E513">
            <v>144</v>
          </cell>
          <cell r="F513" t="str">
            <v>Z</v>
          </cell>
          <cell r="G513">
            <v>1</v>
          </cell>
          <cell r="H513">
            <v>3102836</v>
          </cell>
          <cell r="I513">
            <v>0.66500000000000004</v>
          </cell>
          <cell r="J513">
            <v>0.67</v>
          </cell>
          <cell r="K513">
            <v>383.65</v>
          </cell>
          <cell r="L513">
            <v>384.32</v>
          </cell>
          <cell r="M513">
            <v>383.65</v>
          </cell>
          <cell r="N513">
            <v>384.32</v>
          </cell>
          <cell r="O513">
            <v>0</v>
          </cell>
          <cell r="P513" t="str">
            <v>SM</v>
          </cell>
          <cell r="Q513" t="str">
            <v>cont. 144-2. pc1a-d</v>
          </cell>
          <cell r="R513" t="str">
            <v>no</v>
          </cell>
          <cell r="S513">
            <v>1</v>
          </cell>
          <cell r="T513">
            <v>113</v>
          </cell>
          <cell r="U513">
            <v>5</v>
          </cell>
          <cell r="V513" t="str">
            <v>B</v>
          </cell>
          <cell r="W513" t="str">
            <v>no</v>
          </cell>
          <cell r="Z513" t="str">
            <v>ICDP5057ESW5IU2</v>
          </cell>
        </row>
        <row r="514">
          <cell r="A514" t="str">
            <v>144-2</v>
          </cell>
          <cell r="B514">
            <v>5057</v>
          </cell>
          <cell r="C514">
            <v>2</v>
          </cell>
          <cell r="D514" t="str">
            <v>A</v>
          </cell>
          <cell r="E514">
            <v>144</v>
          </cell>
          <cell r="F514" t="str">
            <v>Z</v>
          </cell>
          <cell r="G514">
            <v>2</v>
          </cell>
          <cell r="H514">
            <v>3102838</v>
          </cell>
          <cell r="I514">
            <v>0.68500000000000005</v>
          </cell>
          <cell r="J514">
            <v>0.67</v>
          </cell>
          <cell r="K514">
            <v>384.315</v>
          </cell>
          <cell r="L514">
            <v>384.99</v>
          </cell>
          <cell r="M514">
            <v>384.32</v>
          </cell>
          <cell r="N514">
            <v>384.99</v>
          </cell>
          <cell r="O514">
            <v>0</v>
          </cell>
          <cell r="P514" t="str">
            <v>SM</v>
          </cell>
          <cell r="Q514" t="str">
            <v>cont. 144-3. pc1</v>
          </cell>
          <cell r="R514" t="str">
            <v>no</v>
          </cell>
          <cell r="S514">
            <v>1</v>
          </cell>
          <cell r="T514">
            <v>114</v>
          </cell>
          <cell r="U514">
            <v>1</v>
          </cell>
          <cell r="V514" t="str">
            <v>T</v>
          </cell>
          <cell r="W514" t="str">
            <v>no</v>
          </cell>
          <cell r="Z514" t="str">
            <v>ICDP5057ESY5IU2</v>
          </cell>
        </row>
        <row r="515">
          <cell r="A515" t="str">
            <v>144-3</v>
          </cell>
          <cell r="B515">
            <v>5057</v>
          </cell>
          <cell r="C515">
            <v>2</v>
          </cell>
          <cell r="D515" t="str">
            <v>A</v>
          </cell>
          <cell r="E515">
            <v>144</v>
          </cell>
          <cell r="F515" t="str">
            <v>Z</v>
          </cell>
          <cell r="G515">
            <v>3</v>
          </cell>
          <cell r="H515">
            <v>3102840</v>
          </cell>
          <cell r="I515">
            <v>0.83</v>
          </cell>
          <cell r="J515">
            <v>0.8</v>
          </cell>
          <cell r="K515">
            <v>385</v>
          </cell>
          <cell r="L515">
            <v>385.79</v>
          </cell>
          <cell r="M515">
            <v>384.99</v>
          </cell>
          <cell r="N515">
            <v>385.79</v>
          </cell>
          <cell r="O515">
            <v>0</v>
          </cell>
          <cell r="P515" t="str">
            <v>SM</v>
          </cell>
          <cell r="Q515" t="str">
            <v>cont. 144-4. pc1a-d, b in bag</v>
          </cell>
          <cell r="R515" t="str">
            <v>no</v>
          </cell>
          <cell r="S515">
            <v>1</v>
          </cell>
          <cell r="T515">
            <v>114</v>
          </cell>
          <cell r="U515">
            <v>2</v>
          </cell>
          <cell r="V515" t="str">
            <v>M</v>
          </cell>
          <cell r="W515" t="str">
            <v>no</v>
          </cell>
          <cell r="Z515" t="str">
            <v>ICDP5057ES06IU2</v>
          </cell>
        </row>
        <row r="516">
          <cell r="A516" t="str">
            <v>144-4</v>
          </cell>
          <cell r="B516">
            <v>5057</v>
          </cell>
          <cell r="C516">
            <v>2</v>
          </cell>
          <cell r="D516" t="str">
            <v>A</v>
          </cell>
          <cell r="E516">
            <v>144</v>
          </cell>
          <cell r="F516" t="str">
            <v>Z</v>
          </cell>
          <cell r="G516">
            <v>4</v>
          </cell>
          <cell r="H516">
            <v>3102842</v>
          </cell>
          <cell r="I516">
            <v>0.94499999999999995</v>
          </cell>
          <cell r="J516">
            <v>0.94</v>
          </cell>
          <cell r="K516">
            <v>385.83</v>
          </cell>
          <cell r="L516">
            <v>386.73</v>
          </cell>
          <cell r="M516">
            <v>385.79</v>
          </cell>
          <cell r="N516">
            <v>386.73</v>
          </cell>
          <cell r="O516">
            <v>0</v>
          </cell>
          <cell r="P516" t="str">
            <v>SM</v>
          </cell>
          <cell r="Q516" t="str">
            <v>cont. 145-1. pc1a-e</v>
          </cell>
          <cell r="R516" t="str">
            <v>no</v>
          </cell>
          <cell r="S516">
            <v>1</v>
          </cell>
          <cell r="T516">
            <v>114</v>
          </cell>
          <cell r="U516">
            <v>3</v>
          </cell>
          <cell r="V516" t="str">
            <v>M</v>
          </cell>
          <cell r="W516" t="str">
            <v>no</v>
          </cell>
          <cell r="Z516" t="str">
            <v>ICDP5057ES26IU2</v>
          </cell>
        </row>
        <row r="517">
          <cell r="A517" t="str">
            <v>145-1</v>
          </cell>
          <cell r="B517">
            <v>5057</v>
          </cell>
          <cell r="C517">
            <v>2</v>
          </cell>
          <cell r="D517" t="str">
            <v>A</v>
          </cell>
          <cell r="E517">
            <v>145</v>
          </cell>
          <cell r="F517" t="str">
            <v>Z</v>
          </cell>
          <cell r="G517">
            <v>1</v>
          </cell>
          <cell r="H517">
            <v>3102844</v>
          </cell>
          <cell r="I517">
            <v>0.85499999999999998</v>
          </cell>
          <cell r="J517">
            <v>0.85</v>
          </cell>
          <cell r="K517">
            <v>386.7</v>
          </cell>
          <cell r="L517">
            <v>387.55</v>
          </cell>
          <cell r="M517">
            <v>386.7</v>
          </cell>
          <cell r="N517">
            <v>387.55</v>
          </cell>
          <cell r="O517">
            <v>0</v>
          </cell>
          <cell r="P517" t="str">
            <v>SM</v>
          </cell>
          <cell r="Q517" t="str">
            <v>sawn 145-2. pc1a-g, c in bag</v>
          </cell>
          <cell r="R517" t="str">
            <v>no</v>
          </cell>
          <cell r="S517">
            <v>1</v>
          </cell>
          <cell r="T517">
            <v>114</v>
          </cell>
          <cell r="U517">
            <v>4</v>
          </cell>
          <cell r="V517" t="str">
            <v>M</v>
          </cell>
          <cell r="W517" t="str">
            <v>no</v>
          </cell>
          <cell r="Z517" t="str">
            <v>ICDP5057ES46IU2</v>
          </cell>
        </row>
        <row r="518">
          <cell r="A518" t="str">
            <v>145-2</v>
          </cell>
          <cell r="B518">
            <v>5057</v>
          </cell>
          <cell r="C518">
            <v>2</v>
          </cell>
          <cell r="D518" t="str">
            <v>A</v>
          </cell>
          <cell r="E518">
            <v>145</v>
          </cell>
          <cell r="F518" t="str">
            <v>Z</v>
          </cell>
          <cell r="G518">
            <v>2</v>
          </cell>
          <cell r="H518">
            <v>3102846</v>
          </cell>
          <cell r="I518">
            <v>0.66500000000000004</v>
          </cell>
          <cell r="J518">
            <v>0.64</v>
          </cell>
          <cell r="K518">
            <v>387.55500000000001</v>
          </cell>
          <cell r="L518">
            <v>388.19</v>
          </cell>
          <cell r="M518">
            <v>387.55</v>
          </cell>
          <cell r="N518">
            <v>388.19</v>
          </cell>
          <cell r="O518">
            <v>0</v>
          </cell>
          <cell r="P518" t="str">
            <v>SM</v>
          </cell>
          <cell r="Q518" t="str">
            <v>cont. 145-3. pc1a-c</v>
          </cell>
          <cell r="R518" t="str">
            <v>no</v>
          </cell>
          <cell r="S518">
            <v>1</v>
          </cell>
          <cell r="T518">
            <v>114</v>
          </cell>
          <cell r="U518">
            <v>5</v>
          </cell>
          <cell r="V518" t="str">
            <v>B</v>
          </cell>
          <cell r="W518" t="str">
            <v>no</v>
          </cell>
          <cell r="Z518" t="str">
            <v>ICDP5057ES66IU2</v>
          </cell>
        </row>
        <row r="519">
          <cell r="A519" t="str">
            <v>145-3</v>
          </cell>
          <cell r="B519">
            <v>5057</v>
          </cell>
          <cell r="C519">
            <v>2</v>
          </cell>
          <cell r="D519" t="str">
            <v>A</v>
          </cell>
          <cell r="E519">
            <v>145</v>
          </cell>
          <cell r="F519" t="str">
            <v>Z</v>
          </cell>
          <cell r="G519">
            <v>3</v>
          </cell>
          <cell r="H519">
            <v>3102848</v>
          </cell>
          <cell r="I519">
            <v>0.83499999999999996</v>
          </cell>
          <cell r="J519">
            <v>0.81</v>
          </cell>
          <cell r="K519">
            <v>388.22</v>
          </cell>
          <cell r="L519">
            <v>389</v>
          </cell>
          <cell r="M519">
            <v>388.19</v>
          </cell>
          <cell r="N519">
            <v>389</v>
          </cell>
          <cell r="O519">
            <v>0</v>
          </cell>
          <cell r="P519" t="str">
            <v>SM</v>
          </cell>
          <cell r="Q519" t="str">
            <v>cont. 145-4. pc1a-d, a in bag</v>
          </cell>
          <cell r="R519" t="str">
            <v>no</v>
          </cell>
          <cell r="S519">
            <v>1</v>
          </cell>
          <cell r="T519">
            <v>115</v>
          </cell>
          <cell r="U519">
            <v>1</v>
          </cell>
          <cell r="V519" t="str">
            <v>T</v>
          </cell>
          <cell r="W519" t="str">
            <v>no</v>
          </cell>
          <cell r="Z519" t="str">
            <v>ICDP5057ES86IU2</v>
          </cell>
        </row>
        <row r="520">
          <cell r="A520" t="str">
            <v>145-4</v>
          </cell>
          <cell r="B520">
            <v>5057</v>
          </cell>
          <cell r="C520">
            <v>2</v>
          </cell>
          <cell r="D520" t="str">
            <v>A</v>
          </cell>
          <cell r="E520">
            <v>145</v>
          </cell>
          <cell r="F520" t="str">
            <v>Z</v>
          </cell>
          <cell r="G520">
            <v>4</v>
          </cell>
          <cell r="H520">
            <v>3102850</v>
          </cell>
          <cell r="I520">
            <v>0.79</v>
          </cell>
          <cell r="J520">
            <v>0.76</v>
          </cell>
          <cell r="K520">
            <v>389.05500000000001</v>
          </cell>
          <cell r="L520">
            <v>389.76</v>
          </cell>
          <cell r="M520">
            <v>389</v>
          </cell>
          <cell r="N520">
            <v>389.76</v>
          </cell>
          <cell r="O520">
            <v>0</v>
          </cell>
          <cell r="P520" t="str">
            <v>SM</v>
          </cell>
          <cell r="Q520" t="str">
            <v>cont. 146-1. pc1. pc2 in bag. pc3. pc4. pc5. pc6. pc7. pc8. pc9a-c, b in bag</v>
          </cell>
          <cell r="R520" t="str">
            <v>no</v>
          </cell>
          <cell r="S520">
            <v>9</v>
          </cell>
          <cell r="T520">
            <v>115</v>
          </cell>
          <cell r="U520">
            <v>2</v>
          </cell>
          <cell r="V520" t="str">
            <v>M</v>
          </cell>
          <cell r="W520" t="str">
            <v>no</v>
          </cell>
          <cell r="Z520" t="str">
            <v>ICDP5057ESA6IU2</v>
          </cell>
        </row>
        <row r="521">
          <cell r="A521" t="str">
            <v>146-1</v>
          </cell>
          <cell r="B521">
            <v>5057</v>
          </cell>
          <cell r="C521">
            <v>2</v>
          </cell>
          <cell r="D521" t="str">
            <v>A</v>
          </cell>
          <cell r="E521">
            <v>146</v>
          </cell>
          <cell r="F521" t="str">
            <v>Z</v>
          </cell>
          <cell r="G521">
            <v>1</v>
          </cell>
          <cell r="H521">
            <v>3102852</v>
          </cell>
          <cell r="I521">
            <v>0.93</v>
          </cell>
          <cell r="J521">
            <v>0.92</v>
          </cell>
          <cell r="K521">
            <v>389.75</v>
          </cell>
          <cell r="L521">
            <v>390.67</v>
          </cell>
          <cell r="M521">
            <v>389.75</v>
          </cell>
          <cell r="N521">
            <v>390.67</v>
          </cell>
          <cell r="O521">
            <v>0</v>
          </cell>
          <cell r="P521" t="str">
            <v>SM</v>
          </cell>
          <cell r="Q521" t="str">
            <v>cont. 146-2. pc1a-f, e and f in bag</v>
          </cell>
          <cell r="R521" t="str">
            <v>no</v>
          </cell>
          <cell r="S521">
            <v>1</v>
          </cell>
          <cell r="T521">
            <v>115</v>
          </cell>
          <cell r="U521">
            <v>3</v>
          </cell>
          <cell r="V521" t="str">
            <v>M</v>
          </cell>
          <cell r="W521" t="str">
            <v>no</v>
          </cell>
          <cell r="Z521" t="str">
            <v>ICDP5057ESC6IU2</v>
          </cell>
        </row>
        <row r="522">
          <cell r="A522" t="str">
            <v>146-2</v>
          </cell>
          <cell r="B522">
            <v>5057</v>
          </cell>
          <cell r="C522">
            <v>2</v>
          </cell>
          <cell r="D522" t="str">
            <v>A</v>
          </cell>
          <cell r="E522">
            <v>146</v>
          </cell>
          <cell r="F522" t="str">
            <v>Z</v>
          </cell>
          <cell r="G522">
            <v>2</v>
          </cell>
          <cell r="H522">
            <v>3102854</v>
          </cell>
          <cell r="I522">
            <v>0.84</v>
          </cell>
          <cell r="J522">
            <v>0.82</v>
          </cell>
          <cell r="K522">
            <v>390.68</v>
          </cell>
          <cell r="L522">
            <v>391.49</v>
          </cell>
          <cell r="M522">
            <v>390.67</v>
          </cell>
          <cell r="N522">
            <v>391.49</v>
          </cell>
          <cell r="O522">
            <v>0</v>
          </cell>
          <cell r="P522" t="str">
            <v>SM</v>
          </cell>
          <cell r="Q522" t="str">
            <v>cont. 146-3. pc1a-b</v>
          </cell>
          <cell r="R522" t="str">
            <v>no</v>
          </cell>
          <cell r="S522">
            <v>1</v>
          </cell>
          <cell r="T522">
            <v>115</v>
          </cell>
          <cell r="U522">
            <v>4</v>
          </cell>
          <cell r="V522" t="str">
            <v>M</v>
          </cell>
          <cell r="W522" t="str">
            <v>no</v>
          </cell>
          <cell r="Z522" t="str">
            <v>ICDP5057ESE6IU2</v>
          </cell>
        </row>
        <row r="523">
          <cell r="A523" t="str">
            <v>146-3</v>
          </cell>
          <cell r="B523">
            <v>5057</v>
          </cell>
          <cell r="C523">
            <v>2</v>
          </cell>
          <cell r="D523" t="str">
            <v>A</v>
          </cell>
          <cell r="E523">
            <v>146</v>
          </cell>
          <cell r="F523" t="str">
            <v>Z</v>
          </cell>
          <cell r="G523">
            <v>3</v>
          </cell>
          <cell r="H523">
            <v>3102856</v>
          </cell>
          <cell r="I523">
            <v>0.68500000000000005</v>
          </cell>
          <cell r="J523">
            <v>0.68</v>
          </cell>
          <cell r="K523">
            <v>391.52</v>
          </cell>
          <cell r="L523">
            <v>392.17</v>
          </cell>
          <cell r="M523">
            <v>391.49</v>
          </cell>
          <cell r="N523">
            <v>392.17</v>
          </cell>
          <cell r="O523">
            <v>0</v>
          </cell>
          <cell r="P523" t="str">
            <v>SM</v>
          </cell>
          <cell r="Q523" t="str">
            <v>cont. 146-4. pc1a-g, b and f in bag</v>
          </cell>
          <cell r="R523" t="str">
            <v>no</v>
          </cell>
          <cell r="S523">
            <v>1</v>
          </cell>
          <cell r="T523">
            <v>115</v>
          </cell>
          <cell r="U523">
            <v>5</v>
          </cell>
          <cell r="V523" t="str">
            <v>B</v>
          </cell>
          <cell r="W523" t="str">
            <v>no</v>
          </cell>
          <cell r="Z523" t="str">
            <v>ICDP5057ESG6IU2</v>
          </cell>
        </row>
        <row r="524">
          <cell r="A524" t="str">
            <v>146-4</v>
          </cell>
          <cell r="B524">
            <v>5057</v>
          </cell>
          <cell r="C524">
            <v>2</v>
          </cell>
          <cell r="D524" t="str">
            <v>A</v>
          </cell>
          <cell r="E524">
            <v>146</v>
          </cell>
          <cell r="F524" t="str">
            <v>Z</v>
          </cell>
          <cell r="G524">
            <v>4</v>
          </cell>
          <cell r="H524">
            <v>3102858</v>
          </cell>
          <cell r="I524">
            <v>0.68500000000000005</v>
          </cell>
          <cell r="J524">
            <v>0.52</v>
          </cell>
          <cell r="K524">
            <v>392.20499999999998</v>
          </cell>
          <cell r="L524">
            <v>392.69</v>
          </cell>
          <cell r="M524">
            <v>392.17</v>
          </cell>
          <cell r="N524">
            <v>392.69</v>
          </cell>
          <cell r="O524">
            <v>0</v>
          </cell>
          <cell r="P524" t="str">
            <v>SM</v>
          </cell>
          <cell r="Q524" t="str">
            <v>cont. 147-1. pc1a-d, b in bag</v>
          </cell>
          <cell r="R524" t="str">
            <v>no</v>
          </cell>
          <cell r="S524">
            <v>1</v>
          </cell>
          <cell r="T524">
            <v>116</v>
          </cell>
          <cell r="U524">
            <v>1</v>
          </cell>
          <cell r="V524" t="str">
            <v>T</v>
          </cell>
          <cell r="W524" t="str">
            <v>no</v>
          </cell>
          <cell r="Z524" t="str">
            <v>ICDP5057ESI6IU2</v>
          </cell>
        </row>
        <row r="525">
          <cell r="A525" t="str">
            <v>147-1</v>
          </cell>
          <cell r="B525">
            <v>5057</v>
          </cell>
          <cell r="C525">
            <v>2</v>
          </cell>
          <cell r="D525" t="str">
            <v>A</v>
          </cell>
          <cell r="E525">
            <v>147</v>
          </cell>
          <cell r="F525" t="str">
            <v>Z</v>
          </cell>
          <cell r="G525">
            <v>1</v>
          </cell>
          <cell r="H525">
            <v>3102860</v>
          </cell>
          <cell r="I525">
            <v>0.91500000000000004</v>
          </cell>
          <cell r="J525">
            <v>0.85</v>
          </cell>
          <cell r="K525">
            <v>392.8</v>
          </cell>
          <cell r="L525">
            <v>393.65</v>
          </cell>
          <cell r="M525">
            <v>392.8</v>
          </cell>
          <cell r="N525">
            <v>393.65</v>
          </cell>
          <cell r="O525">
            <v>0</v>
          </cell>
          <cell r="P525" t="str">
            <v>SM</v>
          </cell>
          <cell r="Q525" t="str">
            <v>sawn 147-2. pc1a-b</v>
          </cell>
          <cell r="R525" t="str">
            <v>no</v>
          </cell>
          <cell r="S525">
            <v>1</v>
          </cell>
          <cell r="T525">
            <v>116</v>
          </cell>
          <cell r="U525">
            <v>2</v>
          </cell>
          <cell r="V525" t="str">
            <v>M</v>
          </cell>
          <cell r="W525" t="str">
            <v>no</v>
          </cell>
          <cell r="Z525" t="str">
            <v>ICDP5057ESK6IU2</v>
          </cell>
        </row>
        <row r="526">
          <cell r="A526" t="str">
            <v>147-2</v>
          </cell>
          <cell r="B526">
            <v>5057</v>
          </cell>
          <cell r="C526">
            <v>2</v>
          </cell>
          <cell r="D526" t="str">
            <v>A</v>
          </cell>
          <cell r="E526">
            <v>147</v>
          </cell>
          <cell r="F526" t="str">
            <v>Z</v>
          </cell>
          <cell r="G526">
            <v>2</v>
          </cell>
          <cell r="H526">
            <v>3102862</v>
          </cell>
          <cell r="I526">
            <v>0.82</v>
          </cell>
          <cell r="J526">
            <v>0.81</v>
          </cell>
          <cell r="K526">
            <v>393.71500000000003</v>
          </cell>
          <cell r="L526">
            <v>394.46</v>
          </cell>
          <cell r="M526">
            <v>393.65</v>
          </cell>
          <cell r="N526">
            <v>394.46</v>
          </cell>
          <cell r="O526">
            <v>0</v>
          </cell>
          <cell r="P526" t="str">
            <v>SM</v>
          </cell>
          <cell r="Q526" t="str">
            <v>cont. 147-3. pc1a-d</v>
          </cell>
          <cell r="R526" t="str">
            <v>no</v>
          </cell>
          <cell r="S526">
            <v>1</v>
          </cell>
          <cell r="T526">
            <v>116</v>
          </cell>
          <cell r="U526">
            <v>3</v>
          </cell>
          <cell r="V526" t="str">
            <v>M</v>
          </cell>
          <cell r="W526" t="str">
            <v>no</v>
          </cell>
          <cell r="Z526" t="str">
            <v>ICDP5057ESM6IU2</v>
          </cell>
        </row>
        <row r="527">
          <cell r="A527" t="str">
            <v>147-3</v>
          </cell>
          <cell r="B527">
            <v>5057</v>
          </cell>
          <cell r="C527">
            <v>2</v>
          </cell>
          <cell r="D527" t="str">
            <v>A</v>
          </cell>
          <cell r="E527">
            <v>147</v>
          </cell>
          <cell r="F527" t="str">
            <v>Z</v>
          </cell>
          <cell r="G527">
            <v>3</v>
          </cell>
          <cell r="H527">
            <v>3102864</v>
          </cell>
          <cell r="I527">
            <v>0.87</v>
          </cell>
          <cell r="J527">
            <v>0.87</v>
          </cell>
          <cell r="K527">
            <v>394.53500000000003</v>
          </cell>
          <cell r="L527">
            <v>395.33</v>
          </cell>
          <cell r="M527">
            <v>394.46</v>
          </cell>
          <cell r="N527">
            <v>395.33</v>
          </cell>
          <cell r="O527">
            <v>0</v>
          </cell>
          <cell r="P527" t="str">
            <v>SM</v>
          </cell>
          <cell r="Q527" t="str">
            <v>cont. 147-4. pc1a-c</v>
          </cell>
          <cell r="R527" t="str">
            <v>no</v>
          </cell>
          <cell r="S527">
            <v>1</v>
          </cell>
          <cell r="T527">
            <v>116</v>
          </cell>
          <cell r="U527">
            <v>4</v>
          </cell>
          <cell r="V527" t="str">
            <v>M</v>
          </cell>
          <cell r="W527" t="str">
            <v>no</v>
          </cell>
          <cell r="Z527" t="str">
            <v>ICDP5057ESO6IU2</v>
          </cell>
        </row>
        <row r="528">
          <cell r="A528" t="str">
            <v>147-4</v>
          </cell>
          <cell r="B528">
            <v>5057</v>
          </cell>
          <cell r="C528">
            <v>2</v>
          </cell>
          <cell r="D528" t="str">
            <v>A</v>
          </cell>
          <cell r="E528">
            <v>147</v>
          </cell>
          <cell r="F528" t="str">
            <v>Z</v>
          </cell>
          <cell r="G528">
            <v>4</v>
          </cell>
          <cell r="H528">
            <v>3102866</v>
          </cell>
          <cell r="I528">
            <v>0.52500000000000002</v>
          </cell>
          <cell r="J528">
            <v>0.7</v>
          </cell>
          <cell r="K528">
            <v>395.40500000000003</v>
          </cell>
          <cell r="L528">
            <v>396.03</v>
          </cell>
          <cell r="M528">
            <v>395.33</v>
          </cell>
          <cell r="N528">
            <v>396.03</v>
          </cell>
          <cell r="O528">
            <v>0</v>
          </cell>
          <cell r="P528" t="str">
            <v>SM</v>
          </cell>
          <cell r="Q528" t="str">
            <v>cont. 148-1. pc1a-b</v>
          </cell>
          <cell r="R528" t="str">
            <v>no</v>
          </cell>
          <cell r="S528">
            <v>1</v>
          </cell>
          <cell r="T528">
            <v>116</v>
          </cell>
          <cell r="U528">
            <v>5</v>
          </cell>
          <cell r="V528" t="str">
            <v>B</v>
          </cell>
          <cell r="W528" t="str">
            <v>no</v>
          </cell>
          <cell r="Z528" t="str">
            <v>ICDP5057ESQ6IU2</v>
          </cell>
        </row>
        <row r="529">
          <cell r="A529" t="str">
            <v>148-1</v>
          </cell>
          <cell r="B529">
            <v>5057</v>
          </cell>
          <cell r="C529">
            <v>2</v>
          </cell>
          <cell r="D529" t="str">
            <v>A</v>
          </cell>
          <cell r="E529">
            <v>148</v>
          </cell>
          <cell r="F529" t="str">
            <v>Z</v>
          </cell>
          <cell r="G529">
            <v>1</v>
          </cell>
          <cell r="H529">
            <v>3102868</v>
          </cell>
          <cell r="I529">
            <v>0.89500000000000002</v>
          </cell>
          <cell r="J529">
            <v>0.89</v>
          </cell>
          <cell r="K529">
            <v>395.85</v>
          </cell>
          <cell r="L529">
            <v>396.74</v>
          </cell>
          <cell r="M529">
            <v>395.85</v>
          </cell>
          <cell r="N529">
            <v>396.74</v>
          </cell>
          <cell r="O529">
            <v>0</v>
          </cell>
          <cell r="P529" t="str">
            <v>SM</v>
          </cell>
          <cell r="Q529" t="str">
            <v>cont. 148-2. pc1a-e, b in bag</v>
          </cell>
          <cell r="R529" t="str">
            <v>no</v>
          </cell>
          <cell r="S529">
            <v>1</v>
          </cell>
          <cell r="T529">
            <v>117</v>
          </cell>
          <cell r="U529">
            <v>1</v>
          </cell>
          <cell r="V529" t="str">
            <v>T</v>
          </cell>
          <cell r="W529" t="str">
            <v>no</v>
          </cell>
          <cell r="Z529" t="str">
            <v>ICDP5057ESS6IU2</v>
          </cell>
        </row>
        <row r="530">
          <cell r="A530" t="str">
            <v>148-2</v>
          </cell>
          <cell r="B530">
            <v>5057</v>
          </cell>
          <cell r="C530">
            <v>2</v>
          </cell>
          <cell r="D530" t="str">
            <v>A</v>
          </cell>
          <cell r="E530">
            <v>148</v>
          </cell>
          <cell r="F530" t="str">
            <v>Z</v>
          </cell>
          <cell r="G530">
            <v>2</v>
          </cell>
          <cell r="H530">
            <v>3102870</v>
          </cell>
          <cell r="I530">
            <v>0.66500000000000004</v>
          </cell>
          <cell r="J530">
            <v>0.65</v>
          </cell>
          <cell r="K530">
            <v>396.745</v>
          </cell>
          <cell r="L530">
            <v>397.39</v>
          </cell>
          <cell r="M530">
            <v>396.74</v>
          </cell>
          <cell r="N530">
            <v>397.39</v>
          </cell>
          <cell r="O530">
            <v>0</v>
          </cell>
          <cell r="P530" t="str">
            <v>SM</v>
          </cell>
          <cell r="Q530" t="str">
            <v>cont. 148-3. pc1a-c, cin bag</v>
          </cell>
          <cell r="R530" t="str">
            <v>no</v>
          </cell>
          <cell r="S530">
            <v>1</v>
          </cell>
          <cell r="T530">
            <v>117</v>
          </cell>
          <cell r="U530">
            <v>2</v>
          </cell>
          <cell r="V530" t="str">
            <v>M</v>
          </cell>
          <cell r="W530" t="str">
            <v>no</v>
          </cell>
          <cell r="Z530" t="str">
            <v>ICDP5057ESU6IU2</v>
          </cell>
        </row>
        <row r="531">
          <cell r="A531" t="str">
            <v>148-3</v>
          </cell>
          <cell r="B531">
            <v>5057</v>
          </cell>
          <cell r="C531">
            <v>2</v>
          </cell>
          <cell r="D531" t="str">
            <v>A</v>
          </cell>
          <cell r="E531">
            <v>148</v>
          </cell>
          <cell r="F531" t="str">
            <v>Z</v>
          </cell>
          <cell r="G531">
            <v>3</v>
          </cell>
          <cell r="H531">
            <v>3102872</v>
          </cell>
          <cell r="I531">
            <v>0.87</v>
          </cell>
          <cell r="J531">
            <v>0.85</v>
          </cell>
          <cell r="K531">
            <v>397.41</v>
          </cell>
          <cell r="L531">
            <v>398.24</v>
          </cell>
          <cell r="M531">
            <v>397.39</v>
          </cell>
          <cell r="N531">
            <v>398.24</v>
          </cell>
          <cell r="O531">
            <v>0</v>
          </cell>
          <cell r="P531" t="str">
            <v>SM</v>
          </cell>
          <cell r="Q531" t="str">
            <v>cont. 148-4. pc1a-e, c in bag</v>
          </cell>
          <cell r="R531" t="str">
            <v>no</v>
          </cell>
          <cell r="S531">
            <v>1</v>
          </cell>
          <cell r="T531">
            <v>117</v>
          </cell>
          <cell r="U531">
            <v>3</v>
          </cell>
          <cell r="V531" t="str">
            <v>M</v>
          </cell>
          <cell r="W531" t="str">
            <v>no</v>
          </cell>
          <cell r="Z531" t="str">
            <v>ICDP5057ESW6IU2</v>
          </cell>
        </row>
        <row r="532">
          <cell r="A532" t="str">
            <v>148-4</v>
          </cell>
          <cell r="B532">
            <v>5057</v>
          </cell>
          <cell r="C532">
            <v>2</v>
          </cell>
          <cell r="D532" t="str">
            <v>A</v>
          </cell>
          <cell r="E532">
            <v>148</v>
          </cell>
          <cell r="F532" t="str">
            <v>Z</v>
          </cell>
          <cell r="G532">
            <v>4</v>
          </cell>
          <cell r="H532">
            <v>3102874</v>
          </cell>
          <cell r="I532">
            <v>0.7</v>
          </cell>
          <cell r="J532">
            <v>0.68</v>
          </cell>
          <cell r="K532">
            <v>398.28000000000003</v>
          </cell>
          <cell r="L532">
            <v>398.92</v>
          </cell>
          <cell r="M532">
            <v>398.24</v>
          </cell>
          <cell r="N532">
            <v>398.92</v>
          </cell>
          <cell r="O532">
            <v>0</v>
          </cell>
          <cell r="P532" t="str">
            <v>SM</v>
          </cell>
          <cell r="Q532" t="str">
            <v>discont. 149-1. pc1a-d, a in bag</v>
          </cell>
          <cell r="R532" t="str">
            <v>no</v>
          </cell>
          <cell r="S532">
            <v>1</v>
          </cell>
          <cell r="T532">
            <v>117</v>
          </cell>
          <cell r="U532">
            <v>4</v>
          </cell>
          <cell r="V532" t="str">
            <v>M</v>
          </cell>
          <cell r="W532" t="str">
            <v>no</v>
          </cell>
          <cell r="Z532" t="str">
            <v>ICDP5057ESY6IU2</v>
          </cell>
        </row>
        <row r="533">
          <cell r="A533" t="str">
            <v>149-1</v>
          </cell>
          <cell r="B533">
            <v>5057</v>
          </cell>
          <cell r="C533">
            <v>2</v>
          </cell>
          <cell r="D533" t="str">
            <v>A</v>
          </cell>
          <cell r="E533">
            <v>149</v>
          </cell>
          <cell r="F533" t="str">
            <v>Z</v>
          </cell>
          <cell r="G533">
            <v>1</v>
          </cell>
          <cell r="H533">
            <v>3102876</v>
          </cell>
          <cell r="I533">
            <v>0.9</v>
          </cell>
          <cell r="J533">
            <v>0.9</v>
          </cell>
          <cell r="K533">
            <v>398.9</v>
          </cell>
          <cell r="L533">
            <v>399.8</v>
          </cell>
          <cell r="M533">
            <v>398.9</v>
          </cell>
          <cell r="N533">
            <v>399.8</v>
          </cell>
          <cell r="O533">
            <v>0</v>
          </cell>
          <cell r="P533" t="str">
            <v>SM</v>
          </cell>
          <cell r="Q533" t="str">
            <v>sawn 149-2. pc1a-d, a in bag</v>
          </cell>
          <cell r="R533" t="str">
            <v>no</v>
          </cell>
          <cell r="S533">
            <v>1</v>
          </cell>
          <cell r="T533">
            <v>117</v>
          </cell>
          <cell r="U533">
            <v>5</v>
          </cell>
          <cell r="V533" t="str">
            <v>B</v>
          </cell>
          <cell r="W533" t="str">
            <v>no</v>
          </cell>
          <cell r="Z533" t="str">
            <v>ICDP5057ES07IU2</v>
          </cell>
        </row>
        <row r="534">
          <cell r="A534" t="str">
            <v>149-2</v>
          </cell>
          <cell r="B534">
            <v>5057</v>
          </cell>
          <cell r="C534">
            <v>2</v>
          </cell>
          <cell r="D534" t="str">
            <v>A</v>
          </cell>
          <cell r="E534">
            <v>149</v>
          </cell>
          <cell r="F534" t="str">
            <v>Z</v>
          </cell>
          <cell r="G534">
            <v>2</v>
          </cell>
          <cell r="H534">
            <v>3102878</v>
          </cell>
          <cell r="I534">
            <v>0.95</v>
          </cell>
          <cell r="J534">
            <v>0.95</v>
          </cell>
          <cell r="K534">
            <v>399.79999999999995</v>
          </cell>
          <cell r="L534">
            <v>400.75</v>
          </cell>
          <cell r="M534">
            <v>399.8</v>
          </cell>
          <cell r="N534">
            <v>400.75</v>
          </cell>
          <cell r="O534">
            <v>0</v>
          </cell>
          <cell r="P534" t="str">
            <v>SM</v>
          </cell>
          <cell r="Q534" t="str">
            <v>sawn 149-3. pc1</v>
          </cell>
          <cell r="R534" t="str">
            <v>no</v>
          </cell>
          <cell r="S534">
            <v>1</v>
          </cell>
          <cell r="T534">
            <v>118</v>
          </cell>
          <cell r="U534">
            <v>1</v>
          </cell>
          <cell r="V534" t="str">
            <v>T</v>
          </cell>
          <cell r="W534" t="str">
            <v>no</v>
          </cell>
          <cell r="Z534" t="str">
            <v>ICDP5057ES27IU2</v>
          </cell>
        </row>
        <row r="535">
          <cell r="A535" t="str">
            <v>149-3</v>
          </cell>
          <cell r="B535">
            <v>5057</v>
          </cell>
          <cell r="C535">
            <v>2</v>
          </cell>
          <cell r="D535" t="str">
            <v>A</v>
          </cell>
          <cell r="E535">
            <v>149</v>
          </cell>
          <cell r="F535" t="str">
            <v>Z</v>
          </cell>
          <cell r="G535">
            <v>3</v>
          </cell>
          <cell r="H535">
            <v>3102880</v>
          </cell>
          <cell r="I535">
            <v>0.92</v>
          </cell>
          <cell r="J535">
            <v>0.91</v>
          </cell>
          <cell r="K535">
            <v>400.74999999999994</v>
          </cell>
          <cell r="L535">
            <v>401.66</v>
          </cell>
          <cell r="M535">
            <v>400.75</v>
          </cell>
          <cell r="N535">
            <v>401.66</v>
          </cell>
          <cell r="O535">
            <v>0</v>
          </cell>
          <cell r="P535" t="str">
            <v>SM</v>
          </cell>
          <cell r="Q535" t="str">
            <v>cont. 149-4. pc1a-b</v>
          </cell>
          <cell r="R535" t="str">
            <v>no</v>
          </cell>
          <cell r="S535">
            <v>1</v>
          </cell>
          <cell r="T535">
            <v>118</v>
          </cell>
          <cell r="U535">
            <v>2</v>
          </cell>
          <cell r="V535" t="str">
            <v>M</v>
          </cell>
          <cell r="W535" t="str">
            <v>no</v>
          </cell>
          <cell r="Z535" t="str">
            <v>ICDP5057ES47IU2</v>
          </cell>
        </row>
        <row r="536">
          <cell r="A536" t="str">
            <v>149-4</v>
          </cell>
          <cell r="B536">
            <v>5057</v>
          </cell>
          <cell r="C536">
            <v>2</v>
          </cell>
          <cell r="D536" t="str">
            <v>A</v>
          </cell>
          <cell r="E536">
            <v>149</v>
          </cell>
          <cell r="F536" t="str">
            <v>Z</v>
          </cell>
          <cell r="G536">
            <v>4</v>
          </cell>
          <cell r="H536">
            <v>3102882</v>
          </cell>
          <cell r="I536">
            <v>0.34</v>
          </cell>
          <cell r="J536">
            <v>0.32</v>
          </cell>
          <cell r="K536">
            <v>401.66999999999996</v>
          </cell>
          <cell r="L536">
            <v>401.98</v>
          </cell>
          <cell r="M536">
            <v>401.66</v>
          </cell>
          <cell r="N536">
            <v>401.98</v>
          </cell>
          <cell r="O536">
            <v>0</v>
          </cell>
          <cell r="P536" t="str">
            <v>SM</v>
          </cell>
          <cell r="Q536" t="str">
            <v>cont. 150-1. pc1</v>
          </cell>
          <cell r="R536" t="str">
            <v>no</v>
          </cell>
          <cell r="S536">
            <v>1</v>
          </cell>
          <cell r="T536">
            <v>118</v>
          </cell>
          <cell r="U536">
            <v>3</v>
          </cell>
          <cell r="V536" t="str">
            <v>M</v>
          </cell>
          <cell r="W536" t="str">
            <v>no</v>
          </cell>
          <cell r="Z536" t="str">
            <v>ICDP5057ES67IU2</v>
          </cell>
        </row>
        <row r="537">
          <cell r="A537" t="str">
            <v>150-1</v>
          </cell>
          <cell r="B537">
            <v>5057</v>
          </cell>
          <cell r="C537">
            <v>2</v>
          </cell>
          <cell r="D537" t="str">
            <v>A</v>
          </cell>
          <cell r="E537">
            <v>150</v>
          </cell>
          <cell r="F537" t="str">
            <v>Z</v>
          </cell>
          <cell r="G537">
            <v>1</v>
          </cell>
          <cell r="H537">
            <v>3102884</v>
          </cell>
          <cell r="I537">
            <v>0.84499999999999997</v>
          </cell>
          <cell r="J537">
            <v>0.84</v>
          </cell>
          <cell r="K537">
            <v>401.95</v>
          </cell>
          <cell r="L537">
            <v>402.79</v>
          </cell>
          <cell r="M537">
            <v>401.95</v>
          </cell>
          <cell r="N537">
            <v>402.79</v>
          </cell>
          <cell r="O537">
            <v>0</v>
          </cell>
          <cell r="P537" t="str">
            <v>SM</v>
          </cell>
          <cell r="Q537" t="str">
            <v>cont. 150-2. pc1a-b</v>
          </cell>
          <cell r="R537" t="str">
            <v>no</v>
          </cell>
          <cell r="S537">
            <v>1</v>
          </cell>
          <cell r="T537">
            <v>118</v>
          </cell>
          <cell r="U537">
            <v>4</v>
          </cell>
          <cell r="V537" t="str">
            <v>M</v>
          </cell>
          <cell r="W537" t="str">
            <v>no</v>
          </cell>
          <cell r="Z537" t="str">
            <v>ICDP5057ES87IU2</v>
          </cell>
        </row>
        <row r="538">
          <cell r="A538" t="str">
            <v>150-2</v>
          </cell>
          <cell r="B538">
            <v>5057</v>
          </cell>
          <cell r="C538">
            <v>2</v>
          </cell>
          <cell r="D538" t="str">
            <v>A</v>
          </cell>
          <cell r="E538">
            <v>150</v>
          </cell>
          <cell r="F538" t="str">
            <v>Z</v>
          </cell>
          <cell r="G538">
            <v>2</v>
          </cell>
          <cell r="H538">
            <v>3102886</v>
          </cell>
          <cell r="I538">
            <v>0.53</v>
          </cell>
          <cell r="J538">
            <v>0.45</v>
          </cell>
          <cell r="K538">
            <v>402.79500000000002</v>
          </cell>
          <cell r="L538">
            <v>403.24</v>
          </cell>
          <cell r="M538">
            <v>402.79</v>
          </cell>
          <cell r="N538">
            <v>403.24</v>
          </cell>
          <cell r="O538">
            <v>0</v>
          </cell>
          <cell r="P538" t="str">
            <v>SM</v>
          </cell>
          <cell r="Q538" t="str">
            <v>cont. 150-3. pc1a-d, d in bag</v>
          </cell>
          <cell r="R538" t="str">
            <v>no</v>
          </cell>
          <cell r="S538">
            <v>1</v>
          </cell>
          <cell r="T538">
            <v>118</v>
          </cell>
          <cell r="U538">
            <v>5</v>
          </cell>
          <cell r="V538" t="str">
            <v>B</v>
          </cell>
          <cell r="W538" t="str">
            <v>no</v>
          </cell>
          <cell r="Z538" t="str">
            <v>ICDP5057ESA7IU2</v>
          </cell>
        </row>
        <row r="539">
          <cell r="A539" t="str">
            <v>150-3</v>
          </cell>
          <cell r="B539">
            <v>5057</v>
          </cell>
          <cell r="C539">
            <v>2</v>
          </cell>
          <cell r="D539" t="str">
            <v>A</v>
          </cell>
          <cell r="E539">
            <v>150</v>
          </cell>
          <cell r="F539" t="str">
            <v>Z</v>
          </cell>
          <cell r="G539">
            <v>3</v>
          </cell>
          <cell r="H539">
            <v>3102888</v>
          </cell>
          <cell r="I539">
            <v>0.65</v>
          </cell>
          <cell r="J539">
            <v>0.62</v>
          </cell>
          <cell r="K539">
            <v>403.32499999999999</v>
          </cell>
          <cell r="L539">
            <v>403.86</v>
          </cell>
          <cell r="M539">
            <v>403.24</v>
          </cell>
          <cell r="N539">
            <v>403.86</v>
          </cell>
          <cell r="O539">
            <v>0</v>
          </cell>
          <cell r="P539" t="str">
            <v>SM</v>
          </cell>
          <cell r="Q539" t="str">
            <v>cont. 151-1. pc1a-g, a,d and g in bag</v>
          </cell>
          <cell r="R539" t="str">
            <v>no</v>
          </cell>
          <cell r="S539">
            <v>1</v>
          </cell>
          <cell r="T539">
            <v>119</v>
          </cell>
          <cell r="U539">
            <v>1</v>
          </cell>
          <cell r="V539" t="str">
            <v>T</v>
          </cell>
          <cell r="W539" t="str">
            <v>no</v>
          </cell>
          <cell r="Z539" t="str">
            <v>ICDP5057ESC7IU2</v>
          </cell>
        </row>
        <row r="540">
          <cell r="A540" t="str">
            <v>151-1</v>
          </cell>
          <cell r="B540">
            <v>5057</v>
          </cell>
          <cell r="C540">
            <v>2</v>
          </cell>
          <cell r="D540" t="str">
            <v>A</v>
          </cell>
          <cell r="E540">
            <v>151</v>
          </cell>
          <cell r="F540" t="str">
            <v>Z</v>
          </cell>
          <cell r="G540">
            <v>1</v>
          </cell>
          <cell r="H540">
            <v>3102890</v>
          </cell>
          <cell r="I540">
            <v>0.87</v>
          </cell>
          <cell r="J540">
            <v>0.82</v>
          </cell>
          <cell r="K540">
            <v>404.25</v>
          </cell>
          <cell r="L540">
            <v>405.07</v>
          </cell>
          <cell r="M540">
            <v>404.25</v>
          </cell>
          <cell r="N540">
            <v>405.07</v>
          </cell>
          <cell r="O540">
            <v>0</v>
          </cell>
          <cell r="P540" t="str">
            <v>SM</v>
          </cell>
          <cell r="Q540" t="str">
            <v>cont. 151-2. pc1a-d, c in bag</v>
          </cell>
          <cell r="R540" t="str">
            <v>no</v>
          </cell>
          <cell r="S540">
            <v>1</v>
          </cell>
          <cell r="T540">
            <v>119</v>
          </cell>
          <cell r="U540">
            <v>2</v>
          </cell>
          <cell r="V540" t="str">
            <v>M</v>
          </cell>
          <cell r="W540" t="str">
            <v>no</v>
          </cell>
          <cell r="Z540" t="str">
            <v>ICDP5057ESE7IU2</v>
          </cell>
        </row>
        <row r="541">
          <cell r="A541" t="str">
            <v>151-2</v>
          </cell>
          <cell r="B541">
            <v>5057</v>
          </cell>
          <cell r="C541">
            <v>2</v>
          </cell>
          <cell r="D541" t="str">
            <v>A</v>
          </cell>
          <cell r="E541">
            <v>151</v>
          </cell>
          <cell r="F541" t="str">
            <v>Z</v>
          </cell>
          <cell r="G541">
            <v>2</v>
          </cell>
          <cell r="H541">
            <v>3102892</v>
          </cell>
          <cell r="I541">
            <v>0.94</v>
          </cell>
          <cell r="J541">
            <v>0.89</v>
          </cell>
          <cell r="K541">
            <v>405.12</v>
          </cell>
          <cell r="L541">
            <v>405.96</v>
          </cell>
          <cell r="M541">
            <v>405.07</v>
          </cell>
          <cell r="N541">
            <v>405.96</v>
          </cell>
          <cell r="O541">
            <v>0</v>
          </cell>
          <cell r="P541" t="str">
            <v>SM</v>
          </cell>
          <cell r="Q541" t="str">
            <v>cont. 151-3. pc1a-f, d in bag</v>
          </cell>
          <cell r="R541" t="str">
            <v>no</v>
          </cell>
          <cell r="S541">
            <v>1</v>
          </cell>
          <cell r="T541">
            <v>119</v>
          </cell>
          <cell r="U541">
            <v>3</v>
          </cell>
          <cell r="V541" t="str">
            <v>M</v>
          </cell>
          <cell r="W541" t="str">
            <v>no</v>
          </cell>
          <cell r="Z541" t="str">
            <v>ICDP5057ESG7IU2</v>
          </cell>
        </row>
        <row r="542">
          <cell r="A542" t="str">
            <v>151-3</v>
          </cell>
          <cell r="B542">
            <v>5057</v>
          </cell>
          <cell r="C542">
            <v>2</v>
          </cell>
          <cell r="D542" t="str">
            <v>A</v>
          </cell>
          <cell r="E542">
            <v>151</v>
          </cell>
          <cell r="F542" t="str">
            <v>Z</v>
          </cell>
          <cell r="G542">
            <v>3</v>
          </cell>
          <cell r="H542">
            <v>3102894</v>
          </cell>
          <cell r="I542">
            <v>0.71</v>
          </cell>
          <cell r="J542">
            <v>0.72</v>
          </cell>
          <cell r="K542">
            <v>406.06</v>
          </cell>
          <cell r="L542">
            <v>406.68</v>
          </cell>
          <cell r="M542">
            <v>405.96</v>
          </cell>
          <cell r="N542">
            <v>406.68</v>
          </cell>
          <cell r="O542">
            <v>0</v>
          </cell>
          <cell r="P542" t="str">
            <v>SM</v>
          </cell>
          <cell r="Q542" t="str">
            <v>end of core! pc1a-i h in bag</v>
          </cell>
          <cell r="R542" t="str">
            <v>no</v>
          </cell>
          <cell r="S542">
            <v>1</v>
          </cell>
          <cell r="T542">
            <v>119</v>
          </cell>
          <cell r="U542">
            <v>4</v>
          </cell>
          <cell r="V542" t="str">
            <v>B</v>
          </cell>
          <cell r="W542" t="str">
            <v>no</v>
          </cell>
          <cell r="Z542" t="str">
            <v>ICDP5057ESI7IU2</v>
          </cell>
        </row>
      </sheetData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V12" t="str">
            <v>weak</v>
          </cell>
          <cell r="W12">
            <v>1</v>
          </cell>
        </row>
        <row r="13">
          <cell r="V13" t="str">
            <v>moderate</v>
          </cell>
          <cell r="W13">
            <v>2</v>
          </cell>
        </row>
        <row r="14">
          <cell r="V14" t="str">
            <v>strong</v>
          </cell>
          <cell r="W14">
            <v>3</v>
          </cell>
        </row>
        <row r="15">
          <cell r="V15" t="str">
            <v>n/a</v>
          </cell>
          <cell r="W15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/>
      <sheetData sheetId="1">
        <row r="3">
          <cell r="A3" t="str">
            <v>1-1</v>
          </cell>
          <cell r="B3">
            <v>5057</v>
          </cell>
          <cell r="C3">
            <v>2</v>
          </cell>
          <cell r="D3" t="str">
            <v>A</v>
          </cell>
          <cell r="E3">
            <v>1</v>
          </cell>
          <cell r="F3" t="str">
            <v>Z</v>
          </cell>
          <cell r="G3">
            <v>1</v>
          </cell>
          <cell r="H3">
            <v>3101684</v>
          </cell>
          <cell r="I3">
            <v>0.245</v>
          </cell>
          <cell r="J3">
            <v>0.27</v>
          </cell>
          <cell r="K3">
            <v>0</v>
          </cell>
          <cell r="L3">
            <v>0.27</v>
          </cell>
          <cell r="M3">
            <v>0</v>
          </cell>
          <cell r="N3">
            <v>0.27</v>
          </cell>
          <cell r="O3">
            <v>0</v>
          </cell>
          <cell r="P3" t="str">
            <v>MH</v>
          </cell>
          <cell r="Q3" t="str">
            <v>1 oriented piece (piece 2)</v>
          </cell>
          <cell r="R3" t="str">
            <v>no</v>
          </cell>
          <cell r="S3">
            <v>3</v>
          </cell>
          <cell r="T3">
            <v>1</v>
          </cell>
          <cell r="U3">
            <v>1</v>
          </cell>
          <cell r="V3" t="str">
            <v>T</v>
          </cell>
          <cell r="W3" t="str">
            <v>no</v>
          </cell>
          <cell r="Z3" t="str">
            <v>ICDP5057ESW9HU2</v>
          </cell>
        </row>
        <row r="4">
          <cell r="A4" t="str">
            <v>2-1</v>
          </cell>
          <cell r="B4">
            <v>5057</v>
          </cell>
          <cell r="C4">
            <v>2</v>
          </cell>
          <cell r="D4" t="str">
            <v>A</v>
          </cell>
          <cell r="E4">
            <v>2</v>
          </cell>
          <cell r="F4" t="str">
            <v>Z</v>
          </cell>
          <cell r="G4">
            <v>1</v>
          </cell>
          <cell r="H4">
            <v>3101692</v>
          </cell>
          <cell r="I4">
            <v>1.0149999999999999</v>
          </cell>
          <cell r="J4">
            <v>1</v>
          </cell>
          <cell r="K4">
            <v>2.4</v>
          </cell>
          <cell r="L4">
            <v>3.4</v>
          </cell>
          <cell r="M4">
            <v>2.4</v>
          </cell>
          <cell r="N4">
            <v>3.4</v>
          </cell>
          <cell r="O4">
            <v>0</v>
          </cell>
          <cell r="P4" t="str">
            <v>MH</v>
          </cell>
          <cell r="R4" t="str">
            <v>no</v>
          </cell>
          <cell r="S4">
            <v>3</v>
          </cell>
          <cell r="T4">
            <v>1</v>
          </cell>
          <cell r="U4">
            <v>2</v>
          </cell>
          <cell r="V4" t="str">
            <v>M</v>
          </cell>
          <cell r="W4" t="str">
            <v>no</v>
          </cell>
          <cell r="Z4" t="str">
            <v>ICDP5057ES4AHU2</v>
          </cell>
        </row>
        <row r="5">
          <cell r="A5" t="str">
            <v>2-2</v>
          </cell>
          <cell r="B5">
            <v>5057</v>
          </cell>
          <cell r="C5">
            <v>2</v>
          </cell>
          <cell r="D5" t="str">
            <v>A</v>
          </cell>
          <cell r="E5">
            <v>2</v>
          </cell>
          <cell r="F5" t="str">
            <v>Z</v>
          </cell>
          <cell r="G5">
            <v>2</v>
          </cell>
          <cell r="H5">
            <v>3101694</v>
          </cell>
          <cell r="I5">
            <v>0.28000000000000003</v>
          </cell>
          <cell r="J5">
            <v>0.34499999999999997</v>
          </cell>
          <cell r="K5">
            <v>3.415</v>
          </cell>
          <cell r="L5">
            <v>3.7450000000000001</v>
          </cell>
          <cell r="M5">
            <v>3.4</v>
          </cell>
          <cell r="N5">
            <v>3.7450000000000001</v>
          </cell>
          <cell r="O5">
            <v>0</v>
          </cell>
          <cell r="P5" t="str">
            <v>MH</v>
          </cell>
          <cell r="R5" t="str">
            <v>no</v>
          </cell>
          <cell r="S5">
            <v>4</v>
          </cell>
          <cell r="T5">
            <v>1</v>
          </cell>
          <cell r="U5">
            <v>3</v>
          </cell>
          <cell r="V5" t="str">
            <v>M</v>
          </cell>
          <cell r="W5" t="str">
            <v>no</v>
          </cell>
          <cell r="Z5" t="str">
            <v>ICDP5057ES6AHU2</v>
          </cell>
        </row>
        <row r="6">
          <cell r="A6" t="str">
            <v>3-1</v>
          </cell>
          <cell r="B6">
            <v>5057</v>
          </cell>
          <cell r="C6">
            <v>2</v>
          </cell>
          <cell r="D6" t="str">
            <v>A</v>
          </cell>
          <cell r="E6">
            <v>3</v>
          </cell>
          <cell r="F6" t="str">
            <v>Z</v>
          </cell>
          <cell r="G6">
            <v>1</v>
          </cell>
          <cell r="H6">
            <v>3101696</v>
          </cell>
          <cell r="I6">
            <v>0.7</v>
          </cell>
          <cell r="J6">
            <v>0.72</v>
          </cell>
          <cell r="K6">
            <v>3.4</v>
          </cell>
          <cell r="L6">
            <v>4.12</v>
          </cell>
          <cell r="M6">
            <v>3.4</v>
          </cell>
          <cell r="N6">
            <v>4.12</v>
          </cell>
          <cell r="O6">
            <v>0</v>
          </cell>
          <cell r="P6" t="str">
            <v>MH</v>
          </cell>
          <cell r="R6" t="str">
            <v>no</v>
          </cell>
          <cell r="S6">
            <v>3</v>
          </cell>
          <cell r="T6">
            <v>1</v>
          </cell>
          <cell r="U6">
            <v>4</v>
          </cell>
          <cell r="V6" t="str">
            <v>B</v>
          </cell>
          <cell r="W6" t="str">
            <v>no</v>
          </cell>
          <cell r="Z6" t="str">
            <v>ICDP5057ES8AHU2</v>
          </cell>
        </row>
        <row r="7">
          <cell r="A7" t="str">
            <v>3-2</v>
          </cell>
          <cell r="B7">
            <v>5057</v>
          </cell>
          <cell r="C7">
            <v>2</v>
          </cell>
          <cell r="D7" t="str">
            <v>A</v>
          </cell>
          <cell r="E7">
            <v>3</v>
          </cell>
          <cell r="F7" t="str">
            <v>Z</v>
          </cell>
          <cell r="G7">
            <v>2</v>
          </cell>
          <cell r="H7">
            <v>3101698</v>
          </cell>
          <cell r="I7">
            <v>0.56999999999999995</v>
          </cell>
          <cell r="J7">
            <v>0.59</v>
          </cell>
          <cell r="K7">
            <v>4.0999999999999996</v>
          </cell>
          <cell r="L7">
            <v>4.71</v>
          </cell>
          <cell r="M7">
            <v>4.12</v>
          </cell>
          <cell r="N7">
            <v>4.71</v>
          </cell>
          <cell r="O7">
            <v>0</v>
          </cell>
          <cell r="P7" t="str">
            <v>MH</v>
          </cell>
          <cell r="Q7">
            <v>0</v>
          </cell>
          <cell r="R7" t="str">
            <v>no</v>
          </cell>
          <cell r="S7">
            <v>3</v>
          </cell>
          <cell r="T7">
            <v>2</v>
          </cell>
          <cell r="U7">
            <v>1</v>
          </cell>
          <cell r="V7" t="str">
            <v>T</v>
          </cell>
          <cell r="W7" t="str">
            <v>no</v>
          </cell>
          <cell r="X7">
            <v>0</v>
          </cell>
          <cell r="Y7">
            <v>0</v>
          </cell>
          <cell r="Z7" t="str">
            <v>ICDP5057ESAAHU2</v>
          </cell>
        </row>
        <row r="8">
          <cell r="A8" t="str">
            <v>4-1</v>
          </cell>
          <cell r="B8">
            <v>5057</v>
          </cell>
          <cell r="C8">
            <v>2</v>
          </cell>
          <cell r="D8" t="str">
            <v>A</v>
          </cell>
          <cell r="E8">
            <v>4</v>
          </cell>
          <cell r="F8" t="str">
            <v>Z</v>
          </cell>
          <cell r="G8">
            <v>1</v>
          </cell>
          <cell r="H8">
            <v>3101700</v>
          </cell>
          <cell r="I8">
            <v>0.92</v>
          </cell>
          <cell r="J8">
            <v>0.99</v>
          </cell>
          <cell r="K8">
            <v>4.4000000000000004</v>
          </cell>
          <cell r="L8">
            <v>5.39</v>
          </cell>
          <cell r="M8">
            <v>4.4000000000000004</v>
          </cell>
          <cell r="N8">
            <v>5.39</v>
          </cell>
          <cell r="O8">
            <v>0</v>
          </cell>
          <cell r="P8" t="str">
            <v>MH</v>
          </cell>
          <cell r="R8" t="str">
            <v>no</v>
          </cell>
          <cell r="S8">
            <v>4</v>
          </cell>
          <cell r="T8">
            <v>2</v>
          </cell>
          <cell r="U8">
            <v>1</v>
          </cell>
          <cell r="V8" t="str">
            <v>M</v>
          </cell>
          <cell r="W8" t="str">
            <v>no</v>
          </cell>
          <cell r="Z8" t="str">
            <v>ICDP5057ESCAHU2</v>
          </cell>
        </row>
        <row r="9">
          <cell r="A9" t="str">
            <v>4-2</v>
          </cell>
          <cell r="B9">
            <v>5057</v>
          </cell>
          <cell r="C9">
            <v>2</v>
          </cell>
          <cell r="D9" t="str">
            <v>A</v>
          </cell>
          <cell r="E9">
            <v>4</v>
          </cell>
          <cell r="F9" t="str">
            <v>Z</v>
          </cell>
          <cell r="G9">
            <v>2</v>
          </cell>
          <cell r="H9">
            <v>3101702</v>
          </cell>
          <cell r="I9">
            <v>0.29499999999999998</v>
          </cell>
          <cell r="J9">
            <v>0.27</v>
          </cell>
          <cell r="K9">
            <v>5.32</v>
          </cell>
          <cell r="L9">
            <v>5.66</v>
          </cell>
          <cell r="M9">
            <v>5.39</v>
          </cell>
          <cell r="N9">
            <v>5.66</v>
          </cell>
          <cell r="O9">
            <v>0</v>
          </cell>
          <cell r="P9" t="str">
            <v>MH</v>
          </cell>
          <cell r="R9" t="str">
            <v>no</v>
          </cell>
          <cell r="S9">
            <v>4</v>
          </cell>
          <cell r="T9">
            <v>2</v>
          </cell>
          <cell r="U9">
            <v>3</v>
          </cell>
          <cell r="V9" t="str">
            <v>M</v>
          </cell>
          <cell r="W9" t="str">
            <v>no</v>
          </cell>
          <cell r="Z9" t="str">
            <v>ICDP5057ESEAHU2</v>
          </cell>
        </row>
        <row r="10">
          <cell r="A10" t="str">
            <v>5-1</v>
          </cell>
          <cell r="B10">
            <v>5057</v>
          </cell>
          <cell r="C10">
            <v>2</v>
          </cell>
          <cell r="D10" t="str">
            <v>A</v>
          </cell>
          <cell r="E10">
            <v>5</v>
          </cell>
          <cell r="F10" t="str">
            <v>Z</v>
          </cell>
          <cell r="G10">
            <v>1</v>
          </cell>
          <cell r="H10">
            <v>3101704</v>
          </cell>
          <cell r="I10">
            <v>0.77</v>
          </cell>
          <cell r="J10">
            <v>0.81</v>
          </cell>
          <cell r="K10">
            <v>5.45</v>
          </cell>
          <cell r="L10">
            <v>6.26</v>
          </cell>
          <cell r="M10">
            <v>5.45</v>
          </cell>
          <cell r="N10">
            <v>6.26</v>
          </cell>
          <cell r="O10">
            <v>0</v>
          </cell>
          <cell r="P10" t="str">
            <v>MH</v>
          </cell>
          <cell r="Q10" t="str">
            <v>piece 4 is continuous into section 5-2. Piece 4 original reconstructed length grater than one meter, 1.10m</v>
          </cell>
          <cell r="R10" t="str">
            <v>no</v>
          </cell>
          <cell r="S10">
            <v>4</v>
          </cell>
          <cell r="T10">
            <v>2</v>
          </cell>
          <cell r="U10">
            <v>4</v>
          </cell>
          <cell r="V10" t="str">
            <v>B</v>
          </cell>
          <cell r="W10" t="str">
            <v>no</v>
          </cell>
          <cell r="Z10" t="str">
            <v>ICDP5057ESGAHU2</v>
          </cell>
        </row>
        <row r="11">
          <cell r="A11" t="str">
            <v>5-2</v>
          </cell>
          <cell r="B11">
            <v>5057</v>
          </cell>
          <cell r="C11">
            <v>2</v>
          </cell>
          <cell r="D11" t="str">
            <v>A</v>
          </cell>
          <cell r="E11">
            <v>5</v>
          </cell>
          <cell r="F11" t="str">
            <v>Z</v>
          </cell>
          <cell r="G11">
            <v>2</v>
          </cell>
          <cell r="H11">
            <v>3101706</v>
          </cell>
          <cell r="I11">
            <v>0.71</v>
          </cell>
          <cell r="J11">
            <v>0.7</v>
          </cell>
          <cell r="K11">
            <v>6.2200000000000006</v>
          </cell>
          <cell r="L11">
            <v>6.96</v>
          </cell>
          <cell r="M11">
            <v>6.26</v>
          </cell>
          <cell r="N11">
            <v>6.96</v>
          </cell>
          <cell r="O11">
            <v>0</v>
          </cell>
          <cell r="P11" t="str">
            <v>DM</v>
          </cell>
          <cell r="Q11" t="str">
            <v>piece 1 continues from piece 4 in 5Z-1.</v>
          </cell>
          <cell r="R11" t="str">
            <v>no</v>
          </cell>
          <cell r="S11">
            <v>2</v>
          </cell>
          <cell r="T11">
            <v>3</v>
          </cell>
          <cell r="U11">
            <v>1</v>
          </cell>
          <cell r="V11" t="str">
            <v>T</v>
          </cell>
          <cell r="W11" t="str">
            <v>no</v>
          </cell>
          <cell r="Z11" t="str">
            <v>ICDP5057ESIAHU2</v>
          </cell>
        </row>
        <row r="12">
          <cell r="A12" t="str">
            <v>5-3</v>
          </cell>
          <cell r="B12">
            <v>5057</v>
          </cell>
          <cell r="C12">
            <v>2</v>
          </cell>
          <cell r="D12" t="str">
            <v>A</v>
          </cell>
          <cell r="E12">
            <v>5</v>
          </cell>
          <cell r="F12" t="str">
            <v>Z</v>
          </cell>
          <cell r="G12">
            <v>3</v>
          </cell>
          <cell r="H12">
            <v>3101708</v>
          </cell>
          <cell r="I12">
            <v>0.59</v>
          </cell>
          <cell r="J12">
            <v>0.60499999999999998</v>
          </cell>
          <cell r="K12">
            <v>6.9300000000000006</v>
          </cell>
          <cell r="L12">
            <v>7.5650000000000004</v>
          </cell>
          <cell r="M12">
            <v>6.96</v>
          </cell>
          <cell r="N12">
            <v>7.5650000000000004</v>
          </cell>
          <cell r="O12">
            <v>0</v>
          </cell>
          <cell r="P12" t="str">
            <v>DM</v>
          </cell>
          <cell r="R12" t="str">
            <v>no</v>
          </cell>
          <cell r="S12">
            <v>3</v>
          </cell>
          <cell r="T12">
            <v>3</v>
          </cell>
          <cell r="U12">
            <v>2</v>
          </cell>
          <cell r="V12" t="str">
            <v>M</v>
          </cell>
          <cell r="W12" t="str">
            <v>no</v>
          </cell>
          <cell r="Z12" t="str">
            <v>ICDP5057ESKAHU2</v>
          </cell>
        </row>
        <row r="13">
          <cell r="A13" t="str">
            <v>6-1</v>
          </cell>
          <cell r="B13">
            <v>5057</v>
          </cell>
          <cell r="C13">
            <v>2</v>
          </cell>
          <cell r="D13" t="str">
            <v>A</v>
          </cell>
          <cell r="E13">
            <v>6</v>
          </cell>
          <cell r="F13" t="str">
            <v>Z</v>
          </cell>
          <cell r="G13">
            <v>1</v>
          </cell>
          <cell r="H13">
            <v>3101710</v>
          </cell>
          <cell r="I13">
            <v>0.75</v>
          </cell>
          <cell r="J13">
            <v>0.74</v>
          </cell>
          <cell r="K13">
            <v>7.45</v>
          </cell>
          <cell r="L13">
            <v>8.19</v>
          </cell>
          <cell r="M13">
            <v>7.45</v>
          </cell>
          <cell r="N13">
            <v>8.19</v>
          </cell>
          <cell r="O13">
            <v>0</v>
          </cell>
          <cell r="P13" t="str">
            <v>MH</v>
          </cell>
          <cell r="Q13" t="str">
            <v>piece 1, 3, 6 and 8 are rubble intervals (reason for curated length &gt; drilled interval)</v>
          </cell>
          <cell r="R13" t="str">
            <v>no</v>
          </cell>
          <cell r="S13">
            <v>8</v>
          </cell>
          <cell r="T13">
            <v>3</v>
          </cell>
          <cell r="U13">
            <v>3</v>
          </cell>
          <cell r="V13" t="str">
            <v>M</v>
          </cell>
          <cell r="W13" t="str">
            <v>no</v>
          </cell>
          <cell r="Z13" t="str">
            <v>ICDP5057ESMAHU2</v>
          </cell>
        </row>
        <row r="14">
          <cell r="A14" t="str">
            <v>7-1</v>
          </cell>
          <cell r="B14">
            <v>5057</v>
          </cell>
          <cell r="C14">
            <v>2</v>
          </cell>
          <cell r="D14" t="str">
            <v>A</v>
          </cell>
          <cell r="E14">
            <v>7</v>
          </cell>
          <cell r="F14" t="str">
            <v>Z</v>
          </cell>
          <cell r="G14">
            <v>1</v>
          </cell>
          <cell r="H14">
            <v>3101712</v>
          </cell>
          <cell r="I14">
            <v>0.66</v>
          </cell>
          <cell r="J14">
            <v>0.66</v>
          </cell>
          <cell r="K14">
            <v>7.85</v>
          </cell>
          <cell r="L14">
            <v>8.51</v>
          </cell>
          <cell r="M14">
            <v>7.85</v>
          </cell>
          <cell r="N14">
            <v>8.51</v>
          </cell>
          <cell r="O14">
            <v>0</v>
          </cell>
          <cell r="P14" t="str">
            <v>MH</v>
          </cell>
          <cell r="Q14" t="str">
            <v>1 piece, 3 subpieces</v>
          </cell>
          <cell r="R14" t="str">
            <v>no</v>
          </cell>
          <cell r="S14">
            <v>1</v>
          </cell>
          <cell r="T14">
            <v>3</v>
          </cell>
          <cell r="U14">
            <v>4</v>
          </cell>
          <cell r="V14" t="str">
            <v>B</v>
          </cell>
          <cell r="W14" t="str">
            <v>no</v>
          </cell>
          <cell r="Z14" t="str">
            <v>ICDP5057ESOAHU2</v>
          </cell>
        </row>
        <row r="15">
          <cell r="A15" t="str">
            <v>8-1</v>
          </cell>
          <cell r="B15">
            <v>5057</v>
          </cell>
          <cell r="C15">
            <v>2</v>
          </cell>
          <cell r="D15" t="str">
            <v>A</v>
          </cell>
          <cell r="E15">
            <v>8</v>
          </cell>
          <cell r="F15" t="str">
            <v>Z</v>
          </cell>
          <cell r="G15">
            <v>1</v>
          </cell>
          <cell r="H15">
            <v>3101718</v>
          </cell>
          <cell r="I15">
            <v>0.8</v>
          </cell>
          <cell r="J15">
            <v>0.83</v>
          </cell>
          <cell r="K15">
            <v>8.5</v>
          </cell>
          <cell r="L15">
            <v>9.33</v>
          </cell>
          <cell r="M15">
            <v>8.5</v>
          </cell>
          <cell r="N15">
            <v>9.33</v>
          </cell>
          <cell r="O15">
            <v>0</v>
          </cell>
          <cell r="P15" t="str">
            <v>mh</v>
          </cell>
          <cell r="Q15" t="str">
            <v>fractured!</v>
          </cell>
          <cell r="R15" t="str">
            <v>no</v>
          </cell>
          <cell r="S15">
            <v>5</v>
          </cell>
          <cell r="T15">
            <v>4</v>
          </cell>
          <cell r="U15">
            <v>1</v>
          </cell>
          <cell r="V15" t="str">
            <v>T</v>
          </cell>
          <cell r="W15" t="str">
            <v>no</v>
          </cell>
          <cell r="Z15" t="str">
            <v>ICDP5057ESUAHU2</v>
          </cell>
        </row>
        <row r="16">
          <cell r="A16" t="str">
            <v>8-2</v>
          </cell>
          <cell r="B16">
            <v>5057</v>
          </cell>
          <cell r="C16">
            <v>2</v>
          </cell>
          <cell r="D16" t="str">
            <v>A</v>
          </cell>
          <cell r="E16">
            <v>8</v>
          </cell>
          <cell r="F16" t="str">
            <v>Z</v>
          </cell>
          <cell r="G16">
            <v>2</v>
          </cell>
          <cell r="H16">
            <v>3101720</v>
          </cell>
          <cell r="I16">
            <v>0.57999999999999996</v>
          </cell>
          <cell r="J16">
            <v>0.57999999999999996</v>
          </cell>
          <cell r="K16">
            <v>9.3000000000000007</v>
          </cell>
          <cell r="L16">
            <v>9.91</v>
          </cell>
          <cell r="M16">
            <v>9.33</v>
          </cell>
          <cell r="N16">
            <v>9.91</v>
          </cell>
          <cell r="O16">
            <v>0</v>
          </cell>
          <cell r="P16" t="str">
            <v>MH</v>
          </cell>
          <cell r="Q16" t="str">
            <v>intensely fractured horizon, all now rubble. Fine grained green matrix around rubble</v>
          </cell>
          <cell r="R16" t="str">
            <v>no</v>
          </cell>
          <cell r="S16">
            <v>3</v>
          </cell>
          <cell r="T16">
            <v>4</v>
          </cell>
          <cell r="U16">
            <v>2</v>
          </cell>
          <cell r="V16" t="str">
            <v>M</v>
          </cell>
          <cell r="W16" t="str">
            <v>no</v>
          </cell>
          <cell r="Z16" t="str">
            <v>ICDP5057ESWAHU2</v>
          </cell>
        </row>
        <row r="17">
          <cell r="A17" t="str">
            <v>9-1</v>
          </cell>
          <cell r="B17">
            <v>5057</v>
          </cell>
          <cell r="C17">
            <v>2</v>
          </cell>
          <cell r="D17" t="str">
            <v>A</v>
          </cell>
          <cell r="E17">
            <v>9</v>
          </cell>
          <cell r="F17" t="str">
            <v>Z</v>
          </cell>
          <cell r="G17">
            <v>1</v>
          </cell>
          <cell r="H17">
            <v>3101722</v>
          </cell>
          <cell r="I17">
            <v>0.76</v>
          </cell>
          <cell r="J17">
            <v>0.8</v>
          </cell>
          <cell r="K17">
            <v>9.6999999999999993</v>
          </cell>
          <cell r="L17">
            <v>10.5</v>
          </cell>
          <cell r="M17">
            <v>9.6999999999999993</v>
          </cell>
          <cell r="N17">
            <v>10.5</v>
          </cell>
          <cell r="O17">
            <v>0</v>
          </cell>
          <cell r="P17" t="str">
            <v>MH</v>
          </cell>
          <cell r="Q17" t="str">
            <v>piece 2 is continuous into section 9-2</v>
          </cell>
          <cell r="R17" t="str">
            <v>no</v>
          </cell>
          <cell r="S17">
            <v>2</v>
          </cell>
          <cell r="T17">
            <v>4</v>
          </cell>
          <cell r="U17">
            <v>3</v>
          </cell>
          <cell r="V17" t="str">
            <v>M</v>
          </cell>
          <cell r="W17" t="str">
            <v>no</v>
          </cell>
          <cell r="Z17" t="str">
            <v>ICDP5057ESYAHU2</v>
          </cell>
        </row>
        <row r="18">
          <cell r="A18" t="str">
            <v>9-2</v>
          </cell>
          <cell r="B18">
            <v>5057</v>
          </cell>
          <cell r="C18">
            <v>2</v>
          </cell>
          <cell r="D18" t="str">
            <v>A</v>
          </cell>
          <cell r="E18">
            <v>9</v>
          </cell>
          <cell r="F18" t="str">
            <v>Z</v>
          </cell>
          <cell r="G18">
            <v>2</v>
          </cell>
          <cell r="H18">
            <v>3101724</v>
          </cell>
          <cell r="I18">
            <v>0.69</v>
          </cell>
          <cell r="J18">
            <v>0.69</v>
          </cell>
          <cell r="K18">
            <v>10.459999999999999</v>
          </cell>
          <cell r="L18">
            <v>11.19</v>
          </cell>
          <cell r="M18">
            <v>10.5</v>
          </cell>
          <cell r="N18">
            <v>11.19</v>
          </cell>
          <cell r="O18">
            <v>0</v>
          </cell>
          <cell r="P18" t="str">
            <v>MH</v>
          </cell>
          <cell r="Q18" t="str">
            <v>piece 1 is continuous from piece 2 section 9-2</v>
          </cell>
          <cell r="R18" t="str">
            <v>no</v>
          </cell>
          <cell r="S18">
            <v>1</v>
          </cell>
          <cell r="T18">
            <v>4</v>
          </cell>
          <cell r="U18">
            <v>4</v>
          </cell>
          <cell r="V18" t="str">
            <v>B</v>
          </cell>
          <cell r="W18" t="str">
            <v>no</v>
          </cell>
          <cell r="X18">
            <v>0</v>
          </cell>
          <cell r="Y18">
            <v>0</v>
          </cell>
          <cell r="Z18" t="str">
            <v>ICDP5057ES0BHU2</v>
          </cell>
        </row>
        <row r="19">
          <cell r="A19" t="str">
            <v>9-3</v>
          </cell>
          <cell r="B19">
            <v>5057</v>
          </cell>
          <cell r="C19">
            <v>2</v>
          </cell>
          <cell r="D19" t="str">
            <v>A</v>
          </cell>
          <cell r="E19">
            <v>9</v>
          </cell>
          <cell r="F19" t="str">
            <v>Z</v>
          </cell>
          <cell r="G19">
            <v>3</v>
          </cell>
          <cell r="H19">
            <v>3101726</v>
          </cell>
          <cell r="I19">
            <v>0.5</v>
          </cell>
          <cell r="J19">
            <v>0.49</v>
          </cell>
          <cell r="K19">
            <v>11.149999999999999</v>
          </cell>
          <cell r="L19">
            <v>11.68</v>
          </cell>
          <cell r="M19">
            <v>11.19</v>
          </cell>
          <cell r="N19">
            <v>11.68</v>
          </cell>
          <cell r="O19">
            <v>0</v>
          </cell>
          <cell r="P19" t="str">
            <v>MH</v>
          </cell>
          <cell r="Q19" t="str">
            <v>piece 1 is rubble</v>
          </cell>
          <cell r="R19" t="str">
            <v>no</v>
          </cell>
          <cell r="S19">
            <v>2</v>
          </cell>
          <cell r="T19">
            <v>5</v>
          </cell>
          <cell r="U19">
            <v>1</v>
          </cell>
          <cell r="V19" t="str">
            <v>T</v>
          </cell>
          <cell r="W19" t="str">
            <v>no</v>
          </cell>
          <cell r="Z19" t="str">
            <v>ICDP5057ES2BHU2</v>
          </cell>
        </row>
        <row r="20">
          <cell r="A20" t="str">
            <v>10-1</v>
          </cell>
          <cell r="B20">
            <v>5057</v>
          </cell>
          <cell r="C20">
            <v>2</v>
          </cell>
          <cell r="D20" t="str">
            <v>A</v>
          </cell>
          <cell r="E20">
            <v>10</v>
          </cell>
          <cell r="F20" t="str">
            <v>Z</v>
          </cell>
          <cell r="G20">
            <v>1</v>
          </cell>
          <cell r="H20">
            <v>3101728</v>
          </cell>
          <cell r="I20">
            <v>0.72</v>
          </cell>
          <cell r="J20">
            <v>0.73</v>
          </cell>
          <cell r="K20">
            <v>11.55</v>
          </cell>
          <cell r="L20">
            <v>12.28</v>
          </cell>
          <cell r="M20">
            <v>11.55</v>
          </cell>
          <cell r="N20">
            <v>12.28</v>
          </cell>
          <cell r="O20">
            <v>0</v>
          </cell>
          <cell r="P20" t="str">
            <v>MH</v>
          </cell>
          <cell r="R20" t="str">
            <v>no</v>
          </cell>
          <cell r="S20">
            <v>3</v>
          </cell>
          <cell r="T20">
            <v>5</v>
          </cell>
          <cell r="U20">
            <v>2</v>
          </cell>
          <cell r="V20" t="str">
            <v>M</v>
          </cell>
          <cell r="W20" t="str">
            <v>no</v>
          </cell>
          <cell r="Z20" t="str">
            <v>ICDP5057ES4BHU2</v>
          </cell>
        </row>
        <row r="21">
          <cell r="A21" t="str">
            <v>10-2</v>
          </cell>
          <cell r="B21">
            <v>5057</v>
          </cell>
          <cell r="C21">
            <v>2</v>
          </cell>
          <cell r="D21" t="str">
            <v>A</v>
          </cell>
          <cell r="E21">
            <v>10</v>
          </cell>
          <cell r="F21" t="str">
            <v>Z</v>
          </cell>
          <cell r="G21">
            <v>2</v>
          </cell>
          <cell r="H21">
            <v>3101730</v>
          </cell>
          <cell r="I21">
            <v>0.97</v>
          </cell>
          <cell r="J21">
            <v>0.97</v>
          </cell>
          <cell r="K21">
            <v>12.270000000000001</v>
          </cell>
          <cell r="L21">
            <v>13.25</v>
          </cell>
          <cell r="M21">
            <v>12.28</v>
          </cell>
          <cell r="N21">
            <v>13.25</v>
          </cell>
          <cell r="O21">
            <v>0</v>
          </cell>
          <cell r="P21" t="str">
            <v>MH</v>
          </cell>
          <cell r="Q21" t="str">
            <v>piece 2 is continuous with piece 1 in section 10-3. Piece 1 is fault zone and highly fragile</v>
          </cell>
          <cell r="R21" t="str">
            <v>no</v>
          </cell>
          <cell r="S21">
            <v>2</v>
          </cell>
          <cell r="T21">
            <v>5</v>
          </cell>
          <cell r="U21">
            <v>3</v>
          </cell>
          <cell r="V21" t="str">
            <v>M</v>
          </cell>
          <cell r="W21" t="str">
            <v>no</v>
          </cell>
          <cell r="Z21" t="str">
            <v>ICDP5057ES6BHU2</v>
          </cell>
        </row>
        <row r="22">
          <cell r="A22" t="str">
            <v>10-3</v>
          </cell>
          <cell r="B22">
            <v>5057</v>
          </cell>
          <cell r="C22">
            <v>2</v>
          </cell>
          <cell r="D22" t="str">
            <v>A</v>
          </cell>
          <cell r="E22">
            <v>10</v>
          </cell>
          <cell r="F22" t="str">
            <v>Z</v>
          </cell>
          <cell r="G22">
            <v>3</v>
          </cell>
          <cell r="H22">
            <v>3101732</v>
          </cell>
          <cell r="I22">
            <v>0.74</v>
          </cell>
          <cell r="J22">
            <v>0.74</v>
          </cell>
          <cell r="K22">
            <v>13.240000000000002</v>
          </cell>
          <cell r="L22">
            <v>13.99</v>
          </cell>
          <cell r="M22">
            <v>13.25</v>
          </cell>
          <cell r="N22">
            <v>13.99</v>
          </cell>
          <cell r="O22">
            <v>0</v>
          </cell>
          <cell r="P22" t="str">
            <v>MH</v>
          </cell>
          <cell r="Q22" t="str">
            <v>piece 1 is continuous from piece 2 in section 10-2</v>
          </cell>
          <cell r="R22" t="str">
            <v>no</v>
          </cell>
          <cell r="S22">
            <v>2</v>
          </cell>
          <cell r="T22">
            <v>5</v>
          </cell>
          <cell r="U22">
            <v>4</v>
          </cell>
          <cell r="V22" t="str">
            <v>B</v>
          </cell>
          <cell r="W22" t="str">
            <v>no</v>
          </cell>
          <cell r="X22">
            <v>0</v>
          </cell>
          <cell r="Y22">
            <v>0</v>
          </cell>
          <cell r="Z22" t="str">
            <v>ICDP5057ES8BHU2</v>
          </cell>
        </row>
        <row r="23">
          <cell r="A23" t="str">
            <v>10-4</v>
          </cell>
          <cell r="B23">
            <v>5057</v>
          </cell>
          <cell r="C23">
            <v>2</v>
          </cell>
          <cell r="D23" t="str">
            <v>A</v>
          </cell>
          <cell r="E23">
            <v>10</v>
          </cell>
          <cell r="F23" t="str">
            <v>Z</v>
          </cell>
          <cell r="G23">
            <v>4</v>
          </cell>
          <cell r="H23">
            <v>3101734</v>
          </cell>
          <cell r="I23">
            <v>0.85</v>
          </cell>
          <cell r="J23">
            <v>0.85</v>
          </cell>
          <cell r="K23">
            <v>13.980000000000002</v>
          </cell>
          <cell r="L23">
            <v>14.84</v>
          </cell>
          <cell r="M23">
            <v>13.99</v>
          </cell>
          <cell r="N23">
            <v>14.84</v>
          </cell>
          <cell r="O23">
            <v>0</v>
          </cell>
          <cell r="P23" t="str">
            <v>DM</v>
          </cell>
          <cell r="Q23" t="str">
            <v>piece 1 is continuous from piece 1 in section 10-3, core box 5</v>
          </cell>
          <cell r="R23" t="str">
            <v>no</v>
          </cell>
          <cell r="S23">
            <v>1</v>
          </cell>
          <cell r="T23">
            <v>6</v>
          </cell>
          <cell r="U23">
            <v>1</v>
          </cell>
          <cell r="V23" t="str">
            <v>T</v>
          </cell>
          <cell r="W23" t="str">
            <v>no</v>
          </cell>
          <cell r="Z23" t="str">
            <v>ICDP5057ESABHU2</v>
          </cell>
        </row>
        <row r="24">
          <cell r="A24" t="str">
            <v>11-1</v>
          </cell>
          <cell r="B24">
            <v>5057</v>
          </cell>
          <cell r="C24">
            <v>2</v>
          </cell>
          <cell r="D24" t="str">
            <v>A</v>
          </cell>
          <cell r="E24">
            <v>11</v>
          </cell>
          <cell r="F24" t="str">
            <v>Z</v>
          </cell>
          <cell r="G24">
            <v>1</v>
          </cell>
          <cell r="H24">
            <v>3101736</v>
          </cell>
          <cell r="I24">
            <v>0.68</v>
          </cell>
          <cell r="J24">
            <v>0.68</v>
          </cell>
          <cell r="K24">
            <v>14.6</v>
          </cell>
          <cell r="L24">
            <v>15.28</v>
          </cell>
          <cell r="M24">
            <v>14.6</v>
          </cell>
          <cell r="N24">
            <v>15.28</v>
          </cell>
          <cell r="O24">
            <v>0</v>
          </cell>
          <cell r="P24" t="str">
            <v>DM</v>
          </cell>
          <cell r="Q24" t="str">
            <v>piece 1 is continued in section 11-2</v>
          </cell>
          <cell r="R24" t="str">
            <v>no</v>
          </cell>
          <cell r="S24">
            <v>1</v>
          </cell>
          <cell r="T24">
            <v>6</v>
          </cell>
          <cell r="U24">
            <v>2</v>
          </cell>
          <cell r="V24" t="str">
            <v>M</v>
          </cell>
          <cell r="W24" t="str">
            <v>no</v>
          </cell>
          <cell r="Z24" t="str">
            <v>ICDP5057ESCBHU2</v>
          </cell>
        </row>
        <row r="25">
          <cell r="A25" t="str">
            <v>11-2</v>
          </cell>
          <cell r="B25">
            <v>5057</v>
          </cell>
          <cell r="C25">
            <v>2</v>
          </cell>
          <cell r="D25" t="str">
            <v>A</v>
          </cell>
          <cell r="E25">
            <v>11</v>
          </cell>
          <cell r="F25" t="str">
            <v>Z</v>
          </cell>
          <cell r="G25">
            <v>2</v>
          </cell>
          <cell r="H25">
            <v>3101738</v>
          </cell>
          <cell r="I25">
            <v>0.96499999999999997</v>
          </cell>
          <cell r="J25">
            <v>0.97</v>
          </cell>
          <cell r="K25">
            <v>15.28</v>
          </cell>
          <cell r="L25">
            <v>16.25</v>
          </cell>
          <cell r="M25">
            <v>15.28</v>
          </cell>
          <cell r="N25">
            <v>16.25</v>
          </cell>
          <cell r="O25">
            <v>0</v>
          </cell>
          <cell r="P25" t="str">
            <v>DM</v>
          </cell>
          <cell r="Q25" t="str">
            <v>piece 1 is continued in section 11-3</v>
          </cell>
          <cell r="R25" t="str">
            <v>no</v>
          </cell>
          <cell r="S25">
            <v>1</v>
          </cell>
          <cell r="T25">
            <v>6</v>
          </cell>
          <cell r="U25">
            <v>3</v>
          </cell>
          <cell r="V25" t="str">
            <v>M</v>
          </cell>
          <cell r="W25" t="str">
            <v>no</v>
          </cell>
          <cell r="Z25" t="str">
            <v>ICDP5057ESEBHU2</v>
          </cell>
        </row>
        <row r="26">
          <cell r="A26" t="str">
            <v>11-3</v>
          </cell>
          <cell r="B26">
            <v>5057</v>
          </cell>
          <cell r="C26">
            <v>2</v>
          </cell>
          <cell r="D26" t="str">
            <v>A</v>
          </cell>
          <cell r="E26">
            <v>11</v>
          </cell>
          <cell r="F26" t="str">
            <v>Z</v>
          </cell>
          <cell r="G26">
            <v>3</v>
          </cell>
          <cell r="H26">
            <v>3101740</v>
          </cell>
          <cell r="I26">
            <v>0.94499999999999995</v>
          </cell>
          <cell r="J26">
            <v>0.95</v>
          </cell>
          <cell r="K26">
            <v>16.245000000000001</v>
          </cell>
          <cell r="L26">
            <v>17.2</v>
          </cell>
          <cell r="M26">
            <v>16.25</v>
          </cell>
          <cell r="N26">
            <v>17.2</v>
          </cell>
          <cell r="O26">
            <v>0</v>
          </cell>
          <cell r="P26" t="str">
            <v>DM</v>
          </cell>
          <cell r="Q26" t="str">
            <v>piece 1 is continued in section 11-4, core box 7</v>
          </cell>
          <cell r="R26" t="str">
            <v>no</v>
          </cell>
          <cell r="S26">
            <v>1</v>
          </cell>
          <cell r="T26">
            <v>6</v>
          </cell>
          <cell r="U26">
            <v>4</v>
          </cell>
          <cell r="V26" t="str">
            <v>B</v>
          </cell>
          <cell r="W26" t="str">
            <v>no</v>
          </cell>
          <cell r="X26">
            <v>0</v>
          </cell>
          <cell r="Y26">
            <v>0</v>
          </cell>
          <cell r="Z26" t="str">
            <v>ICDP5057ESGBHU2</v>
          </cell>
        </row>
        <row r="27">
          <cell r="A27" t="str">
            <v>11-4</v>
          </cell>
          <cell r="B27">
            <v>5057</v>
          </cell>
          <cell r="C27">
            <v>2</v>
          </cell>
          <cell r="D27" t="str">
            <v>A</v>
          </cell>
          <cell r="E27">
            <v>11</v>
          </cell>
          <cell r="F27" t="str">
            <v>Z</v>
          </cell>
          <cell r="G27">
            <v>4</v>
          </cell>
          <cell r="H27">
            <v>3101742</v>
          </cell>
          <cell r="I27">
            <v>0.64500000000000002</v>
          </cell>
          <cell r="J27">
            <v>0.65</v>
          </cell>
          <cell r="K27">
            <v>17.190000000000001</v>
          </cell>
          <cell r="L27">
            <v>17.850000000000001</v>
          </cell>
          <cell r="M27">
            <v>17.2</v>
          </cell>
          <cell r="N27">
            <v>17.850000000000001</v>
          </cell>
          <cell r="O27">
            <v>0</v>
          </cell>
          <cell r="P27" t="str">
            <v>DM</v>
          </cell>
          <cell r="R27" t="str">
            <v>no</v>
          </cell>
          <cell r="S27">
            <v>1</v>
          </cell>
          <cell r="T27">
            <v>7</v>
          </cell>
          <cell r="U27">
            <v>1</v>
          </cell>
          <cell r="V27" t="str">
            <v>T</v>
          </cell>
          <cell r="W27" t="str">
            <v>no</v>
          </cell>
          <cell r="Z27" t="str">
            <v>ICDP5057ESIBHU2</v>
          </cell>
        </row>
        <row r="28">
          <cell r="A28" t="str">
            <v>12-1</v>
          </cell>
          <cell r="B28">
            <v>5057</v>
          </cell>
          <cell r="C28">
            <v>2</v>
          </cell>
          <cell r="D28" t="str">
            <v>A</v>
          </cell>
          <cell r="E28">
            <v>12</v>
          </cell>
          <cell r="F28" t="str">
            <v>Z</v>
          </cell>
          <cell r="G28">
            <v>1</v>
          </cell>
          <cell r="H28">
            <v>3101744</v>
          </cell>
          <cell r="I28">
            <v>0.42499999999999999</v>
          </cell>
          <cell r="J28">
            <v>0.4</v>
          </cell>
          <cell r="K28">
            <v>17.649999999999999</v>
          </cell>
          <cell r="L28">
            <v>18.05</v>
          </cell>
          <cell r="M28">
            <v>17.649999999999999</v>
          </cell>
          <cell r="N28">
            <v>18.05</v>
          </cell>
          <cell r="O28">
            <v>0</v>
          </cell>
          <cell r="P28" t="str">
            <v>DM</v>
          </cell>
          <cell r="Q28" t="str">
            <v>piece 1 is continued in section 12-2</v>
          </cell>
          <cell r="R28" t="str">
            <v>no</v>
          </cell>
          <cell r="S28">
            <v>1</v>
          </cell>
          <cell r="T28">
            <v>7</v>
          </cell>
          <cell r="U28">
            <v>2</v>
          </cell>
          <cell r="V28" t="str">
            <v>M</v>
          </cell>
          <cell r="W28" t="str">
            <v>no</v>
          </cell>
          <cell r="Z28" t="str">
            <v>ICDP5057ESKBHU2</v>
          </cell>
        </row>
        <row r="29">
          <cell r="A29" t="str">
            <v>12-2</v>
          </cell>
          <cell r="B29">
            <v>5057</v>
          </cell>
          <cell r="C29">
            <v>2</v>
          </cell>
          <cell r="D29" t="str">
            <v>A</v>
          </cell>
          <cell r="E29">
            <v>12</v>
          </cell>
          <cell r="F29" t="str">
            <v>Z</v>
          </cell>
          <cell r="G29">
            <v>2</v>
          </cell>
          <cell r="H29">
            <v>3101746</v>
          </cell>
          <cell r="I29">
            <v>1</v>
          </cell>
          <cell r="J29">
            <v>0.95</v>
          </cell>
          <cell r="K29">
            <v>18.074999999999999</v>
          </cell>
          <cell r="L29">
            <v>19</v>
          </cell>
          <cell r="M29">
            <v>18.05</v>
          </cell>
          <cell r="N29">
            <v>19</v>
          </cell>
          <cell r="O29">
            <v>0</v>
          </cell>
          <cell r="P29" t="str">
            <v>DM</v>
          </cell>
          <cell r="Q29" t="str">
            <v>piece 1 continues in section 12-3</v>
          </cell>
          <cell r="R29" t="str">
            <v>no</v>
          </cell>
          <cell r="S29">
            <v>1</v>
          </cell>
          <cell r="T29">
            <v>7</v>
          </cell>
          <cell r="U29">
            <v>3</v>
          </cell>
          <cell r="V29" t="str">
            <v>M</v>
          </cell>
          <cell r="W29" t="str">
            <v>no</v>
          </cell>
          <cell r="Z29" t="str">
            <v>ICDP5057ESMBHU2</v>
          </cell>
        </row>
        <row r="30">
          <cell r="A30" t="str">
            <v>12-3</v>
          </cell>
          <cell r="B30">
            <v>5057</v>
          </cell>
          <cell r="C30">
            <v>2</v>
          </cell>
          <cell r="D30" t="str">
            <v>A</v>
          </cell>
          <cell r="E30">
            <v>12</v>
          </cell>
          <cell r="F30" t="str">
            <v>Z</v>
          </cell>
          <cell r="G30">
            <v>3</v>
          </cell>
          <cell r="H30">
            <v>3101748</v>
          </cell>
          <cell r="I30">
            <v>0.315</v>
          </cell>
          <cell r="J30">
            <v>0.315</v>
          </cell>
          <cell r="K30">
            <v>19.074999999999999</v>
          </cell>
          <cell r="L30">
            <v>19.315000000000001</v>
          </cell>
          <cell r="M30">
            <v>19</v>
          </cell>
          <cell r="N30">
            <v>19.315000000000001</v>
          </cell>
          <cell r="O30">
            <v>0</v>
          </cell>
          <cell r="P30" t="str">
            <v>DM</v>
          </cell>
          <cell r="Q30" t="str">
            <v>piece 1 continues in section 12-4, core box 8</v>
          </cell>
          <cell r="R30" t="str">
            <v>no</v>
          </cell>
          <cell r="S30">
            <v>1</v>
          </cell>
          <cell r="T30">
            <v>7</v>
          </cell>
          <cell r="U30">
            <v>4</v>
          </cell>
          <cell r="V30" t="str">
            <v>B</v>
          </cell>
          <cell r="W30" t="str">
            <v>no</v>
          </cell>
          <cell r="Z30" t="str">
            <v>ICDP5057ESOBHU2</v>
          </cell>
        </row>
        <row r="31">
          <cell r="A31" t="str">
            <v>12-4</v>
          </cell>
          <cell r="B31">
            <v>5057</v>
          </cell>
          <cell r="C31">
            <v>2</v>
          </cell>
          <cell r="D31" t="str">
            <v>A</v>
          </cell>
          <cell r="E31">
            <v>12</v>
          </cell>
          <cell r="F31" t="str">
            <v>Z</v>
          </cell>
          <cell r="G31">
            <v>4</v>
          </cell>
          <cell r="H31">
            <v>3101750</v>
          </cell>
          <cell r="I31">
            <v>1.01</v>
          </cell>
          <cell r="J31">
            <v>1</v>
          </cell>
          <cell r="K31">
            <v>19.39</v>
          </cell>
          <cell r="L31">
            <v>20.315000000000001</v>
          </cell>
          <cell r="M31">
            <v>19.315000000000001</v>
          </cell>
          <cell r="N31">
            <v>20.315000000000001</v>
          </cell>
          <cell r="O31">
            <v>0</v>
          </cell>
          <cell r="P31" t="str">
            <v>DM</v>
          </cell>
          <cell r="Q31" t="str">
            <v>piece 1 is continued in section 12-5</v>
          </cell>
          <cell r="R31" t="str">
            <v>no</v>
          </cell>
          <cell r="S31">
            <v>1</v>
          </cell>
          <cell r="T31">
            <v>8</v>
          </cell>
          <cell r="U31">
            <v>1</v>
          </cell>
          <cell r="V31" t="str">
            <v>T</v>
          </cell>
          <cell r="W31" t="str">
            <v>no</v>
          </cell>
          <cell r="Z31" t="str">
            <v>ICDP5057ESQBHU2</v>
          </cell>
        </row>
        <row r="32">
          <cell r="A32" t="str">
            <v>12-5</v>
          </cell>
          <cell r="B32">
            <v>5057</v>
          </cell>
          <cell r="C32">
            <v>2</v>
          </cell>
          <cell r="D32" t="str">
            <v>A</v>
          </cell>
          <cell r="E32">
            <v>12</v>
          </cell>
          <cell r="F32" t="str">
            <v>Z</v>
          </cell>
          <cell r="G32">
            <v>5</v>
          </cell>
          <cell r="H32">
            <v>3101752</v>
          </cell>
          <cell r="I32">
            <v>0.71499999999999997</v>
          </cell>
          <cell r="J32">
            <v>0.72</v>
          </cell>
          <cell r="K32">
            <v>20.400000000000002</v>
          </cell>
          <cell r="L32">
            <v>21.035</v>
          </cell>
          <cell r="M32">
            <v>20.315000000000001</v>
          </cell>
          <cell r="N32">
            <v>21.035</v>
          </cell>
          <cell r="O32">
            <v>0</v>
          </cell>
          <cell r="P32" t="str">
            <v>DM</v>
          </cell>
          <cell r="R32" t="str">
            <v>no</v>
          </cell>
          <cell r="S32">
            <v>1</v>
          </cell>
          <cell r="T32">
            <v>8</v>
          </cell>
          <cell r="U32">
            <v>2</v>
          </cell>
          <cell r="V32" t="str">
            <v>M</v>
          </cell>
          <cell r="W32" t="str">
            <v>no</v>
          </cell>
          <cell r="Z32" t="str">
            <v>ICDP5057ESSBHU2</v>
          </cell>
        </row>
        <row r="33">
          <cell r="A33" t="str">
            <v>13-1</v>
          </cell>
          <cell r="B33">
            <v>5057</v>
          </cell>
          <cell r="C33">
            <v>2</v>
          </cell>
          <cell r="D33" t="str">
            <v>A</v>
          </cell>
          <cell r="E33">
            <v>13</v>
          </cell>
          <cell r="F33" t="str">
            <v>Z</v>
          </cell>
          <cell r="G33">
            <v>1</v>
          </cell>
          <cell r="H33">
            <v>3101754</v>
          </cell>
          <cell r="I33">
            <v>0.90500000000000003</v>
          </cell>
          <cell r="J33">
            <v>0.91</v>
          </cell>
          <cell r="K33">
            <v>20.7</v>
          </cell>
          <cell r="L33">
            <v>21.61</v>
          </cell>
          <cell r="M33">
            <v>20.7</v>
          </cell>
          <cell r="N33">
            <v>21.61</v>
          </cell>
          <cell r="O33">
            <v>0</v>
          </cell>
          <cell r="P33" t="str">
            <v>DM</v>
          </cell>
          <cell r="Q33" t="str">
            <v>piece 1 is continued in section 13-2</v>
          </cell>
          <cell r="R33" t="str">
            <v>no</v>
          </cell>
          <cell r="S33">
            <v>1</v>
          </cell>
          <cell r="T33">
            <v>8</v>
          </cell>
          <cell r="U33">
            <v>3</v>
          </cell>
          <cell r="V33" t="str">
            <v>M</v>
          </cell>
          <cell r="W33" t="str">
            <v>no</v>
          </cell>
          <cell r="Z33" t="str">
            <v>ICDP5057ESUBHU2</v>
          </cell>
        </row>
        <row r="34">
          <cell r="A34" t="str">
            <v>13-2</v>
          </cell>
          <cell r="B34">
            <v>5057</v>
          </cell>
          <cell r="C34">
            <v>2</v>
          </cell>
          <cell r="D34" t="str">
            <v>A</v>
          </cell>
          <cell r="E34">
            <v>13</v>
          </cell>
          <cell r="F34" t="str">
            <v>Z</v>
          </cell>
          <cell r="G34">
            <v>2</v>
          </cell>
          <cell r="H34">
            <v>3101756</v>
          </cell>
          <cell r="I34">
            <v>0.78500000000000003</v>
          </cell>
          <cell r="J34">
            <v>0.8</v>
          </cell>
          <cell r="K34">
            <v>21.605</v>
          </cell>
          <cell r="L34">
            <v>22.41</v>
          </cell>
          <cell r="M34">
            <v>21.61</v>
          </cell>
          <cell r="N34">
            <v>22.41</v>
          </cell>
          <cell r="O34">
            <v>0</v>
          </cell>
          <cell r="P34" t="str">
            <v>DM</v>
          </cell>
          <cell r="Q34" t="str">
            <v>piece 1 continues in section 13-3, core box 9</v>
          </cell>
          <cell r="R34" t="str">
            <v>no</v>
          </cell>
          <cell r="S34">
            <v>1</v>
          </cell>
          <cell r="T34">
            <v>8</v>
          </cell>
          <cell r="U34">
            <v>4</v>
          </cell>
          <cell r="V34" t="str">
            <v>B</v>
          </cell>
          <cell r="W34" t="str">
            <v>no</v>
          </cell>
          <cell r="Z34" t="str">
            <v>ICDP5057ESWBHU2</v>
          </cell>
        </row>
        <row r="35">
          <cell r="A35" t="str">
            <v>13-3</v>
          </cell>
          <cell r="B35">
            <v>5057</v>
          </cell>
          <cell r="C35">
            <v>2</v>
          </cell>
          <cell r="D35" t="str">
            <v>A</v>
          </cell>
          <cell r="E35">
            <v>13</v>
          </cell>
          <cell r="F35" t="str">
            <v>Z</v>
          </cell>
          <cell r="G35">
            <v>3</v>
          </cell>
          <cell r="H35">
            <v>3101758</v>
          </cell>
          <cell r="I35">
            <v>0.91500000000000004</v>
          </cell>
          <cell r="J35">
            <v>0.91500000000000004</v>
          </cell>
          <cell r="K35">
            <v>22.39</v>
          </cell>
          <cell r="L35">
            <v>23.324999999999999</v>
          </cell>
          <cell r="M35">
            <v>22.41</v>
          </cell>
          <cell r="N35">
            <v>23.324999999999999</v>
          </cell>
          <cell r="O35">
            <v>0</v>
          </cell>
          <cell r="P35" t="str">
            <v>DM</v>
          </cell>
          <cell r="Q35" t="str">
            <v>piece 1 continues in section 13-4, section 13-4 starts with 4cm of vein rubbles, belong to piece 1 of section 13-3</v>
          </cell>
          <cell r="R35" t="str">
            <v>no</v>
          </cell>
          <cell r="S35">
            <v>1</v>
          </cell>
          <cell r="T35">
            <v>9</v>
          </cell>
          <cell r="U35">
            <v>1</v>
          </cell>
          <cell r="V35" t="str">
            <v>T</v>
          </cell>
          <cell r="W35" t="str">
            <v>no</v>
          </cell>
          <cell r="Z35" t="str">
            <v>ICDP5057ESYBHU2</v>
          </cell>
        </row>
        <row r="36">
          <cell r="A36" t="str">
            <v>13-4</v>
          </cell>
          <cell r="B36">
            <v>5057</v>
          </cell>
          <cell r="C36">
            <v>2</v>
          </cell>
          <cell r="D36" t="str">
            <v>A</v>
          </cell>
          <cell r="E36">
            <v>13</v>
          </cell>
          <cell r="F36" t="str">
            <v>Z</v>
          </cell>
          <cell r="G36">
            <v>4</v>
          </cell>
          <cell r="H36">
            <v>3101760</v>
          </cell>
          <cell r="I36">
            <v>0.66500000000000004</v>
          </cell>
          <cell r="J36">
            <v>0.69</v>
          </cell>
          <cell r="K36">
            <v>23.305</v>
          </cell>
          <cell r="L36">
            <v>24.015000000000001</v>
          </cell>
          <cell r="M36">
            <v>23.324999999999999</v>
          </cell>
          <cell r="N36">
            <v>24.015000000000001</v>
          </cell>
          <cell r="O36">
            <v>0</v>
          </cell>
          <cell r="P36" t="str">
            <v>DM</v>
          </cell>
          <cell r="Q36" t="str">
            <v>first 4cm are vein rubbles (piece 1) which belong to piece 2, piece 2 is continued in section 14-1</v>
          </cell>
          <cell r="R36" t="str">
            <v>no</v>
          </cell>
          <cell r="S36">
            <v>2</v>
          </cell>
          <cell r="T36">
            <v>9</v>
          </cell>
          <cell r="U36">
            <v>2</v>
          </cell>
          <cell r="V36" t="str">
            <v>M</v>
          </cell>
          <cell r="W36" t="str">
            <v>no</v>
          </cell>
          <cell r="Z36" t="str">
            <v>ICDP5057ES0CHU2</v>
          </cell>
        </row>
        <row r="37">
          <cell r="A37" t="str">
            <v>14-1</v>
          </cell>
          <cell r="B37">
            <v>5057</v>
          </cell>
          <cell r="C37">
            <v>2</v>
          </cell>
          <cell r="D37" t="str">
            <v>A</v>
          </cell>
          <cell r="E37">
            <v>14</v>
          </cell>
          <cell r="F37" t="str">
            <v>Z</v>
          </cell>
          <cell r="G37">
            <v>1</v>
          </cell>
          <cell r="H37">
            <v>3101762</v>
          </cell>
          <cell r="I37">
            <v>0.66500000000000004</v>
          </cell>
          <cell r="J37">
            <v>0.67</v>
          </cell>
          <cell r="K37">
            <v>23.75</v>
          </cell>
          <cell r="L37">
            <v>24.42</v>
          </cell>
          <cell r="M37">
            <v>23.75</v>
          </cell>
          <cell r="N37">
            <v>24.42</v>
          </cell>
          <cell r="O37">
            <v>0</v>
          </cell>
          <cell r="P37" t="str">
            <v>DM</v>
          </cell>
          <cell r="Q37" t="str">
            <v>piece 1 continues in section 14-2</v>
          </cell>
          <cell r="R37" t="str">
            <v>no</v>
          </cell>
          <cell r="S37">
            <v>1</v>
          </cell>
          <cell r="T37">
            <v>9</v>
          </cell>
          <cell r="U37">
            <v>3</v>
          </cell>
          <cell r="V37" t="str">
            <v>M</v>
          </cell>
          <cell r="W37" t="str">
            <v>no</v>
          </cell>
          <cell r="Z37" t="str">
            <v>ICDP5057ES2CHU2</v>
          </cell>
        </row>
        <row r="38">
          <cell r="A38" t="str">
            <v>14-2</v>
          </cell>
          <cell r="B38">
            <v>5057</v>
          </cell>
          <cell r="C38">
            <v>2</v>
          </cell>
          <cell r="D38" t="str">
            <v>A</v>
          </cell>
          <cell r="E38">
            <v>14</v>
          </cell>
          <cell r="F38" t="str">
            <v>Z</v>
          </cell>
          <cell r="G38">
            <v>2</v>
          </cell>
          <cell r="H38">
            <v>3101764</v>
          </cell>
          <cell r="I38">
            <v>1.02</v>
          </cell>
          <cell r="J38">
            <v>1.0149999999999999</v>
          </cell>
          <cell r="K38">
            <v>24.414999999999999</v>
          </cell>
          <cell r="L38">
            <v>25.434999999999999</v>
          </cell>
          <cell r="M38">
            <v>24.42</v>
          </cell>
          <cell r="N38">
            <v>25.434999999999999</v>
          </cell>
          <cell r="O38">
            <v>0</v>
          </cell>
          <cell r="P38" t="str">
            <v>DM</v>
          </cell>
          <cell r="Q38" t="str">
            <v>piece 1 continues in section 14-3, core box 10</v>
          </cell>
          <cell r="R38" t="str">
            <v>no</v>
          </cell>
          <cell r="S38">
            <v>1</v>
          </cell>
          <cell r="T38">
            <v>9</v>
          </cell>
          <cell r="U38">
            <v>4</v>
          </cell>
          <cell r="V38" t="str">
            <v>B</v>
          </cell>
          <cell r="W38" t="str">
            <v>no</v>
          </cell>
          <cell r="Z38" t="str">
            <v>ICDP5057ES4CHU2</v>
          </cell>
        </row>
        <row r="39">
          <cell r="A39" t="str">
            <v>14-3</v>
          </cell>
          <cell r="B39">
            <v>5057</v>
          </cell>
          <cell r="C39">
            <v>2</v>
          </cell>
          <cell r="D39" t="str">
            <v>A</v>
          </cell>
          <cell r="E39">
            <v>14</v>
          </cell>
          <cell r="F39" t="str">
            <v>Z</v>
          </cell>
          <cell r="G39">
            <v>3</v>
          </cell>
          <cell r="H39">
            <v>3101766</v>
          </cell>
          <cell r="I39">
            <v>0.56000000000000005</v>
          </cell>
          <cell r="J39">
            <v>0.55000000000000004</v>
          </cell>
          <cell r="K39">
            <v>25.434999999999999</v>
          </cell>
          <cell r="L39">
            <v>25.984999999999999</v>
          </cell>
          <cell r="M39">
            <v>25.434999999999999</v>
          </cell>
          <cell r="N39">
            <v>25.984999999999999</v>
          </cell>
          <cell r="O39">
            <v>0</v>
          </cell>
          <cell r="P39" t="str">
            <v>DM</v>
          </cell>
          <cell r="Q39" t="str">
            <v>piece 1 continues in section 14-4</v>
          </cell>
          <cell r="R39" t="str">
            <v>no</v>
          </cell>
          <cell r="S39">
            <v>1</v>
          </cell>
          <cell r="T39">
            <v>10</v>
          </cell>
          <cell r="U39">
            <v>1</v>
          </cell>
          <cell r="V39" t="str">
            <v>T</v>
          </cell>
          <cell r="W39" t="str">
            <v>no</v>
          </cell>
          <cell r="Z39" t="str">
            <v>ICDP5057ES6CHU2</v>
          </cell>
        </row>
        <row r="40">
          <cell r="A40" t="str">
            <v>14-4</v>
          </cell>
          <cell r="B40">
            <v>5057</v>
          </cell>
          <cell r="C40">
            <v>2</v>
          </cell>
          <cell r="D40" t="str">
            <v>A</v>
          </cell>
          <cell r="E40">
            <v>14</v>
          </cell>
          <cell r="F40" t="str">
            <v>Z</v>
          </cell>
          <cell r="G40">
            <v>4</v>
          </cell>
          <cell r="H40">
            <v>3101768</v>
          </cell>
          <cell r="I40">
            <v>0.85</v>
          </cell>
          <cell r="J40">
            <v>0.85</v>
          </cell>
          <cell r="K40">
            <v>25.994999999999997</v>
          </cell>
          <cell r="L40">
            <v>26.835000000000001</v>
          </cell>
          <cell r="M40">
            <v>25.984999999999999</v>
          </cell>
          <cell r="N40">
            <v>26.835000000000001</v>
          </cell>
          <cell r="O40">
            <v>0</v>
          </cell>
          <cell r="P40" t="str">
            <v>DM</v>
          </cell>
          <cell r="Q40" t="str">
            <v>piece 1 continues in section 15-1</v>
          </cell>
          <cell r="R40" t="str">
            <v>no</v>
          </cell>
          <cell r="S40">
            <v>1</v>
          </cell>
          <cell r="T40">
            <v>10</v>
          </cell>
          <cell r="U40">
            <v>2</v>
          </cell>
          <cell r="V40" t="str">
            <v>M</v>
          </cell>
          <cell r="W40" t="str">
            <v>no</v>
          </cell>
          <cell r="Z40" t="str">
            <v>ICDP5057ES8CHU2</v>
          </cell>
        </row>
        <row r="41">
          <cell r="A41" t="str">
            <v>15-1</v>
          </cell>
          <cell r="B41">
            <v>5057</v>
          </cell>
          <cell r="C41">
            <v>2</v>
          </cell>
          <cell r="D41" t="str">
            <v>A</v>
          </cell>
          <cell r="E41">
            <v>15</v>
          </cell>
          <cell r="F41" t="str">
            <v>Z</v>
          </cell>
          <cell r="G41">
            <v>1</v>
          </cell>
          <cell r="H41">
            <v>3101770</v>
          </cell>
          <cell r="I41">
            <v>0.96</v>
          </cell>
          <cell r="J41">
            <v>0.96</v>
          </cell>
          <cell r="K41">
            <v>26.8</v>
          </cell>
          <cell r="L41">
            <v>27.76</v>
          </cell>
          <cell r="M41">
            <v>26.8</v>
          </cell>
          <cell r="N41">
            <v>27.76</v>
          </cell>
          <cell r="O41">
            <v>0</v>
          </cell>
          <cell r="P41" t="str">
            <v>DM</v>
          </cell>
          <cell r="Q41" t="str">
            <v>piece 1 continues in section 15-2</v>
          </cell>
          <cell r="R41" t="str">
            <v>no</v>
          </cell>
          <cell r="S41">
            <v>1</v>
          </cell>
          <cell r="T41">
            <v>10</v>
          </cell>
          <cell r="U41">
            <v>3</v>
          </cell>
          <cell r="V41" t="str">
            <v>M</v>
          </cell>
          <cell r="W41" t="str">
            <v>no</v>
          </cell>
          <cell r="Z41" t="str">
            <v>ICDP5057ESACHU2</v>
          </cell>
        </row>
        <row r="42">
          <cell r="A42" t="str">
            <v>15-2</v>
          </cell>
          <cell r="B42">
            <v>5057</v>
          </cell>
          <cell r="C42">
            <v>2</v>
          </cell>
          <cell r="D42" t="str">
            <v>A</v>
          </cell>
          <cell r="E42">
            <v>15</v>
          </cell>
          <cell r="F42" t="str">
            <v>Z</v>
          </cell>
          <cell r="G42">
            <v>2</v>
          </cell>
          <cell r="H42">
            <v>3101772</v>
          </cell>
          <cell r="I42">
            <v>0.86</v>
          </cell>
          <cell r="J42">
            <v>0.86499999999999999</v>
          </cell>
          <cell r="K42">
            <v>27.76</v>
          </cell>
          <cell r="L42">
            <v>28.625</v>
          </cell>
          <cell r="M42">
            <v>27.76</v>
          </cell>
          <cell r="N42">
            <v>28.625</v>
          </cell>
          <cell r="O42">
            <v>0</v>
          </cell>
          <cell r="P42" t="str">
            <v>DM</v>
          </cell>
          <cell r="Q42" t="str">
            <v>piece 1 continues in section 15-3, core box 11</v>
          </cell>
          <cell r="R42" t="str">
            <v>no</v>
          </cell>
          <cell r="S42">
            <v>1</v>
          </cell>
          <cell r="T42">
            <v>10</v>
          </cell>
          <cell r="U42">
            <v>4</v>
          </cell>
          <cell r="V42" t="str">
            <v>B</v>
          </cell>
          <cell r="W42" t="str">
            <v>no</v>
          </cell>
          <cell r="Z42" t="str">
            <v>ICDP5057ESCCHU2</v>
          </cell>
        </row>
        <row r="43">
          <cell r="A43" t="str">
            <v>15-3</v>
          </cell>
          <cell r="B43">
            <v>5057</v>
          </cell>
          <cell r="C43">
            <v>2</v>
          </cell>
          <cell r="D43" t="str">
            <v>A</v>
          </cell>
          <cell r="E43">
            <v>15</v>
          </cell>
          <cell r="F43" t="str">
            <v>Z</v>
          </cell>
          <cell r="G43">
            <v>3</v>
          </cell>
          <cell r="H43">
            <v>3101774</v>
          </cell>
          <cell r="I43">
            <v>0.49</v>
          </cell>
          <cell r="J43">
            <v>0.49</v>
          </cell>
          <cell r="K43">
            <v>28.62</v>
          </cell>
          <cell r="L43">
            <v>29.114999999999998</v>
          </cell>
          <cell r="M43">
            <v>28.625</v>
          </cell>
          <cell r="N43">
            <v>29.114999999999998</v>
          </cell>
          <cell r="O43">
            <v>0</v>
          </cell>
          <cell r="P43" t="str">
            <v>DM</v>
          </cell>
          <cell r="Q43" t="str">
            <v>piece 1 continues in section 15-4</v>
          </cell>
          <cell r="R43" t="str">
            <v>no</v>
          </cell>
          <cell r="S43">
            <v>1</v>
          </cell>
          <cell r="T43">
            <v>11</v>
          </cell>
          <cell r="U43">
            <v>1</v>
          </cell>
          <cell r="V43" t="str">
            <v>T</v>
          </cell>
          <cell r="W43" t="str">
            <v>no</v>
          </cell>
          <cell r="X43">
            <v>0</v>
          </cell>
          <cell r="Y43">
            <v>0</v>
          </cell>
          <cell r="Z43" t="str">
            <v>ICDP5057ESECHU2</v>
          </cell>
        </row>
        <row r="44">
          <cell r="A44" t="str">
            <v>15-4</v>
          </cell>
          <cell r="B44">
            <v>5057</v>
          </cell>
          <cell r="C44">
            <v>2</v>
          </cell>
          <cell r="D44" t="str">
            <v>A</v>
          </cell>
          <cell r="E44">
            <v>15</v>
          </cell>
          <cell r="F44" t="str">
            <v>Z</v>
          </cell>
          <cell r="G44">
            <v>4</v>
          </cell>
          <cell r="H44">
            <v>3101776</v>
          </cell>
          <cell r="I44">
            <v>0.94</v>
          </cell>
          <cell r="J44">
            <v>0.94</v>
          </cell>
          <cell r="K44">
            <v>29.11</v>
          </cell>
          <cell r="L44">
            <v>30.055</v>
          </cell>
          <cell r="M44">
            <v>29.114999999999998</v>
          </cell>
          <cell r="N44">
            <v>30.055</v>
          </cell>
          <cell r="O44">
            <v>0</v>
          </cell>
          <cell r="P44" t="str">
            <v>DM</v>
          </cell>
          <cell r="Q44" t="str">
            <v>piece 1 continues in section 16-1</v>
          </cell>
          <cell r="R44" t="str">
            <v>no</v>
          </cell>
          <cell r="S44">
            <v>1</v>
          </cell>
          <cell r="T44">
            <v>11</v>
          </cell>
          <cell r="U44">
            <v>2</v>
          </cell>
          <cell r="V44" t="str">
            <v>M</v>
          </cell>
          <cell r="W44" t="str">
            <v>no</v>
          </cell>
          <cell r="Z44" t="str">
            <v>ICDP5057ESGCHU2</v>
          </cell>
        </row>
        <row r="45">
          <cell r="A45" t="str">
            <v>16-1</v>
          </cell>
          <cell r="B45">
            <v>5057</v>
          </cell>
          <cell r="C45">
            <v>2</v>
          </cell>
          <cell r="D45" t="str">
            <v>A</v>
          </cell>
          <cell r="E45">
            <v>16</v>
          </cell>
          <cell r="F45" t="str">
            <v>Z</v>
          </cell>
          <cell r="G45">
            <v>1</v>
          </cell>
          <cell r="H45">
            <v>3101778</v>
          </cell>
          <cell r="I45">
            <v>0.62</v>
          </cell>
          <cell r="J45">
            <v>0.625</v>
          </cell>
          <cell r="K45">
            <v>29.85</v>
          </cell>
          <cell r="L45">
            <v>30.475000000000001</v>
          </cell>
          <cell r="M45">
            <v>29.85</v>
          </cell>
          <cell r="N45">
            <v>30.475000000000001</v>
          </cell>
          <cell r="O45">
            <v>0</v>
          </cell>
          <cell r="P45" t="str">
            <v>DM</v>
          </cell>
          <cell r="Q45" t="str">
            <v>piece 1 continues in section 16-2</v>
          </cell>
          <cell r="R45" t="str">
            <v>no</v>
          </cell>
          <cell r="S45">
            <v>1</v>
          </cell>
          <cell r="T45">
            <v>11</v>
          </cell>
          <cell r="U45">
            <v>3</v>
          </cell>
          <cell r="V45" t="str">
            <v>M</v>
          </cell>
          <cell r="W45" t="str">
            <v>no</v>
          </cell>
          <cell r="Z45" t="str">
            <v>ICDP5057ESICHU2</v>
          </cell>
        </row>
        <row r="46">
          <cell r="A46" t="str">
            <v>16-2</v>
          </cell>
          <cell r="B46">
            <v>5057</v>
          </cell>
          <cell r="C46">
            <v>2</v>
          </cell>
          <cell r="D46" t="str">
            <v>A</v>
          </cell>
          <cell r="E46">
            <v>16</v>
          </cell>
          <cell r="F46" t="str">
            <v>Z</v>
          </cell>
          <cell r="G46">
            <v>2</v>
          </cell>
          <cell r="H46">
            <v>3101780</v>
          </cell>
          <cell r="I46">
            <v>0.80500000000000005</v>
          </cell>
          <cell r="J46">
            <v>0.81</v>
          </cell>
          <cell r="K46">
            <v>30.470000000000002</v>
          </cell>
          <cell r="L46">
            <v>31.285</v>
          </cell>
          <cell r="M46">
            <v>30.475000000000001</v>
          </cell>
          <cell r="N46">
            <v>31.285</v>
          </cell>
          <cell r="O46">
            <v>0</v>
          </cell>
          <cell r="P46" t="str">
            <v>DM</v>
          </cell>
          <cell r="Q46" t="str">
            <v>saw cut bottom, piece 1 continues in 16-3, core box 12</v>
          </cell>
          <cell r="R46" t="str">
            <v>no</v>
          </cell>
          <cell r="S46">
            <v>1</v>
          </cell>
          <cell r="T46">
            <v>11</v>
          </cell>
          <cell r="U46">
            <v>4</v>
          </cell>
          <cell r="V46" t="str">
            <v>B</v>
          </cell>
          <cell r="W46" t="str">
            <v>no</v>
          </cell>
          <cell r="Z46" t="str">
            <v>ICDP5057ESKCHU2</v>
          </cell>
        </row>
        <row r="47">
          <cell r="A47" t="str">
            <v>16-3</v>
          </cell>
          <cell r="B47">
            <v>5057</v>
          </cell>
          <cell r="C47">
            <v>2</v>
          </cell>
          <cell r="D47" t="str">
            <v>A</v>
          </cell>
          <cell r="E47">
            <v>16</v>
          </cell>
          <cell r="F47" t="str">
            <v>Z</v>
          </cell>
          <cell r="G47">
            <v>3</v>
          </cell>
          <cell r="H47">
            <v>3101782</v>
          </cell>
          <cell r="I47">
            <v>0.82499999999999996</v>
          </cell>
          <cell r="J47">
            <v>0.83</v>
          </cell>
          <cell r="K47">
            <v>31.275000000000002</v>
          </cell>
          <cell r="L47">
            <v>32.115000000000002</v>
          </cell>
          <cell r="M47">
            <v>31.285</v>
          </cell>
          <cell r="N47">
            <v>32.115000000000002</v>
          </cell>
          <cell r="O47">
            <v>0</v>
          </cell>
          <cell r="P47" t="str">
            <v>DM</v>
          </cell>
          <cell r="Q47" t="str">
            <v>saw cut top, piece 1 continues in section 16-4</v>
          </cell>
          <cell r="R47" t="str">
            <v>no</v>
          </cell>
          <cell r="S47">
            <v>1</v>
          </cell>
          <cell r="T47">
            <v>12</v>
          </cell>
          <cell r="U47">
            <v>1</v>
          </cell>
          <cell r="V47" t="str">
            <v>T</v>
          </cell>
          <cell r="W47" t="str">
            <v>no</v>
          </cell>
          <cell r="X47">
            <v>0</v>
          </cell>
          <cell r="Y47">
            <v>0</v>
          </cell>
          <cell r="Z47" t="str">
            <v>ICDP5057ESMCHU2</v>
          </cell>
        </row>
        <row r="48">
          <cell r="A48" t="str">
            <v>16-4</v>
          </cell>
          <cell r="B48">
            <v>5057</v>
          </cell>
          <cell r="C48">
            <v>2</v>
          </cell>
          <cell r="D48" t="str">
            <v>A</v>
          </cell>
          <cell r="E48">
            <v>16</v>
          </cell>
          <cell r="F48" t="str">
            <v>Z</v>
          </cell>
          <cell r="G48">
            <v>4</v>
          </cell>
          <cell r="H48">
            <v>3101784</v>
          </cell>
          <cell r="I48">
            <v>0.90500000000000003</v>
          </cell>
          <cell r="J48">
            <v>0.91</v>
          </cell>
          <cell r="K48">
            <v>32.1</v>
          </cell>
          <cell r="L48">
            <v>33.024999999999999</v>
          </cell>
          <cell r="M48">
            <v>32.115000000000002</v>
          </cell>
          <cell r="N48">
            <v>33.024999999999999</v>
          </cell>
          <cell r="O48">
            <v>0</v>
          </cell>
          <cell r="P48" t="str">
            <v>DM</v>
          </cell>
          <cell r="Q48" t="str">
            <v>piece 1 continues in section 17-1</v>
          </cell>
          <cell r="R48" t="str">
            <v>no</v>
          </cell>
          <cell r="S48">
            <v>1</v>
          </cell>
          <cell r="T48">
            <v>12</v>
          </cell>
          <cell r="U48">
            <v>2</v>
          </cell>
          <cell r="V48" t="str">
            <v>M</v>
          </cell>
          <cell r="W48" t="str">
            <v>no</v>
          </cell>
          <cell r="Z48" t="str">
            <v>ICDP5057ESOCHU2</v>
          </cell>
        </row>
        <row r="49">
          <cell r="A49" t="str">
            <v>17-1</v>
          </cell>
          <cell r="B49">
            <v>5057</v>
          </cell>
          <cell r="C49">
            <v>2</v>
          </cell>
          <cell r="D49" t="str">
            <v>A</v>
          </cell>
          <cell r="E49">
            <v>17</v>
          </cell>
          <cell r="F49" t="str">
            <v>Z</v>
          </cell>
          <cell r="G49">
            <v>1</v>
          </cell>
          <cell r="H49">
            <v>3101786</v>
          </cell>
          <cell r="I49">
            <v>0.82</v>
          </cell>
          <cell r="J49">
            <v>0.82</v>
          </cell>
          <cell r="K49">
            <v>32.9</v>
          </cell>
          <cell r="L49">
            <v>33.72</v>
          </cell>
          <cell r="M49">
            <v>32.9</v>
          </cell>
          <cell r="N49">
            <v>33.72</v>
          </cell>
          <cell r="O49">
            <v>0</v>
          </cell>
          <cell r="P49" t="str">
            <v>DM</v>
          </cell>
          <cell r="Q49" t="str">
            <v>piece 1 continues to section 17-2</v>
          </cell>
          <cell r="R49" t="str">
            <v>no</v>
          </cell>
          <cell r="S49">
            <v>1</v>
          </cell>
          <cell r="T49">
            <v>12</v>
          </cell>
          <cell r="U49">
            <v>3</v>
          </cell>
          <cell r="V49" t="str">
            <v>M</v>
          </cell>
          <cell r="W49" t="str">
            <v>no</v>
          </cell>
          <cell r="Z49" t="str">
            <v>ICDP5057ESQCHU2</v>
          </cell>
        </row>
        <row r="50">
          <cell r="A50" t="str">
            <v>17-2</v>
          </cell>
          <cell r="B50">
            <v>5057</v>
          </cell>
          <cell r="C50">
            <v>2</v>
          </cell>
          <cell r="D50" t="str">
            <v>A</v>
          </cell>
          <cell r="E50">
            <v>17</v>
          </cell>
          <cell r="F50" t="str">
            <v>Z</v>
          </cell>
          <cell r="G50">
            <v>2</v>
          </cell>
          <cell r="H50">
            <v>3101788</v>
          </cell>
          <cell r="I50">
            <v>0.60499999999999998</v>
          </cell>
          <cell r="J50">
            <v>0.60499999999999998</v>
          </cell>
          <cell r="K50">
            <v>33.72</v>
          </cell>
          <cell r="L50">
            <v>34.325000000000003</v>
          </cell>
          <cell r="M50">
            <v>33.72</v>
          </cell>
          <cell r="N50">
            <v>34.325000000000003</v>
          </cell>
          <cell r="O50">
            <v>0</v>
          </cell>
          <cell r="P50" t="str">
            <v>DM</v>
          </cell>
          <cell r="Q50" t="str">
            <v>piece 1 continues to section 17-3, core box 13</v>
          </cell>
          <cell r="R50" t="str">
            <v>no</v>
          </cell>
          <cell r="S50">
            <v>1</v>
          </cell>
          <cell r="T50">
            <v>12</v>
          </cell>
          <cell r="U50">
            <v>4</v>
          </cell>
          <cell r="V50" t="str">
            <v>B</v>
          </cell>
          <cell r="W50" t="str">
            <v>no</v>
          </cell>
          <cell r="Z50" t="str">
            <v>ICDP5057ESSCHU2</v>
          </cell>
        </row>
        <row r="51">
          <cell r="A51" t="str">
            <v>17-3</v>
          </cell>
          <cell r="B51">
            <v>5057</v>
          </cell>
          <cell r="C51">
            <v>2</v>
          </cell>
          <cell r="D51" t="str">
            <v>A</v>
          </cell>
          <cell r="E51">
            <v>17</v>
          </cell>
          <cell r="F51" t="str">
            <v>Z</v>
          </cell>
          <cell r="G51">
            <v>3</v>
          </cell>
          <cell r="H51">
            <v>3101790</v>
          </cell>
          <cell r="I51">
            <v>0.86</v>
          </cell>
          <cell r="J51">
            <v>0.85</v>
          </cell>
          <cell r="K51">
            <v>34.324999999999996</v>
          </cell>
          <cell r="L51">
            <v>35.174999999999997</v>
          </cell>
          <cell r="M51">
            <v>34.325000000000003</v>
          </cell>
          <cell r="N51">
            <v>35.174999999999997</v>
          </cell>
          <cell r="O51">
            <v>0</v>
          </cell>
          <cell r="P51" t="str">
            <v>DM</v>
          </cell>
          <cell r="Q51" t="str">
            <v>piece 1 continues in section 17-4</v>
          </cell>
          <cell r="R51" t="str">
            <v>no</v>
          </cell>
          <cell r="S51">
            <v>1</v>
          </cell>
          <cell r="T51">
            <v>13</v>
          </cell>
          <cell r="U51">
            <v>1</v>
          </cell>
          <cell r="V51" t="str">
            <v>T</v>
          </cell>
          <cell r="W51" t="str">
            <v>no</v>
          </cell>
          <cell r="Z51" t="str">
            <v>ICDP5057ESUCHU2</v>
          </cell>
        </row>
        <row r="52">
          <cell r="A52" t="str">
            <v>17-4</v>
          </cell>
          <cell r="B52">
            <v>5057</v>
          </cell>
          <cell r="C52">
            <v>2</v>
          </cell>
          <cell r="D52" t="str">
            <v>A</v>
          </cell>
          <cell r="E52">
            <v>17</v>
          </cell>
          <cell r="F52" t="str">
            <v>Z</v>
          </cell>
          <cell r="G52">
            <v>4</v>
          </cell>
          <cell r="H52">
            <v>3101792</v>
          </cell>
          <cell r="I52">
            <v>0.96</v>
          </cell>
          <cell r="J52">
            <v>0.96499999999999997</v>
          </cell>
          <cell r="K52">
            <v>35.184999999999995</v>
          </cell>
          <cell r="L52">
            <v>36.14</v>
          </cell>
          <cell r="M52">
            <v>35.174999999999997</v>
          </cell>
          <cell r="N52">
            <v>36.14</v>
          </cell>
          <cell r="O52">
            <v>0</v>
          </cell>
          <cell r="P52" t="str">
            <v>DM</v>
          </cell>
          <cell r="R52" t="str">
            <v>no</v>
          </cell>
          <cell r="S52">
            <v>1</v>
          </cell>
          <cell r="T52">
            <v>13</v>
          </cell>
          <cell r="U52">
            <v>2</v>
          </cell>
          <cell r="V52" t="str">
            <v>M</v>
          </cell>
          <cell r="W52" t="str">
            <v>no</v>
          </cell>
          <cell r="Z52" t="str">
            <v>ICDP5057ESWCHU2</v>
          </cell>
        </row>
        <row r="53">
          <cell r="A53" t="str">
            <v>18-1</v>
          </cell>
          <cell r="B53">
            <v>5057</v>
          </cell>
          <cell r="C53">
            <v>2</v>
          </cell>
          <cell r="D53" t="str">
            <v>A</v>
          </cell>
          <cell r="E53">
            <v>18</v>
          </cell>
          <cell r="F53" t="str">
            <v>Z</v>
          </cell>
          <cell r="G53">
            <v>1</v>
          </cell>
          <cell r="H53">
            <v>3101794</v>
          </cell>
          <cell r="I53">
            <v>0.78</v>
          </cell>
          <cell r="J53">
            <v>0.82</v>
          </cell>
          <cell r="K53">
            <v>35.950000000000003</v>
          </cell>
          <cell r="L53">
            <v>36.770000000000003</v>
          </cell>
          <cell r="M53">
            <v>35.950000000000003</v>
          </cell>
          <cell r="N53">
            <v>36.770000000000003</v>
          </cell>
          <cell r="O53">
            <v>0</v>
          </cell>
          <cell r="P53" t="str">
            <v>DM</v>
          </cell>
          <cell r="Q53" t="str">
            <v>upper part of section is rubbled vein material, piece 5 continues in section 18-2</v>
          </cell>
          <cell r="R53" t="str">
            <v>no</v>
          </cell>
          <cell r="S53">
            <v>5</v>
          </cell>
          <cell r="T53">
            <v>13</v>
          </cell>
          <cell r="U53">
            <v>3</v>
          </cell>
          <cell r="V53" t="str">
            <v>M</v>
          </cell>
          <cell r="W53" t="str">
            <v>no</v>
          </cell>
          <cell r="Z53" t="str">
            <v>ICDP5057ESYCHU2</v>
          </cell>
        </row>
        <row r="54">
          <cell r="A54" t="str">
            <v>18-2</v>
          </cell>
          <cell r="B54">
            <v>5057</v>
          </cell>
          <cell r="C54">
            <v>2</v>
          </cell>
          <cell r="D54" t="str">
            <v>A</v>
          </cell>
          <cell r="E54">
            <v>18</v>
          </cell>
          <cell r="F54" t="str">
            <v>Z</v>
          </cell>
          <cell r="G54">
            <v>2</v>
          </cell>
          <cell r="H54">
            <v>3101796</v>
          </cell>
          <cell r="I54">
            <v>0.9</v>
          </cell>
          <cell r="J54">
            <v>0.9</v>
          </cell>
          <cell r="K54">
            <v>36.730000000000004</v>
          </cell>
          <cell r="L54">
            <v>37.67</v>
          </cell>
          <cell r="M54">
            <v>36.770000000000003</v>
          </cell>
          <cell r="N54">
            <v>37.67</v>
          </cell>
          <cell r="O54">
            <v>0</v>
          </cell>
          <cell r="P54" t="str">
            <v>DM</v>
          </cell>
          <cell r="Q54" t="str">
            <v>piece 1 continues in section 18-3, core box 14</v>
          </cell>
          <cell r="R54" t="str">
            <v>no</v>
          </cell>
          <cell r="S54">
            <v>1</v>
          </cell>
          <cell r="T54">
            <v>13</v>
          </cell>
          <cell r="U54">
            <v>4</v>
          </cell>
          <cell r="V54" t="str">
            <v>B</v>
          </cell>
          <cell r="W54" t="str">
            <v>no</v>
          </cell>
          <cell r="Z54" t="str">
            <v>ICDP5057ES0DHU2</v>
          </cell>
        </row>
        <row r="55">
          <cell r="A55" t="str">
            <v>18-3</v>
          </cell>
          <cell r="B55">
            <v>5057</v>
          </cell>
          <cell r="C55">
            <v>2</v>
          </cell>
          <cell r="D55" t="str">
            <v>A</v>
          </cell>
          <cell r="E55">
            <v>18</v>
          </cell>
          <cell r="F55" t="str">
            <v>Z</v>
          </cell>
          <cell r="G55">
            <v>3</v>
          </cell>
          <cell r="H55">
            <v>3101798</v>
          </cell>
          <cell r="I55">
            <v>0.71</v>
          </cell>
          <cell r="J55">
            <v>0.71</v>
          </cell>
          <cell r="K55">
            <v>37.630000000000003</v>
          </cell>
          <cell r="L55">
            <v>38.380000000000003</v>
          </cell>
          <cell r="M55">
            <v>37.67</v>
          </cell>
          <cell r="N55">
            <v>38.380000000000003</v>
          </cell>
          <cell r="O55">
            <v>0</v>
          </cell>
          <cell r="P55" t="str">
            <v>DM</v>
          </cell>
          <cell r="Q55" t="str">
            <v>piece 1 continues in section 18-4</v>
          </cell>
          <cell r="R55" t="str">
            <v>no</v>
          </cell>
          <cell r="S55">
            <v>1</v>
          </cell>
          <cell r="T55">
            <v>14</v>
          </cell>
          <cell r="U55">
            <v>1</v>
          </cell>
          <cell r="V55" t="str">
            <v>T</v>
          </cell>
          <cell r="W55" t="str">
            <v>no</v>
          </cell>
          <cell r="Z55" t="str">
            <v>ICDP5057ES2DHU2</v>
          </cell>
        </row>
        <row r="56">
          <cell r="A56" t="str">
            <v>18-4</v>
          </cell>
          <cell r="B56">
            <v>5057</v>
          </cell>
          <cell r="C56">
            <v>2</v>
          </cell>
          <cell r="D56" t="str">
            <v>A</v>
          </cell>
          <cell r="E56">
            <v>18</v>
          </cell>
          <cell r="F56" t="str">
            <v>Z</v>
          </cell>
          <cell r="G56">
            <v>4</v>
          </cell>
          <cell r="H56">
            <v>3101800</v>
          </cell>
          <cell r="I56">
            <v>0.88</v>
          </cell>
          <cell r="J56">
            <v>0.87</v>
          </cell>
          <cell r="K56">
            <v>38.340000000000003</v>
          </cell>
          <cell r="L56">
            <v>39.25</v>
          </cell>
          <cell r="M56">
            <v>38.380000000000003</v>
          </cell>
          <cell r="N56">
            <v>39.25</v>
          </cell>
          <cell r="O56">
            <v>0</v>
          </cell>
          <cell r="P56" t="str">
            <v>DM</v>
          </cell>
          <cell r="Q56" t="str">
            <v>piece 1 continues in section 19-1</v>
          </cell>
          <cell r="R56" t="str">
            <v>no</v>
          </cell>
          <cell r="S56">
            <v>1</v>
          </cell>
          <cell r="T56">
            <v>14</v>
          </cell>
          <cell r="U56">
            <v>2</v>
          </cell>
          <cell r="V56" t="str">
            <v>M</v>
          </cell>
          <cell r="W56" t="str">
            <v>no</v>
          </cell>
          <cell r="Z56" t="str">
            <v>ICDP5057ES4DHU2</v>
          </cell>
        </row>
        <row r="57">
          <cell r="A57" t="str">
            <v>19-1</v>
          </cell>
          <cell r="B57">
            <v>5057</v>
          </cell>
          <cell r="C57">
            <v>2</v>
          </cell>
          <cell r="D57" t="str">
            <v>A</v>
          </cell>
          <cell r="E57">
            <v>19</v>
          </cell>
          <cell r="F57" t="str">
            <v>Z</v>
          </cell>
          <cell r="G57">
            <v>1</v>
          </cell>
          <cell r="H57">
            <v>3101802</v>
          </cell>
          <cell r="I57">
            <v>1</v>
          </cell>
          <cell r="J57">
            <v>1</v>
          </cell>
          <cell r="K57">
            <v>39</v>
          </cell>
          <cell r="L57">
            <v>40</v>
          </cell>
          <cell r="M57">
            <v>39</v>
          </cell>
          <cell r="N57">
            <v>40</v>
          </cell>
          <cell r="O57">
            <v>0</v>
          </cell>
          <cell r="P57" t="str">
            <v>DM</v>
          </cell>
          <cell r="Q57" t="str">
            <v>piece was saw cut for drill site sample a few cm above bottom of the piece, piece one continues in section 19-2</v>
          </cell>
          <cell r="R57" t="str">
            <v>no</v>
          </cell>
          <cell r="S57">
            <v>1</v>
          </cell>
          <cell r="T57">
            <v>14</v>
          </cell>
          <cell r="U57">
            <v>3</v>
          </cell>
          <cell r="V57" t="str">
            <v>M</v>
          </cell>
          <cell r="W57" t="str">
            <v>no</v>
          </cell>
          <cell r="Z57" t="str">
            <v>ICDP5057ES6DHU2</v>
          </cell>
        </row>
        <row r="58">
          <cell r="A58" t="str">
            <v>19-2</v>
          </cell>
          <cell r="B58">
            <v>5057</v>
          </cell>
          <cell r="C58">
            <v>2</v>
          </cell>
          <cell r="D58" t="str">
            <v>A</v>
          </cell>
          <cell r="E58">
            <v>19</v>
          </cell>
          <cell r="F58" t="str">
            <v>Z</v>
          </cell>
          <cell r="G58">
            <v>2</v>
          </cell>
          <cell r="H58">
            <v>3101804</v>
          </cell>
          <cell r="I58">
            <v>0.96499999999999997</v>
          </cell>
          <cell r="J58">
            <v>0.96</v>
          </cell>
          <cell r="K58">
            <v>40</v>
          </cell>
          <cell r="L58">
            <v>40.96</v>
          </cell>
          <cell r="M58">
            <v>40</v>
          </cell>
          <cell r="N58">
            <v>40.96</v>
          </cell>
          <cell r="O58">
            <v>0</v>
          </cell>
          <cell r="P58" t="str">
            <v>DM</v>
          </cell>
          <cell r="Q58" t="str">
            <v>saw cut bottom, piece 1 is continued in section 19-3, core box 15</v>
          </cell>
          <cell r="R58" t="str">
            <v>no</v>
          </cell>
          <cell r="S58">
            <v>1</v>
          </cell>
          <cell r="T58">
            <v>14</v>
          </cell>
          <cell r="U58">
            <v>4</v>
          </cell>
          <cell r="V58" t="str">
            <v>B</v>
          </cell>
          <cell r="W58" t="str">
            <v>no</v>
          </cell>
          <cell r="Z58" t="str">
            <v>ICDP5057ES8DHU2</v>
          </cell>
        </row>
        <row r="59">
          <cell r="A59" t="str">
            <v>19-3</v>
          </cell>
          <cell r="B59">
            <v>5057</v>
          </cell>
          <cell r="C59">
            <v>2</v>
          </cell>
          <cell r="D59" t="str">
            <v>A</v>
          </cell>
          <cell r="E59">
            <v>19</v>
          </cell>
          <cell r="F59" t="str">
            <v>Z</v>
          </cell>
          <cell r="G59">
            <v>3</v>
          </cell>
          <cell r="H59">
            <v>3101806</v>
          </cell>
          <cell r="I59">
            <v>0.94499999999999995</v>
          </cell>
          <cell r="J59">
            <v>0.94499999999999995</v>
          </cell>
          <cell r="K59">
            <v>40.965000000000003</v>
          </cell>
          <cell r="L59">
            <v>41.905000000000001</v>
          </cell>
          <cell r="M59">
            <v>40.96</v>
          </cell>
          <cell r="N59">
            <v>41.905000000000001</v>
          </cell>
          <cell r="O59">
            <v>0</v>
          </cell>
          <cell r="P59" t="str">
            <v>DM</v>
          </cell>
          <cell r="Q59" t="str">
            <v>piece 1 continues in section 20-1</v>
          </cell>
          <cell r="R59" t="str">
            <v>no</v>
          </cell>
          <cell r="S59">
            <v>1</v>
          </cell>
          <cell r="T59">
            <v>15</v>
          </cell>
          <cell r="U59">
            <v>1</v>
          </cell>
          <cell r="V59" t="str">
            <v>T</v>
          </cell>
          <cell r="W59" t="str">
            <v>no</v>
          </cell>
          <cell r="Z59" t="str">
            <v>ICDP5057ESADHU2</v>
          </cell>
        </row>
        <row r="60">
          <cell r="A60" t="str">
            <v>20-1</v>
          </cell>
          <cell r="B60">
            <v>5057</v>
          </cell>
          <cell r="C60">
            <v>2</v>
          </cell>
          <cell r="D60" t="str">
            <v>A</v>
          </cell>
          <cell r="E60">
            <v>20</v>
          </cell>
          <cell r="F60" t="str">
            <v>Z</v>
          </cell>
          <cell r="G60">
            <v>1</v>
          </cell>
          <cell r="H60">
            <v>3101808</v>
          </cell>
          <cell r="I60">
            <v>0.89</v>
          </cell>
          <cell r="J60">
            <v>0.89</v>
          </cell>
          <cell r="K60">
            <v>42.05</v>
          </cell>
          <cell r="L60">
            <v>42.94</v>
          </cell>
          <cell r="M60">
            <v>42.05</v>
          </cell>
          <cell r="N60">
            <v>42.94</v>
          </cell>
          <cell r="O60">
            <v>0</v>
          </cell>
          <cell r="P60" t="str">
            <v>DM</v>
          </cell>
          <cell r="Q60" t="str">
            <v>bottom saw cut, piece 1 continues in section 20-2</v>
          </cell>
          <cell r="R60" t="str">
            <v>no</v>
          </cell>
          <cell r="S60">
            <v>1</v>
          </cell>
          <cell r="T60">
            <v>15</v>
          </cell>
          <cell r="U60">
            <v>2</v>
          </cell>
          <cell r="V60" t="str">
            <v>M</v>
          </cell>
          <cell r="W60" t="str">
            <v>no</v>
          </cell>
          <cell r="Z60" t="str">
            <v>ICDP5057ESCDHU2</v>
          </cell>
        </row>
        <row r="61">
          <cell r="A61" t="str">
            <v>20-2</v>
          </cell>
          <cell r="B61">
            <v>5057</v>
          </cell>
          <cell r="C61">
            <v>2</v>
          </cell>
          <cell r="D61" t="str">
            <v>A</v>
          </cell>
          <cell r="E61">
            <v>20</v>
          </cell>
          <cell r="F61" t="str">
            <v>Z</v>
          </cell>
          <cell r="G61">
            <v>2</v>
          </cell>
          <cell r="H61">
            <v>3101810</v>
          </cell>
          <cell r="I61">
            <v>0.97499999999999998</v>
          </cell>
          <cell r="J61">
            <v>0.96</v>
          </cell>
          <cell r="K61">
            <v>42.94</v>
          </cell>
          <cell r="L61">
            <v>43.9</v>
          </cell>
          <cell r="M61">
            <v>42.94</v>
          </cell>
          <cell r="N61">
            <v>43.9</v>
          </cell>
          <cell r="O61">
            <v>0</v>
          </cell>
          <cell r="P61" t="str">
            <v>DM</v>
          </cell>
          <cell r="Q61" t="str">
            <v>bottom saw cut, piece 1 continuesin section 20-3</v>
          </cell>
          <cell r="R61" t="str">
            <v>no</v>
          </cell>
          <cell r="S61">
            <v>1</v>
          </cell>
          <cell r="T61">
            <v>15</v>
          </cell>
          <cell r="U61">
            <v>3</v>
          </cell>
          <cell r="V61" t="str">
            <v>M</v>
          </cell>
          <cell r="W61" t="str">
            <v>no</v>
          </cell>
          <cell r="Z61" t="str">
            <v>ICDP5057ESEDHU2</v>
          </cell>
        </row>
        <row r="62">
          <cell r="A62" t="str">
            <v>20-3</v>
          </cell>
          <cell r="B62">
            <v>5057</v>
          </cell>
          <cell r="C62">
            <v>2</v>
          </cell>
          <cell r="D62" t="str">
            <v>A</v>
          </cell>
          <cell r="E62">
            <v>20</v>
          </cell>
          <cell r="F62" t="str">
            <v>Z</v>
          </cell>
          <cell r="G62">
            <v>3</v>
          </cell>
          <cell r="H62">
            <v>3101812</v>
          </cell>
          <cell r="I62">
            <v>0.64</v>
          </cell>
          <cell r="J62">
            <v>0.64</v>
          </cell>
          <cell r="K62">
            <v>43.914999999999999</v>
          </cell>
          <cell r="L62">
            <v>44.54</v>
          </cell>
          <cell r="M62">
            <v>43.9</v>
          </cell>
          <cell r="N62">
            <v>44.54</v>
          </cell>
          <cell r="O62">
            <v>0</v>
          </cell>
          <cell r="P62" t="str">
            <v>DM</v>
          </cell>
          <cell r="Q62" t="str">
            <v>bottom saw cut, piece 1 continues in section 20-4, core box 16</v>
          </cell>
          <cell r="R62" t="str">
            <v>no</v>
          </cell>
          <cell r="S62">
            <v>1</v>
          </cell>
          <cell r="T62">
            <v>15</v>
          </cell>
          <cell r="U62">
            <v>4</v>
          </cell>
          <cell r="V62" t="str">
            <v>B</v>
          </cell>
          <cell r="W62" t="str">
            <v>no</v>
          </cell>
          <cell r="Z62" t="str">
            <v>ICDP5057ESGDHU2</v>
          </cell>
        </row>
        <row r="63">
          <cell r="A63" t="str">
            <v>20-4</v>
          </cell>
          <cell r="B63">
            <v>5057</v>
          </cell>
          <cell r="C63">
            <v>2</v>
          </cell>
          <cell r="D63" t="str">
            <v>A</v>
          </cell>
          <cell r="E63">
            <v>20</v>
          </cell>
          <cell r="F63" t="str">
            <v>Z</v>
          </cell>
          <cell r="G63">
            <v>4</v>
          </cell>
          <cell r="H63">
            <v>3101814</v>
          </cell>
          <cell r="I63">
            <v>0.46</v>
          </cell>
          <cell r="J63">
            <v>0.45500000000000002</v>
          </cell>
          <cell r="K63">
            <v>44.555</v>
          </cell>
          <cell r="L63">
            <v>44.994999999999997</v>
          </cell>
          <cell r="M63">
            <v>44.54</v>
          </cell>
          <cell r="N63">
            <v>44.994999999999997</v>
          </cell>
          <cell r="O63">
            <v>0</v>
          </cell>
          <cell r="P63" t="str">
            <v>DM</v>
          </cell>
          <cell r="Q63" t="str">
            <v>piece 1 continues in section 21-1</v>
          </cell>
          <cell r="R63" t="str">
            <v>no</v>
          </cell>
          <cell r="S63">
            <v>1</v>
          </cell>
          <cell r="T63">
            <v>16</v>
          </cell>
          <cell r="U63">
            <v>1</v>
          </cell>
          <cell r="V63" t="str">
            <v>T</v>
          </cell>
          <cell r="W63" t="str">
            <v>no</v>
          </cell>
          <cell r="X63">
            <v>0</v>
          </cell>
          <cell r="Y63">
            <v>0</v>
          </cell>
          <cell r="Z63" t="str">
            <v>ICDP5057ESIDHU2</v>
          </cell>
        </row>
        <row r="64">
          <cell r="A64" t="str">
            <v>21-1</v>
          </cell>
          <cell r="B64">
            <v>5057</v>
          </cell>
          <cell r="C64">
            <v>2</v>
          </cell>
          <cell r="D64" t="str">
            <v>A</v>
          </cell>
          <cell r="E64">
            <v>21</v>
          </cell>
          <cell r="F64" t="str">
            <v>Z</v>
          </cell>
          <cell r="G64">
            <v>1</v>
          </cell>
          <cell r="H64">
            <v>3101816</v>
          </cell>
          <cell r="I64">
            <v>0.97</v>
          </cell>
          <cell r="J64">
            <v>0.96</v>
          </cell>
          <cell r="K64">
            <v>45.1</v>
          </cell>
          <cell r="L64">
            <v>46.06</v>
          </cell>
          <cell r="M64">
            <v>45.1</v>
          </cell>
          <cell r="N64">
            <v>46.06</v>
          </cell>
          <cell r="O64">
            <v>0</v>
          </cell>
          <cell r="P64" t="str">
            <v>DM</v>
          </cell>
          <cell r="Q64" t="str">
            <v>piece 1 continues in section 21-2</v>
          </cell>
          <cell r="R64" t="str">
            <v>no</v>
          </cell>
          <cell r="S64">
            <v>1</v>
          </cell>
          <cell r="T64">
            <v>16</v>
          </cell>
          <cell r="U64">
            <v>2</v>
          </cell>
          <cell r="V64" t="str">
            <v>M</v>
          </cell>
          <cell r="W64" t="str">
            <v>no</v>
          </cell>
          <cell r="Z64" t="str">
            <v>ICDP5057ESKDHU2</v>
          </cell>
        </row>
        <row r="65">
          <cell r="A65" t="str">
            <v>21-2</v>
          </cell>
          <cell r="B65">
            <v>5057</v>
          </cell>
          <cell r="C65">
            <v>2</v>
          </cell>
          <cell r="D65" t="str">
            <v>A</v>
          </cell>
          <cell r="E65">
            <v>21</v>
          </cell>
          <cell r="F65" t="str">
            <v>Z</v>
          </cell>
          <cell r="G65">
            <v>2</v>
          </cell>
          <cell r="H65">
            <v>3101818</v>
          </cell>
          <cell r="I65">
            <v>0.85499999999999998</v>
          </cell>
          <cell r="J65">
            <v>0.85499999999999998</v>
          </cell>
          <cell r="K65">
            <v>46.07</v>
          </cell>
          <cell r="L65">
            <v>46.914999999999999</v>
          </cell>
          <cell r="M65">
            <v>46.06</v>
          </cell>
          <cell r="N65">
            <v>46.914999999999999</v>
          </cell>
          <cell r="O65">
            <v>0</v>
          </cell>
          <cell r="P65" t="str">
            <v>DM</v>
          </cell>
          <cell r="Q65" t="str">
            <v>bottom saw cut, piece 1 continues in section 21-3</v>
          </cell>
          <cell r="R65" t="str">
            <v>no</v>
          </cell>
          <cell r="S65">
            <v>1</v>
          </cell>
          <cell r="T65">
            <v>16</v>
          </cell>
          <cell r="U65">
            <v>3</v>
          </cell>
          <cell r="V65" t="str">
            <v>M</v>
          </cell>
          <cell r="W65" t="str">
            <v>no</v>
          </cell>
          <cell r="Z65" t="str">
            <v>ICDP5057ESMDHU2</v>
          </cell>
        </row>
        <row r="66">
          <cell r="A66" t="str">
            <v>21-3</v>
          </cell>
          <cell r="B66">
            <v>5057</v>
          </cell>
          <cell r="C66">
            <v>2</v>
          </cell>
          <cell r="D66" t="str">
            <v>A</v>
          </cell>
          <cell r="E66">
            <v>21</v>
          </cell>
          <cell r="F66" t="str">
            <v>Z</v>
          </cell>
          <cell r="G66">
            <v>3</v>
          </cell>
          <cell r="H66">
            <v>3101820</v>
          </cell>
          <cell r="I66">
            <v>0.79500000000000004</v>
          </cell>
          <cell r="J66">
            <v>0.79500000000000004</v>
          </cell>
          <cell r="K66">
            <v>46.924999999999997</v>
          </cell>
          <cell r="L66">
            <v>47.71</v>
          </cell>
          <cell r="M66">
            <v>46.914999999999999</v>
          </cell>
          <cell r="N66">
            <v>47.71</v>
          </cell>
          <cell r="O66">
            <v>0</v>
          </cell>
          <cell r="P66" t="str">
            <v>DM</v>
          </cell>
          <cell r="Q66" t="str">
            <v>bottom saw cut, piece 1 continues in section 21-4, core box 17</v>
          </cell>
          <cell r="R66" t="str">
            <v>no</v>
          </cell>
          <cell r="S66">
            <v>1</v>
          </cell>
          <cell r="T66">
            <v>16</v>
          </cell>
          <cell r="U66">
            <v>4</v>
          </cell>
          <cell r="V66" t="str">
            <v>B</v>
          </cell>
          <cell r="W66" t="str">
            <v>no</v>
          </cell>
          <cell r="Z66" t="str">
            <v>ICDP5057ESODHU2</v>
          </cell>
        </row>
        <row r="67">
          <cell r="A67" t="str">
            <v>21-4</v>
          </cell>
          <cell r="B67">
            <v>5057</v>
          </cell>
          <cell r="C67">
            <v>2</v>
          </cell>
          <cell r="D67" t="str">
            <v>A</v>
          </cell>
          <cell r="E67">
            <v>21</v>
          </cell>
          <cell r="F67" t="str">
            <v>Z</v>
          </cell>
          <cell r="G67">
            <v>4</v>
          </cell>
          <cell r="H67">
            <v>3101822</v>
          </cell>
          <cell r="I67">
            <v>0.58499999999999996</v>
          </cell>
          <cell r="J67">
            <v>0.56999999999999995</v>
          </cell>
          <cell r="K67">
            <v>47.72</v>
          </cell>
          <cell r="L67">
            <v>48.28</v>
          </cell>
          <cell r="M67">
            <v>47.71</v>
          </cell>
          <cell r="N67">
            <v>48.28</v>
          </cell>
          <cell r="O67">
            <v>0</v>
          </cell>
          <cell r="P67" t="str">
            <v>DM</v>
          </cell>
          <cell r="R67" t="str">
            <v>no</v>
          </cell>
          <cell r="S67">
            <v>1</v>
          </cell>
          <cell r="T67">
            <v>17</v>
          </cell>
          <cell r="U67">
            <v>1</v>
          </cell>
          <cell r="V67" t="str">
            <v>T</v>
          </cell>
          <cell r="W67" t="str">
            <v>no</v>
          </cell>
          <cell r="Z67" t="str">
            <v>ICDP5057ESQDHU2</v>
          </cell>
        </row>
        <row r="68">
          <cell r="A68" t="str">
            <v>22-1</v>
          </cell>
          <cell r="B68">
            <v>5057</v>
          </cell>
          <cell r="C68">
            <v>2</v>
          </cell>
          <cell r="D68" t="str">
            <v>A</v>
          </cell>
          <cell r="E68">
            <v>22</v>
          </cell>
          <cell r="F68" t="str">
            <v>Z</v>
          </cell>
          <cell r="G68">
            <v>1</v>
          </cell>
          <cell r="H68">
            <v>3101824</v>
          </cell>
          <cell r="I68">
            <v>0.88</v>
          </cell>
          <cell r="J68">
            <v>0.88</v>
          </cell>
          <cell r="K68">
            <v>48.15</v>
          </cell>
          <cell r="L68">
            <v>49.03</v>
          </cell>
          <cell r="M68">
            <v>48.15</v>
          </cell>
          <cell r="N68">
            <v>49.03</v>
          </cell>
          <cell r="O68">
            <v>0</v>
          </cell>
          <cell r="P68" t="str">
            <v>DM</v>
          </cell>
          <cell r="Q68" t="str">
            <v>piece 2 continues in section 22-2</v>
          </cell>
          <cell r="R68" t="str">
            <v>no</v>
          </cell>
          <cell r="S68">
            <v>2</v>
          </cell>
          <cell r="T68">
            <v>17</v>
          </cell>
          <cell r="U68">
            <v>2</v>
          </cell>
          <cell r="V68" t="str">
            <v>M</v>
          </cell>
          <cell r="W68" t="str">
            <v>no</v>
          </cell>
          <cell r="Z68" t="str">
            <v>ICDP5057ESSDHU2</v>
          </cell>
        </row>
        <row r="69">
          <cell r="A69" t="str">
            <v>22-2</v>
          </cell>
          <cell r="B69">
            <v>5057</v>
          </cell>
          <cell r="C69">
            <v>2</v>
          </cell>
          <cell r="D69" t="str">
            <v>A</v>
          </cell>
          <cell r="E69">
            <v>22</v>
          </cell>
          <cell r="F69" t="str">
            <v>Z</v>
          </cell>
          <cell r="G69">
            <v>2</v>
          </cell>
          <cell r="H69">
            <v>3101826</v>
          </cell>
          <cell r="I69">
            <v>0.74</v>
          </cell>
          <cell r="J69">
            <v>0.73</v>
          </cell>
          <cell r="K69">
            <v>49.03</v>
          </cell>
          <cell r="L69">
            <v>49.76</v>
          </cell>
          <cell r="M69">
            <v>49.03</v>
          </cell>
          <cell r="N69">
            <v>49.76</v>
          </cell>
          <cell r="O69">
            <v>0</v>
          </cell>
          <cell r="P69" t="str">
            <v>DM</v>
          </cell>
          <cell r="Q69" t="str">
            <v>piece 1 continues to section 22-3</v>
          </cell>
          <cell r="R69" t="str">
            <v>no</v>
          </cell>
          <cell r="S69">
            <v>1</v>
          </cell>
          <cell r="T69">
            <v>17</v>
          </cell>
          <cell r="U69">
            <v>3</v>
          </cell>
          <cell r="V69" t="str">
            <v>M</v>
          </cell>
          <cell r="W69" t="str">
            <v>no</v>
          </cell>
          <cell r="Z69" t="str">
            <v>ICDP5057ESUDHU2</v>
          </cell>
        </row>
        <row r="70">
          <cell r="A70" t="str">
            <v>22-3</v>
          </cell>
          <cell r="B70">
            <v>5057</v>
          </cell>
          <cell r="C70">
            <v>2</v>
          </cell>
          <cell r="D70" t="str">
            <v>A</v>
          </cell>
          <cell r="E70">
            <v>22</v>
          </cell>
          <cell r="F70" t="str">
            <v>Z</v>
          </cell>
          <cell r="G70">
            <v>3</v>
          </cell>
          <cell r="H70">
            <v>3101828</v>
          </cell>
          <cell r="I70">
            <v>0.9</v>
          </cell>
          <cell r="J70">
            <v>0.88</v>
          </cell>
          <cell r="K70">
            <v>49.77</v>
          </cell>
          <cell r="L70">
            <v>50.64</v>
          </cell>
          <cell r="M70">
            <v>49.76</v>
          </cell>
          <cell r="N70">
            <v>50.64</v>
          </cell>
          <cell r="O70">
            <v>0</v>
          </cell>
          <cell r="P70" t="str">
            <v>DM</v>
          </cell>
          <cell r="Q70" t="str">
            <v>piece 1 continues in section 22-4, core box 18</v>
          </cell>
          <cell r="R70" t="str">
            <v>no</v>
          </cell>
          <cell r="S70">
            <v>1</v>
          </cell>
          <cell r="T70">
            <v>17</v>
          </cell>
          <cell r="U70">
            <v>4</v>
          </cell>
          <cell r="V70" t="str">
            <v>B</v>
          </cell>
          <cell r="W70" t="str">
            <v>no</v>
          </cell>
          <cell r="Z70" t="str">
            <v>ICDP5057ESWDHU2</v>
          </cell>
        </row>
        <row r="71">
          <cell r="A71" t="str">
            <v>22-4</v>
          </cell>
          <cell r="B71">
            <v>5057</v>
          </cell>
          <cell r="C71">
            <v>2</v>
          </cell>
          <cell r="D71" t="str">
            <v>A</v>
          </cell>
          <cell r="E71">
            <v>22</v>
          </cell>
          <cell r="F71" t="str">
            <v>Z</v>
          </cell>
          <cell r="G71">
            <v>4</v>
          </cell>
          <cell r="H71">
            <v>3101830</v>
          </cell>
          <cell r="I71">
            <v>0.75</v>
          </cell>
          <cell r="J71">
            <v>0.74</v>
          </cell>
          <cell r="K71">
            <v>50.67</v>
          </cell>
          <cell r="L71">
            <v>51.38</v>
          </cell>
          <cell r="M71">
            <v>50.64</v>
          </cell>
          <cell r="N71">
            <v>51.38</v>
          </cell>
          <cell r="O71">
            <v>0</v>
          </cell>
          <cell r="P71" t="str">
            <v>DM</v>
          </cell>
          <cell r="Q71" t="str">
            <v>piece 1 continues in section 23-1</v>
          </cell>
          <cell r="R71" t="str">
            <v>no</v>
          </cell>
          <cell r="S71">
            <v>1</v>
          </cell>
          <cell r="T71">
            <v>18</v>
          </cell>
          <cell r="U71">
            <v>1</v>
          </cell>
          <cell r="V71" t="str">
            <v>T</v>
          </cell>
          <cell r="W71" t="str">
            <v>no</v>
          </cell>
          <cell r="Z71" t="str">
            <v>ICDP5057ESYDHU2</v>
          </cell>
        </row>
        <row r="72">
          <cell r="A72" t="str">
            <v>23-1</v>
          </cell>
          <cell r="B72">
            <v>5057</v>
          </cell>
          <cell r="C72">
            <v>2</v>
          </cell>
          <cell r="D72" t="str">
            <v>A</v>
          </cell>
          <cell r="E72">
            <v>23</v>
          </cell>
          <cell r="F72" t="str">
            <v>Z</v>
          </cell>
          <cell r="G72">
            <v>1</v>
          </cell>
          <cell r="H72">
            <v>3101832</v>
          </cell>
          <cell r="I72">
            <v>0.6</v>
          </cell>
          <cell r="J72">
            <v>0.62</v>
          </cell>
          <cell r="K72">
            <v>51.2</v>
          </cell>
          <cell r="L72">
            <v>51.82</v>
          </cell>
          <cell r="M72">
            <v>51.2</v>
          </cell>
          <cell r="N72">
            <v>51.82</v>
          </cell>
          <cell r="O72">
            <v>0</v>
          </cell>
          <cell r="P72" t="str">
            <v>MH</v>
          </cell>
          <cell r="Q72" t="str">
            <v>continuous to 23-2</v>
          </cell>
          <cell r="R72" t="str">
            <v>no</v>
          </cell>
          <cell r="S72">
            <v>1</v>
          </cell>
          <cell r="T72">
            <v>18</v>
          </cell>
          <cell r="U72">
            <v>2</v>
          </cell>
          <cell r="V72" t="str">
            <v>M</v>
          </cell>
          <cell r="W72" t="str">
            <v>no</v>
          </cell>
          <cell r="Z72" t="str">
            <v>ICDP5057ES0EHU2</v>
          </cell>
        </row>
        <row r="73">
          <cell r="A73" t="str">
            <v>23-2</v>
          </cell>
          <cell r="B73">
            <v>5057</v>
          </cell>
          <cell r="C73">
            <v>2</v>
          </cell>
          <cell r="D73" t="str">
            <v>A</v>
          </cell>
          <cell r="E73">
            <v>23</v>
          </cell>
          <cell r="F73" t="str">
            <v>Z</v>
          </cell>
          <cell r="G73">
            <v>2</v>
          </cell>
          <cell r="H73">
            <v>3101834</v>
          </cell>
          <cell r="I73">
            <v>0.91500000000000004</v>
          </cell>
          <cell r="J73">
            <v>0.92</v>
          </cell>
          <cell r="K73">
            <v>51.800000000000004</v>
          </cell>
          <cell r="L73">
            <v>52.74</v>
          </cell>
          <cell r="M73">
            <v>51.82</v>
          </cell>
          <cell r="N73">
            <v>52.74</v>
          </cell>
          <cell r="O73">
            <v>0</v>
          </cell>
          <cell r="P73" t="str">
            <v>MH</v>
          </cell>
          <cell r="Q73" t="str">
            <v>continuous to 23-3</v>
          </cell>
          <cell r="R73" t="str">
            <v>no</v>
          </cell>
          <cell r="S73">
            <v>1</v>
          </cell>
          <cell r="T73">
            <v>18</v>
          </cell>
          <cell r="U73">
            <v>3</v>
          </cell>
          <cell r="V73" t="str">
            <v>M</v>
          </cell>
          <cell r="W73" t="str">
            <v>no</v>
          </cell>
          <cell r="Z73" t="str">
            <v>ICDP5057ES2EHU2</v>
          </cell>
        </row>
        <row r="74">
          <cell r="A74" t="str">
            <v>23-3</v>
          </cell>
          <cell r="B74">
            <v>5057</v>
          </cell>
          <cell r="C74">
            <v>2</v>
          </cell>
          <cell r="D74" t="str">
            <v>A</v>
          </cell>
          <cell r="E74">
            <v>23</v>
          </cell>
          <cell r="F74" t="str">
            <v>Z</v>
          </cell>
          <cell r="G74">
            <v>3</v>
          </cell>
          <cell r="H74">
            <v>3101836</v>
          </cell>
          <cell r="I74">
            <v>0.96</v>
          </cell>
          <cell r="J74">
            <v>0.95</v>
          </cell>
          <cell r="K74">
            <v>52.715000000000003</v>
          </cell>
          <cell r="L74">
            <v>53.69</v>
          </cell>
          <cell r="M74">
            <v>52.74</v>
          </cell>
          <cell r="N74">
            <v>53.69</v>
          </cell>
          <cell r="O74">
            <v>0</v>
          </cell>
          <cell r="P74" t="str">
            <v>MH</v>
          </cell>
          <cell r="Q74" t="str">
            <v>continuous to 23-4</v>
          </cell>
          <cell r="R74" t="str">
            <v>no</v>
          </cell>
          <cell r="S74">
            <v>1</v>
          </cell>
          <cell r="T74">
            <v>18</v>
          </cell>
          <cell r="U74">
            <v>4</v>
          </cell>
          <cell r="V74" t="str">
            <v>B</v>
          </cell>
          <cell r="W74" t="str">
            <v>no</v>
          </cell>
          <cell r="Z74" t="str">
            <v>ICDP5057ES4EHU2</v>
          </cell>
        </row>
        <row r="75">
          <cell r="A75" t="str">
            <v>23-4</v>
          </cell>
          <cell r="B75">
            <v>5057</v>
          </cell>
          <cell r="C75">
            <v>2</v>
          </cell>
          <cell r="D75" t="str">
            <v>A</v>
          </cell>
          <cell r="E75">
            <v>23</v>
          </cell>
          <cell r="F75" t="str">
            <v>Z</v>
          </cell>
          <cell r="G75">
            <v>4</v>
          </cell>
          <cell r="H75">
            <v>3101842</v>
          </cell>
          <cell r="I75">
            <v>0.91500000000000004</v>
          </cell>
          <cell r="J75">
            <v>0.90500000000000003</v>
          </cell>
          <cell r="K75">
            <v>53.675000000000004</v>
          </cell>
          <cell r="L75">
            <v>54.594999999999999</v>
          </cell>
          <cell r="M75">
            <v>53.69</v>
          </cell>
          <cell r="N75">
            <v>54.594999999999999</v>
          </cell>
          <cell r="O75">
            <v>0</v>
          </cell>
          <cell r="P75" t="str">
            <v>MH</v>
          </cell>
          <cell r="Q75" t="str">
            <v>continues to 24-1</v>
          </cell>
          <cell r="R75" t="str">
            <v>no</v>
          </cell>
          <cell r="S75">
            <v>1</v>
          </cell>
          <cell r="T75">
            <v>19</v>
          </cell>
          <cell r="U75">
            <v>1</v>
          </cell>
          <cell r="V75" t="str">
            <v>T</v>
          </cell>
          <cell r="W75" t="str">
            <v>no</v>
          </cell>
          <cell r="Z75" t="str">
            <v>ICDP5057ESAEHU2</v>
          </cell>
        </row>
        <row r="76">
          <cell r="A76" t="str">
            <v>24-1</v>
          </cell>
          <cell r="B76">
            <v>5057</v>
          </cell>
          <cell r="C76">
            <v>2</v>
          </cell>
          <cell r="D76" t="str">
            <v>A</v>
          </cell>
          <cell r="E76">
            <v>24</v>
          </cell>
          <cell r="F76" t="str">
            <v>Z</v>
          </cell>
          <cell r="G76">
            <v>1</v>
          </cell>
          <cell r="H76">
            <v>3101844</v>
          </cell>
          <cell r="I76">
            <v>0.95499999999999996</v>
          </cell>
          <cell r="J76">
            <v>0.94499999999999995</v>
          </cell>
          <cell r="K76">
            <v>54.25</v>
          </cell>
          <cell r="L76">
            <v>55.195</v>
          </cell>
          <cell r="M76">
            <v>54.25</v>
          </cell>
          <cell r="N76">
            <v>55.195</v>
          </cell>
          <cell r="O76">
            <v>0</v>
          </cell>
          <cell r="P76" t="str">
            <v>MH</v>
          </cell>
          <cell r="Q76" t="str">
            <v>continues to 24-2</v>
          </cell>
          <cell r="R76" t="str">
            <v>no</v>
          </cell>
          <cell r="S76">
            <v>1</v>
          </cell>
          <cell r="T76">
            <v>19</v>
          </cell>
          <cell r="U76">
            <v>2</v>
          </cell>
          <cell r="V76" t="str">
            <v>M</v>
          </cell>
          <cell r="W76" t="str">
            <v>no</v>
          </cell>
          <cell r="Z76" t="str">
            <v>ICDP5057ESCEHU2</v>
          </cell>
        </row>
        <row r="77">
          <cell r="A77" t="str">
            <v>24-2</v>
          </cell>
          <cell r="B77">
            <v>5057</v>
          </cell>
          <cell r="C77">
            <v>2</v>
          </cell>
          <cell r="D77" t="str">
            <v>A</v>
          </cell>
          <cell r="E77">
            <v>24</v>
          </cell>
          <cell r="F77" t="str">
            <v>Z</v>
          </cell>
          <cell r="G77">
            <v>2</v>
          </cell>
          <cell r="H77">
            <v>3101846</v>
          </cell>
          <cell r="I77">
            <v>0.72499999999999998</v>
          </cell>
          <cell r="J77">
            <v>0.73</v>
          </cell>
          <cell r="K77">
            <v>55.204999999999998</v>
          </cell>
          <cell r="L77">
            <v>55.924999999999997</v>
          </cell>
          <cell r="M77">
            <v>55.195</v>
          </cell>
          <cell r="N77">
            <v>55.924999999999997</v>
          </cell>
          <cell r="O77">
            <v>0</v>
          </cell>
          <cell r="P77" t="str">
            <v>MH</v>
          </cell>
          <cell r="Q77" t="str">
            <v>continues to 24-3</v>
          </cell>
          <cell r="R77" t="str">
            <v>no</v>
          </cell>
          <cell r="S77">
            <v>1</v>
          </cell>
          <cell r="T77">
            <v>19</v>
          </cell>
          <cell r="U77">
            <v>3</v>
          </cell>
          <cell r="V77" t="str">
            <v>M</v>
          </cell>
          <cell r="W77" t="str">
            <v>no</v>
          </cell>
          <cell r="Z77" t="str">
            <v>ICDP5057ESEEHU2</v>
          </cell>
        </row>
        <row r="78">
          <cell r="A78" t="str">
            <v>24-3</v>
          </cell>
          <cell r="B78">
            <v>5057</v>
          </cell>
          <cell r="C78">
            <v>2</v>
          </cell>
          <cell r="D78" t="str">
            <v>A</v>
          </cell>
          <cell r="E78">
            <v>24</v>
          </cell>
          <cell r="F78" t="str">
            <v>Z</v>
          </cell>
          <cell r="G78">
            <v>3</v>
          </cell>
          <cell r="H78">
            <v>3101848</v>
          </cell>
          <cell r="I78">
            <v>0.75</v>
          </cell>
          <cell r="J78">
            <v>0.76</v>
          </cell>
          <cell r="K78">
            <v>55.93</v>
          </cell>
          <cell r="L78">
            <v>56.685000000000002</v>
          </cell>
          <cell r="M78">
            <v>55.924999999999997</v>
          </cell>
          <cell r="N78">
            <v>56.685000000000002</v>
          </cell>
          <cell r="O78">
            <v>0</v>
          </cell>
          <cell r="P78" t="str">
            <v>MH</v>
          </cell>
          <cell r="Q78" t="str">
            <v>Numerous sub-pieces. Continues to 24-4</v>
          </cell>
          <cell r="R78" t="str">
            <v>no</v>
          </cell>
          <cell r="S78">
            <v>1</v>
          </cell>
          <cell r="T78">
            <v>19</v>
          </cell>
          <cell r="U78">
            <v>4</v>
          </cell>
          <cell r="V78" t="str">
            <v>B</v>
          </cell>
          <cell r="W78" t="str">
            <v>no</v>
          </cell>
          <cell r="Z78" t="str">
            <v>ICDP5057ESGEHU2</v>
          </cell>
        </row>
        <row r="79">
          <cell r="A79" t="str">
            <v>24-4</v>
          </cell>
          <cell r="B79">
            <v>5057</v>
          </cell>
          <cell r="C79">
            <v>2</v>
          </cell>
          <cell r="D79" t="str">
            <v>A</v>
          </cell>
          <cell r="E79">
            <v>24</v>
          </cell>
          <cell r="F79" t="str">
            <v>Z</v>
          </cell>
          <cell r="G79">
            <v>4</v>
          </cell>
          <cell r="H79">
            <v>3101850</v>
          </cell>
          <cell r="I79">
            <v>0.85</v>
          </cell>
          <cell r="J79">
            <v>0.88</v>
          </cell>
          <cell r="K79">
            <v>56.68</v>
          </cell>
          <cell r="L79">
            <v>57.564999999999998</v>
          </cell>
          <cell r="M79">
            <v>56.685000000000002</v>
          </cell>
          <cell r="N79">
            <v>57.564999999999998</v>
          </cell>
          <cell r="O79">
            <v>0</v>
          </cell>
          <cell r="P79" t="str">
            <v>DM</v>
          </cell>
          <cell r="Q79" t="str">
            <v>pieces 2 and 3 are rubbles at bottom of the section</v>
          </cell>
          <cell r="R79" t="str">
            <v>no</v>
          </cell>
          <cell r="S79">
            <v>3</v>
          </cell>
          <cell r="T79">
            <v>20</v>
          </cell>
          <cell r="U79">
            <v>1</v>
          </cell>
          <cell r="V79" t="str">
            <v>T</v>
          </cell>
          <cell r="W79" t="str">
            <v>no</v>
          </cell>
          <cell r="Z79" t="str">
            <v>ICDP5057ESIEHU2</v>
          </cell>
        </row>
        <row r="80">
          <cell r="A80" t="str">
            <v>25-1</v>
          </cell>
          <cell r="B80">
            <v>5057</v>
          </cell>
          <cell r="C80">
            <v>2</v>
          </cell>
          <cell r="D80" t="str">
            <v>A</v>
          </cell>
          <cell r="E80">
            <v>25</v>
          </cell>
          <cell r="F80" t="str">
            <v>Z</v>
          </cell>
          <cell r="G80">
            <v>1</v>
          </cell>
          <cell r="H80">
            <v>3101852</v>
          </cell>
          <cell r="I80">
            <v>0.68</v>
          </cell>
          <cell r="J80">
            <v>0.69</v>
          </cell>
          <cell r="K80">
            <v>57.3</v>
          </cell>
          <cell r="L80">
            <v>57.99</v>
          </cell>
          <cell r="M80">
            <v>57.3</v>
          </cell>
          <cell r="N80">
            <v>57.99</v>
          </cell>
          <cell r="O80">
            <v>0</v>
          </cell>
          <cell r="P80" t="str">
            <v>DM</v>
          </cell>
          <cell r="Q80" t="str">
            <v>piece 1f are rubbles which belong to whole piece, piece 1 continues in section 25-2</v>
          </cell>
          <cell r="R80" t="str">
            <v>no</v>
          </cell>
          <cell r="S80">
            <v>1</v>
          </cell>
          <cell r="T80">
            <v>20</v>
          </cell>
          <cell r="U80">
            <v>2</v>
          </cell>
          <cell r="V80" t="str">
            <v>M</v>
          </cell>
          <cell r="W80" t="str">
            <v>no</v>
          </cell>
          <cell r="Z80" t="str">
            <v>ICDP5057ESKEHU2</v>
          </cell>
        </row>
        <row r="81">
          <cell r="A81" t="str">
            <v>25-2</v>
          </cell>
          <cell r="B81">
            <v>5057</v>
          </cell>
          <cell r="C81">
            <v>2</v>
          </cell>
          <cell r="D81" t="str">
            <v>A</v>
          </cell>
          <cell r="E81">
            <v>25</v>
          </cell>
          <cell r="F81" t="str">
            <v>Z</v>
          </cell>
          <cell r="G81">
            <v>2</v>
          </cell>
          <cell r="H81">
            <v>3101854</v>
          </cell>
          <cell r="I81">
            <v>0.85</v>
          </cell>
          <cell r="J81">
            <v>0.82</v>
          </cell>
          <cell r="K81">
            <v>57.98</v>
          </cell>
          <cell r="L81">
            <v>58.81</v>
          </cell>
          <cell r="M81">
            <v>57.99</v>
          </cell>
          <cell r="N81">
            <v>58.81</v>
          </cell>
          <cell r="O81">
            <v>0</v>
          </cell>
          <cell r="P81" t="str">
            <v>DM</v>
          </cell>
          <cell r="Q81" t="str">
            <v>piece 1a and 1f are rubbles which belong to whole piece</v>
          </cell>
          <cell r="R81" t="str">
            <v>no</v>
          </cell>
          <cell r="S81">
            <v>1</v>
          </cell>
          <cell r="T81">
            <v>20</v>
          </cell>
          <cell r="U81">
            <v>3</v>
          </cell>
          <cell r="V81" t="str">
            <v>M</v>
          </cell>
          <cell r="W81" t="str">
            <v>no</v>
          </cell>
          <cell r="Z81" t="str">
            <v>ICDP5057ESMEHU2</v>
          </cell>
        </row>
        <row r="82">
          <cell r="A82" t="str">
            <v>25-3</v>
          </cell>
          <cell r="B82">
            <v>5057</v>
          </cell>
          <cell r="C82">
            <v>2</v>
          </cell>
          <cell r="D82" t="str">
            <v>A</v>
          </cell>
          <cell r="E82">
            <v>25</v>
          </cell>
          <cell r="F82" t="str">
            <v>Z</v>
          </cell>
          <cell r="G82">
            <v>3</v>
          </cell>
          <cell r="H82">
            <v>3101856</v>
          </cell>
          <cell r="I82">
            <v>0.92500000000000004</v>
          </cell>
          <cell r="J82">
            <v>0.92500000000000004</v>
          </cell>
          <cell r="K82">
            <v>58.83</v>
          </cell>
          <cell r="L82">
            <v>59.734999999999999</v>
          </cell>
          <cell r="M82">
            <v>58.81</v>
          </cell>
          <cell r="N82">
            <v>59.734999999999999</v>
          </cell>
          <cell r="O82">
            <v>0</v>
          </cell>
          <cell r="P82" t="str">
            <v>DM</v>
          </cell>
          <cell r="Q82" t="str">
            <v>saw cut bottom, piece 1 continues in section 25-4, core box 21</v>
          </cell>
          <cell r="R82" t="str">
            <v>no</v>
          </cell>
          <cell r="S82">
            <v>1</v>
          </cell>
          <cell r="T82">
            <v>20</v>
          </cell>
          <cell r="U82">
            <v>4</v>
          </cell>
          <cell r="V82" t="str">
            <v>B</v>
          </cell>
          <cell r="W82" t="str">
            <v>no</v>
          </cell>
          <cell r="Z82" t="str">
            <v>ICDP5057ESOEHU2</v>
          </cell>
        </row>
        <row r="83">
          <cell r="A83" t="str">
            <v>25-4</v>
          </cell>
          <cell r="B83">
            <v>5057</v>
          </cell>
          <cell r="C83">
            <v>2</v>
          </cell>
          <cell r="D83" t="str">
            <v>A</v>
          </cell>
          <cell r="E83">
            <v>25</v>
          </cell>
          <cell r="F83" t="str">
            <v>Z</v>
          </cell>
          <cell r="G83">
            <v>4</v>
          </cell>
          <cell r="H83">
            <v>3101872</v>
          </cell>
          <cell r="I83">
            <v>0.85</v>
          </cell>
          <cell r="J83">
            <v>0.85</v>
          </cell>
          <cell r="K83">
            <v>59.754999999999995</v>
          </cell>
          <cell r="L83">
            <v>60.585000000000001</v>
          </cell>
          <cell r="M83">
            <v>59.734999999999999</v>
          </cell>
          <cell r="N83">
            <v>60.585000000000001</v>
          </cell>
          <cell r="O83">
            <v>0</v>
          </cell>
          <cell r="P83" t="str">
            <v>DM</v>
          </cell>
          <cell r="Q83" t="str">
            <v>Piece 1 continues in section 26-1</v>
          </cell>
          <cell r="R83" t="str">
            <v>no</v>
          </cell>
          <cell r="S83">
            <v>1</v>
          </cell>
          <cell r="T83">
            <v>21</v>
          </cell>
          <cell r="U83">
            <v>1</v>
          </cell>
          <cell r="V83" t="str">
            <v>T</v>
          </cell>
          <cell r="W83" t="str">
            <v>no</v>
          </cell>
          <cell r="Z83" t="str">
            <v>ICDP5057ES4FHU2</v>
          </cell>
        </row>
        <row r="84">
          <cell r="A84" t="str">
            <v>26-1</v>
          </cell>
          <cell r="B84">
            <v>5057</v>
          </cell>
          <cell r="C84">
            <v>2</v>
          </cell>
          <cell r="D84" t="str">
            <v>A</v>
          </cell>
          <cell r="E84">
            <v>26</v>
          </cell>
          <cell r="F84" t="str">
            <v>Z</v>
          </cell>
          <cell r="G84">
            <v>1</v>
          </cell>
          <cell r="H84">
            <v>3101858</v>
          </cell>
          <cell r="I84">
            <v>0.84</v>
          </cell>
          <cell r="J84">
            <v>0.84</v>
          </cell>
          <cell r="K84">
            <v>60.35</v>
          </cell>
          <cell r="L84">
            <v>61.19</v>
          </cell>
          <cell r="M84">
            <v>60.35</v>
          </cell>
          <cell r="N84">
            <v>61.19</v>
          </cell>
          <cell r="O84">
            <v>0</v>
          </cell>
          <cell r="P84" t="str">
            <v>DM</v>
          </cell>
          <cell r="Q84" t="str">
            <v>piece 1 continues in section 26-2, drill site sample taken between 45 and 50cm</v>
          </cell>
          <cell r="R84" t="str">
            <v>no</v>
          </cell>
          <cell r="S84">
            <v>1</v>
          </cell>
          <cell r="T84">
            <v>21</v>
          </cell>
          <cell r="U84">
            <v>2</v>
          </cell>
          <cell r="V84" t="str">
            <v>M</v>
          </cell>
          <cell r="W84" t="str">
            <v>no</v>
          </cell>
          <cell r="Z84" t="str">
            <v>ICDP5057ESQEHU2</v>
          </cell>
        </row>
        <row r="85">
          <cell r="A85" t="str">
            <v>26-2</v>
          </cell>
          <cell r="B85">
            <v>5057</v>
          </cell>
          <cell r="C85">
            <v>2</v>
          </cell>
          <cell r="D85" t="str">
            <v>A</v>
          </cell>
          <cell r="E85">
            <v>26</v>
          </cell>
          <cell r="F85" t="str">
            <v>Z</v>
          </cell>
          <cell r="G85">
            <v>2</v>
          </cell>
          <cell r="H85">
            <v>3101860</v>
          </cell>
          <cell r="I85">
            <v>0.72</v>
          </cell>
          <cell r="J85">
            <v>0.72</v>
          </cell>
          <cell r="K85">
            <v>61.190000000000005</v>
          </cell>
          <cell r="L85">
            <v>61.91</v>
          </cell>
          <cell r="M85">
            <v>61.19</v>
          </cell>
          <cell r="N85">
            <v>61.91</v>
          </cell>
          <cell r="O85">
            <v>0</v>
          </cell>
          <cell r="P85" t="str">
            <v>DM</v>
          </cell>
          <cell r="Q85" t="str">
            <v>piece 1 continues in section 26-3</v>
          </cell>
          <cell r="R85" t="str">
            <v>no</v>
          </cell>
          <cell r="S85">
            <v>1</v>
          </cell>
          <cell r="T85">
            <v>21</v>
          </cell>
          <cell r="U85">
            <v>3</v>
          </cell>
          <cell r="V85" t="str">
            <v>M</v>
          </cell>
          <cell r="W85" t="str">
            <v>no</v>
          </cell>
          <cell r="Z85" t="str">
            <v>ICDP5057ESSEHU2</v>
          </cell>
        </row>
        <row r="86">
          <cell r="A86" t="str">
            <v>26-3</v>
          </cell>
          <cell r="B86">
            <v>5057</v>
          </cell>
          <cell r="C86">
            <v>2</v>
          </cell>
          <cell r="D86" t="str">
            <v>A</v>
          </cell>
          <cell r="E86">
            <v>26</v>
          </cell>
          <cell r="F86" t="str">
            <v>Z</v>
          </cell>
          <cell r="G86">
            <v>3</v>
          </cell>
          <cell r="H86">
            <v>3101862</v>
          </cell>
          <cell r="I86">
            <v>0.89</v>
          </cell>
          <cell r="J86">
            <v>0.89</v>
          </cell>
          <cell r="K86">
            <v>61.910000000000004</v>
          </cell>
          <cell r="L86">
            <v>62.8</v>
          </cell>
          <cell r="M86">
            <v>61.91</v>
          </cell>
          <cell r="N86">
            <v>62.8</v>
          </cell>
          <cell r="O86">
            <v>0</v>
          </cell>
          <cell r="P86" t="str">
            <v>DM</v>
          </cell>
          <cell r="Q86" t="str">
            <v>piece 1 continues in section 26-4, core box 22</v>
          </cell>
          <cell r="R86" t="str">
            <v>no</v>
          </cell>
          <cell r="S86">
            <v>1</v>
          </cell>
          <cell r="T86">
            <v>21</v>
          </cell>
          <cell r="U86">
            <v>4</v>
          </cell>
          <cell r="V86" t="str">
            <v>B</v>
          </cell>
          <cell r="W86" t="str">
            <v>no</v>
          </cell>
          <cell r="Z86" t="str">
            <v>ICDP5057ESUEHU2</v>
          </cell>
        </row>
        <row r="87">
          <cell r="A87" t="str">
            <v>26-4</v>
          </cell>
          <cell r="B87">
            <v>5057</v>
          </cell>
          <cell r="C87">
            <v>2</v>
          </cell>
          <cell r="D87" t="str">
            <v>A</v>
          </cell>
          <cell r="E87">
            <v>26</v>
          </cell>
          <cell r="F87" t="str">
            <v>Z</v>
          </cell>
          <cell r="G87">
            <v>4</v>
          </cell>
          <cell r="H87">
            <v>3101864</v>
          </cell>
          <cell r="I87">
            <v>0.86</v>
          </cell>
          <cell r="J87">
            <v>0.91</v>
          </cell>
          <cell r="K87">
            <v>62.800000000000004</v>
          </cell>
          <cell r="L87">
            <v>63.71</v>
          </cell>
          <cell r="M87">
            <v>62.8</v>
          </cell>
          <cell r="N87">
            <v>63.71</v>
          </cell>
          <cell r="O87">
            <v>0</v>
          </cell>
          <cell r="P87" t="str">
            <v>DM</v>
          </cell>
          <cell r="Q87" t="str">
            <v>piece 1 continues in 27-1</v>
          </cell>
          <cell r="R87" t="str">
            <v>no</v>
          </cell>
          <cell r="S87">
            <v>1</v>
          </cell>
          <cell r="T87">
            <v>22</v>
          </cell>
          <cell r="U87">
            <v>1</v>
          </cell>
          <cell r="V87" t="str">
            <v>T</v>
          </cell>
          <cell r="W87" t="str">
            <v>no</v>
          </cell>
          <cell r="Z87" t="str">
            <v>ICDP5057ESWEHU2</v>
          </cell>
        </row>
        <row r="88">
          <cell r="A88" t="str">
            <v>27-1</v>
          </cell>
          <cell r="B88">
            <v>5057</v>
          </cell>
          <cell r="C88">
            <v>2</v>
          </cell>
          <cell r="D88" t="str">
            <v>A</v>
          </cell>
          <cell r="E88">
            <v>27</v>
          </cell>
          <cell r="F88" t="str">
            <v>Z</v>
          </cell>
          <cell r="G88">
            <v>1</v>
          </cell>
          <cell r="H88">
            <v>3101866</v>
          </cell>
          <cell r="I88">
            <v>0.41</v>
          </cell>
          <cell r="J88">
            <v>0.41</v>
          </cell>
          <cell r="K88">
            <v>63.4</v>
          </cell>
          <cell r="L88">
            <v>63.81</v>
          </cell>
          <cell r="M88">
            <v>63.4</v>
          </cell>
          <cell r="N88">
            <v>63.81</v>
          </cell>
          <cell r="O88">
            <v>0</v>
          </cell>
          <cell r="P88" t="str">
            <v>DM</v>
          </cell>
          <cell r="Q88" t="str">
            <v>piece 1 continues in section 27-2</v>
          </cell>
          <cell r="R88" t="str">
            <v>no</v>
          </cell>
          <cell r="S88">
            <v>1</v>
          </cell>
          <cell r="T88">
            <v>22</v>
          </cell>
          <cell r="U88">
            <v>2</v>
          </cell>
          <cell r="V88" t="str">
            <v>M</v>
          </cell>
          <cell r="W88" t="str">
            <v>no</v>
          </cell>
          <cell r="Z88" t="str">
            <v>ICDP5057ESYEHU2</v>
          </cell>
        </row>
        <row r="89">
          <cell r="A89" t="str">
            <v>27-2</v>
          </cell>
          <cell r="B89">
            <v>5057</v>
          </cell>
          <cell r="C89">
            <v>2</v>
          </cell>
          <cell r="D89" t="str">
            <v>A</v>
          </cell>
          <cell r="E89">
            <v>27</v>
          </cell>
          <cell r="F89" t="str">
            <v>Z</v>
          </cell>
          <cell r="G89">
            <v>2</v>
          </cell>
          <cell r="H89">
            <v>3101868</v>
          </cell>
          <cell r="I89">
            <v>0.73</v>
          </cell>
          <cell r="J89">
            <v>0.74</v>
          </cell>
          <cell r="K89">
            <v>63.809999999999995</v>
          </cell>
          <cell r="L89">
            <v>64.55</v>
          </cell>
          <cell r="M89">
            <v>63.81</v>
          </cell>
          <cell r="N89">
            <v>64.55</v>
          </cell>
          <cell r="O89">
            <v>0</v>
          </cell>
          <cell r="P89" t="str">
            <v>DM</v>
          </cell>
          <cell r="Q89" t="str">
            <v>piece 1 continues in section 27-3</v>
          </cell>
          <cell r="R89" t="str">
            <v>no</v>
          </cell>
          <cell r="S89">
            <v>1</v>
          </cell>
          <cell r="T89">
            <v>22</v>
          </cell>
          <cell r="U89">
            <v>3</v>
          </cell>
          <cell r="V89" t="str">
            <v>M</v>
          </cell>
          <cell r="W89" t="str">
            <v>no</v>
          </cell>
          <cell r="Z89" t="str">
            <v>ICDP5057ES0FHU2</v>
          </cell>
        </row>
        <row r="90">
          <cell r="A90" t="str">
            <v>27-3</v>
          </cell>
          <cell r="B90">
            <v>5057</v>
          </cell>
          <cell r="C90">
            <v>2</v>
          </cell>
          <cell r="D90" t="str">
            <v>A</v>
          </cell>
          <cell r="E90">
            <v>27</v>
          </cell>
          <cell r="F90" t="str">
            <v>Z</v>
          </cell>
          <cell r="G90">
            <v>3</v>
          </cell>
          <cell r="H90">
            <v>3101870</v>
          </cell>
          <cell r="I90">
            <v>0.94499999999999995</v>
          </cell>
          <cell r="J90">
            <v>0.94499999999999995</v>
          </cell>
          <cell r="K90">
            <v>64.539999999999992</v>
          </cell>
          <cell r="L90">
            <v>65.495000000000005</v>
          </cell>
          <cell r="M90">
            <v>64.55</v>
          </cell>
          <cell r="N90">
            <v>65.495000000000005</v>
          </cell>
          <cell r="O90">
            <v>0</v>
          </cell>
          <cell r="P90" t="str">
            <v>DM</v>
          </cell>
          <cell r="Q90" t="str">
            <v>piece 1 continues in section 27-4, core box 23</v>
          </cell>
          <cell r="R90" t="str">
            <v>no</v>
          </cell>
          <cell r="S90">
            <v>1</v>
          </cell>
          <cell r="T90">
            <v>22</v>
          </cell>
          <cell r="U90">
            <v>4</v>
          </cell>
          <cell r="V90" t="str">
            <v>B</v>
          </cell>
          <cell r="W90" t="str">
            <v>no</v>
          </cell>
          <cell r="Z90" t="str">
            <v>ICDP5057ES2FHU2</v>
          </cell>
        </row>
        <row r="91">
          <cell r="A91" t="str">
            <v>27-4</v>
          </cell>
          <cell r="B91">
            <v>5057</v>
          </cell>
          <cell r="C91">
            <v>2</v>
          </cell>
          <cell r="D91" t="str">
            <v>A</v>
          </cell>
          <cell r="E91">
            <v>27</v>
          </cell>
          <cell r="F91" t="str">
            <v>Z</v>
          </cell>
          <cell r="G91">
            <v>4</v>
          </cell>
          <cell r="H91">
            <v>3101874</v>
          </cell>
          <cell r="I91">
            <v>0.625</v>
          </cell>
          <cell r="J91">
            <v>0.625</v>
          </cell>
          <cell r="K91">
            <v>65.484999999999985</v>
          </cell>
          <cell r="L91">
            <v>66.12</v>
          </cell>
          <cell r="M91">
            <v>65.495000000000005</v>
          </cell>
          <cell r="N91">
            <v>66.12</v>
          </cell>
          <cell r="O91">
            <v>0</v>
          </cell>
          <cell r="P91" t="str">
            <v>DM</v>
          </cell>
          <cell r="Q91" t="str">
            <v>piece 1 continues in section 27-5</v>
          </cell>
          <cell r="R91" t="str">
            <v>no</v>
          </cell>
          <cell r="S91">
            <v>1</v>
          </cell>
          <cell r="T91">
            <v>23</v>
          </cell>
          <cell r="U91">
            <v>1</v>
          </cell>
          <cell r="V91" t="str">
            <v>T</v>
          </cell>
          <cell r="W91" t="str">
            <v>no</v>
          </cell>
          <cell r="Z91" t="str">
            <v>ICDP5057ES6FHU2</v>
          </cell>
        </row>
        <row r="92">
          <cell r="A92" t="str">
            <v>27-5</v>
          </cell>
          <cell r="B92">
            <v>5057</v>
          </cell>
          <cell r="C92">
            <v>2</v>
          </cell>
          <cell r="D92" t="str">
            <v>A</v>
          </cell>
          <cell r="E92">
            <v>27</v>
          </cell>
          <cell r="F92" t="str">
            <v>Z</v>
          </cell>
          <cell r="G92">
            <v>5</v>
          </cell>
          <cell r="H92">
            <v>3101876</v>
          </cell>
          <cell r="I92">
            <v>0.47</v>
          </cell>
          <cell r="J92">
            <v>0.47</v>
          </cell>
          <cell r="K92">
            <v>66.109999999999985</v>
          </cell>
          <cell r="L92">
            <v>66.59</v>
          </cell>
          <cell r="M92">
            <v>66.12</v>
          </cell>
          <cell r="N92">
            <v>66.59</v>
          </cell>
          <cell r="O92">
            <v>0</v>
          </cell>
          <cell r="P92" t="str">
            <v>DM</v>
          </cell>
          <cell r="Q92" t="str">
            <v>piece 1 continues in section 28-1</v>
          </cell>
          <cell r="R92" t="str">
            <v>no</v>
          </cell>
          <cell r="S92">
            <v>1</v>
          </cell>
          <cell r="T92">
            <v>23</v>
          </cell>
          <cell r="U92">
            <v>2</v>
          </cell>
          <cell r="V92" t="str">
            <v>M</v>
          </cell>
          <cell r="W92" t="str">
            <v>no</v>
          </cell>
          <cell r="Z92" t="str">
            <v>ICDP5057ES8FHU2</v>
          </cell>
        </row>
        <row r="93">
          <cell r="A93" t="str">
            <v>28-1</v>
          </cell>
          <cell r="B93">
            <v>5057</v>
          </cell>
          <cell r="C93">
            <v>2</v>
          </cell>
          <cell r="D93" t="str">
            <v>A</v>
          </cell>
          <cell r="E93">
            <v>28</v>
          </cell>
          <cell r="F93" t="str">
            <v>Z</v>
          </cell>
          <cell r="G93">
            <v>1</v>
          </cell>
          <cell r="H93">
            <v>3101878</v>
          </cell>
          <cell r="I93">
            <v>0.85</v>
          </cell>
          <cell r="J93">
            <v>0.85</v>
          </cell>
          <cell r="K93">
            <v>66.45</v>
          </cell>
          <cell r="L93">
            <v>67.3</v>
          </cell>
          <cell r="M93">
            <v>66.45</v>
          </cell>
          <cell r="N93">
            <v>67.3</v>
          </cell>
          <cell r="O93">
            <v>0</v>
          </cell>
          <cell r="P93" t="str">
            <v>DM</v>
          </cell>
          <cell r="Q93" t="str">
            <v>piece 1 continues in section 28-2</v>
          </cell>
          <cell r="R93" t="str">
            <v>no</v>
          </cell>
          <cell r="S93">
            <v>1</v>
          </cell>
          <cell r="T93">
            <v>23</v>
          </cell>
          <cell r="U93">
            <v>3</v>
          </cell>
          <cell r="V93" t="str">
            <v>M</v>
          </cell>
          <cell r="W93" t="str">
            <v>no</v>
          </cell>
          <cell r="Z93" t="str">
            <v>ICDP5057ESAFHU2</v>
          </cell>
        </row>
        <row r="94">
          <cell r="A94" t="str">
            <v>28-2</v>
          </cell>
          <cell r="B94">
            <v>5057</v>
          </cell>
          <cell r="C94">
            <v>2</v>
          </cell>
          <cell r="D94" t="str">
            <v>A</v>
          </cell>
          <cell r="E94">
            <v>28</v>
          </cell>
          <cell r="F94" t="str">
            <v>Z</v>
          </cell>
          <cell r="G94">
            <v>2</v>
          </cell>
          <cell r="H94">
            <v>3101880</v>
          </cell>
          <cell r="I94">
            <v>0.76500000000000001</v>
          </cell>
          <cell r="J94">
            <v>0.76</v>
          </cell>
          <cell r="K94">
            <v>67.3</v>
          </cell>
          <cell r="L94">
            <v>68.06</v>
          </cell>
          <cell r="M94">
            <v>67.3</v>
          </cell>
          <cell r="N94">
            <v>68.06</v>
          </cell>
          <cell r="O94">
            <v>0</v>
          </cell>
          <cell r="P94" t="str">
            <v>DM</v>
          </cell>
          <cell r="Q94" t="str">
            <v>piece one continues in section 28-3, core box 24</v>
          </cell>
          <cell r="R94" t="str">
            <v>no</v>
          </cell>
          <cell r="S94">
            <v>1</v>
          </cell>
          <cell r="T94">
            <v>23</v>
          </cell>
          <cell r="U94">
            <v>4</v>
          </cell>
          <cell r="V94" t="str">
            <v>B</v>
          </cell>
          <cell r="W94" t="str">
            <v>no</v>
          </cell>
          <cell r="Z94" t="str">
            <v>ICDP5057ESCFHU2</v>
          </cell>
        </row>
        <row r="95">
          <cell r="A95" t="str">
            <v>28-3</v>
          </cell>
          <cell r="B95">
            <v>5057</v>
          </cell>
          <cell r="C95">
            <v>2</v>
          </cell>
          <cell r="D95" t="str">
            <v>A</v>
          </cell>
          <cell r="E95">
            <v>28</v>
          </cell>
          <cell r="F95" t="str">
            <v>Z</v>
          </cell>
          <cell r="G95">
            <v>3</v>
          </cell>
          <cell r="H95">
            <v>3101882</v>
          </cell>
          <cell r="I95">
            <v>0.995</v>
          </cell>
          <cell r="J95">
            <v>0.995</v>
          </cell>
          <cell r="K95">
            <v>68.064999999999998</v>
          </cell>
          <cell r="L95">
            <v>69.055000000000007</v>
          </cell>
          <cell r="M95">
            <v>68.06</v>
          </cell>
          <cell r="N95">
            <v>69.055000000000007</v>
          </cell>
          <cell r="O95">
            <v>0</v>
          </cell>
          <cell r="P95" t="str">
            <v>DM</v>
          </cell>
          <cell r="Q95" t="str">
            <v>piece 1 continues in section 28-4</v>
          </cell>
          <cell r="R95" t="str">
            <v>no</v>
          </cell>
          <cell r="S95">
            <v>1</v>
          </cell>
          <cell r="T95">
            <v>24</v>
          </cell>
          <cell r="U95">
            <v>1</v>
          </cell>
          <cell r="V95" t="str">
            <v>T</v>
          </cell>
          <cell r="W95" t="str">
            <v>no</v>
          </cell>
          <cell r="Z95" t="str">
            <v>ICDP5057ESEFHU2</v>
          </cell>
        </row>
        <row r="96">
          <cell r="A96" t="str">
            <v>28-4</v>
          </cell>
          <cell r="B96">
            <v>5057</v>
          </cell>
          <cell r="C96">
            <v>2</v>
          </cell>
          <cell r="D96" t="str">
            <v>A</v>
          </cell>
          <cell r="E96">
            <v>28</v>
          </cell>
          <cell r="F96" t="str">
            <v>Z</v>
          </cell>
          <cell r="G96">
            <v>4</v>
          </cell>
          <cell r="H96">
            <v>3101884</v>
          </cell>
          <cell r="I96">
            <v>0.65500000000000003</v>
          </cell>
          <cell r="J96">
            <v>0.66</v>
          </cell>
          <cell r="K96">
            <v>69.06</v>
          </cell>
          <cell r="L96">
            <v>69.715000000000003</v>
          </cell>
          <cell r="M96">
            <v>69.055000000000007</v>
          </cell>
          <cell r="N96">
            <v>69.715000000000003</v>
          </cell>
          <cell r="O96">
            <v>0</v>
          </cell>
          <cell r="P96" t="str">
            <v>DM</v>
          </cell>
          <cell r="Q96" t="str">
            <v>piece 1 continues in section 29-1</v>
          </cell>
          <cell r="R96" t="str">
            <v>no</v>
          </cell>
          <cell r="S96">
            <v>1</v>
          </cell>
          <cell r="T96">
            <v>24</v>
          </cell>
          <cell r="U96">
            <v>2</v>
          </cell>
          <cell r="V96" t="str">
            <v>M</v>
          </cell>
          <cell r="W96" t="str">
            <v>no</v>
          </cell>
          <cell r="Z96" t="str">
            <v>ICDP5057ESGFHU2</v>
          </cell>
        </row>
        <row r="97">
          <cell r="A97" t="str">
            <v>29-1</v>
          </cell>
          <cell r="B97">
            <v>5057</v>
          </cell>
          <cell r="C97">
            <v>2</v>
          </cell>
          <cell r="D97" t="str">
            <v>A</v>
          </cell>
          <cell r="E97">
            <v>29</v>
          </cell>
          <cell r="F97" t="str">
            <v>Z</v>
          </cell>
          <cell r="G97">
            <v>1</v>
          </cell>
          <cell r="H97">
            <v>3101886</v>
          </cell>
          <cell r="I97">
            <v>0.97499999999999998</v>
          </cell>
          <cell r="J97">
            <v>0.97499999999999998</v>
          </cell>
          <cell r="K97">
            <v>69.5</v>
          </cell>
          <cell r="L97">
            <v>70.474999999999994</v>
          </cell>
          <cell r="M97">
            <v>69.5</v>
          </cell>
          <cell r="N97">
            <v>70.474999999999994</v>
          </cell>
          <cell r="O97">
            <v>0</v>
          </cell>
          <cell r="P97" t="str">
            <v>DM</v>
          </cell>
          <cell r="Q97" t="str">
            <v>saw cut bottom, piece 1 continues in section 29-2</v>
          </cell>
          <cell r="R97" t="str">
            <v>no</v>
          </cell>
          <cell r="S97">
            <v>1</v>
          </cell>
          <cell r="T97">
            <v>24</v>
          </cell>
          <cell r="U97">
            <v>3</v>
          </cell>
          <cell r="V97" t="str">
            <v>M</v>
          </cell>
          <cell r="W97" t="str">
            <v>no</v>
          </cell>
          <cell r="Z97" t="str">
            <v>ICDP5057ESIFHU2</v>
          </cell>
        </row>
        <row r="98">
          <cell r="A98" t="str">
            <v>29-2</v>
          </cell>
          <cell r="B98">
            <v>5057</v>
          </cell>
          <cell r="C98">
            <v>2</v>
          </cell>
          <cell r="D98" t="str">
            <v>A</v>
          </cell>
          <cell r="E98">
            <v>29</v>
          </cell>
          <cell r="F98" t="str">
            <v>Z</v>
          </cell>
          <cell r="G98">
            <v>2</v>
          </cell>
          <cell r="H98">
            <v>3101888</v>
          </cell>
          <cell r="I98">
            <v>0.97</v>
          </cell>
          <cell r="J98">
            <v>0.97</v>
          </cell>
          <cell r="K98">
            <v>70.474999999999994</v>
          </cell>
          <cell r="L98">
            <v>71.444999999999993</v>
          </cell>
          <cell r="M98">
            <v>70.474999999999994</v>
          </cell>
          <cell r="N98">
            <v>71.444999999999993</v>
          </cell>
          <cell r="O98">
            <v>0</v>
          </cell>
          <cell r="P98" t="str">
            <v>DM</v>
          </cell>
          <cell r="Q98" t="str">
            <v>saw cut top and bottom, piece 1 continues in section 29-3, core box 25</v>
          </cell>
          <cell r="R98" t="str">
            <v>no</v>
          </cell>
          <cell r="S98">
            <v>1</v>
          </cell>
          <cell r="T98">
            <v>24</v>
          </cell>
          <cell r="U98">
            <v>4</v>
          </cell>
          <cell r="V98" t="str">
            <v>B</v>
          </cell>
          <cell r="W98" t="str">
            <v>no</v>
          </cell>
          <cell r="Z98" t="str">
            <v>ICDP5057ESKFHU2</v>
          </cell>
        </row>
        <row r="99">
          <cell r="A99" t="str">
            <v>29-3</v>
          </cell>
          <cell r="B99">
            <v>5057</v>
          </cell>
          <cell r="C99">
            <v>2</v>
          </cell>
          <cell r="D99" t="str">
            <v>A</v>
          </cell>
          <cell r="E99">
            <v>29</v>
          </cell>
          <cell r="F99" t="str">
            <v>Z</v>
          </cell>
          <cell r="G99">
            <v>3</v>
          </cell>
          <cell r="H99">
            <v>3101894</v>
          </cell>
          <cell r="I99">
            <v>0.96</v>
          </cell>
          <cell r="J99">
            <v>0.96</v>
          </cell>
          <cell r="K99">
            <v>71.444999999999993</v>
          </cell>
          <cell r="L99">
            <v>72.405000000000001</v>
          </cell>
          <cell r="M99">
            <v>71.444999999999993</v>
          </cell>
          <cell r="N99">
            <v>72.405000000000001</v>
          </cell>
          <cell r="O99">
            <v>0</v>
          </cell>
          <cell r="P99" t="str">
            <v>MH</v>
          </cell>
          <cell r="Q99" t="str">
            <v>saw cut at top, piece 1a,1b. Continues to 30-1</v>
          </cell>
          <cell r="R99" t="str">
            <v>no</v>
          </cell>
          <cell r="S99">
            <v>1</v>
          </cell>
          <cell r="T99">
            <v>25</v>
          </cell>
          <cell r="U99">
            <v>1</v>
          </cell>
          <cell r="V99" t="str">
            <v>T</v>
          </cell>
          <cell r="W99" t="str">
            <v>no</v>
          </cell>
          <cell r="Z99" t="str">
            <v>ICDP5057ESQFHU2</v>
          </cell>
        </row>
        <row r="100">
          <cell r="A100" t="str">
            <v>30-1</v>
          </cell>
          <cell r="B100">
            <v>5057</v>
          </cell>
          <cell r="C100">
            <v>2</v>
          </cell>
          <cell r="D100" t="str">
            <v>A</v>
          </cell>
          <cell r="E100">
            <v>30</v>
          </cell>
          <cell r="F100" t="str">
            <v>Z</v>
          </cell>
          <cell r="G100">
            <v>1</v>
          </cell>
          <cell r="H100">
            <v>3101896</v>
          </cell>
          <cell r="I100">
            <v>0.98</v>
          </cell>
          <cell r="J100">
            <v>0.98</v>
          </cell>
          <cell r="K100">
            <v>72.55</v>
          </cell>
          <cell r="L100">
            <v>73.53</v>
          </cell>
          <cell r="M100">
            <v>72.55</v>
          </cell>
          <cell r="N100">
            <v>73.53</v>
          </cell>
          <cell r="O100">
            <v>0</v>
          </cell>
          <cell r="P100" t="str">
            <v>MH</v>
          </cell>
          <cell r="Q100" t="str">
            <v>saw cut at bottom, piece 1a-1d, continues to 30-2</v>
          </cell>
          <cell r="R100" t="str">
            <v>no</v>
          </cell>
          <cell r="S100">
            <v>1</v>
          </cell>
          <cell r="T100">
            <v>25</v>
          </cell>
          <cell r="U100">
            <v>2</v>
          </cell>
          <cell r="V100" t="str">
            <v>M</v>
          </cell>
          <cell r="W100" t="str">
            <v>no</v>
          </cell>
          <cell r="Z100" t="str">
            <v>ICDP5057ESSFHU2</v>
          </cell>
        </row>
        <row r="101">
          <cell r="A101" t="str">
            <v>30-2</v>
          </cell>
          <cell r="B101">
            <v>5057</v>
          </cell>
          <cell r="C101">
            <v>2</v>
          </cell>
          <cell r="D101" t="str">
            <v>A</v>
          </cell>
          <cell r="E101">
            <v>30</v>
          </cell>
          <cell r="F101" t="str">
            <v>Z</v>
          </cell>
          <cell r="G101">
            <v>2</v>
          </cell>
          <cell r="H101">
            <v>3101898</v>
          </cell>
          <cell r="I101">
            <v>0.96499999999999997</v>
          </cell>
          <cell r="J101">
            <v>0.96499999999999997</v>
          </cell>
          <cell r="K101">
            <v>73.53</v>
          </cell>
          <cell r="L101">
            <v>74.495000000000005</v>
          </cell>
          <cell r="M101">
            <v>73.53</v>
          </cell>
          <cell r="N101">
            <v>74.495000000000005</v>
          </cell>
          <cell r="O101">
            <v>0</v>
          </cell>
          <cell r="P101" t="str">
            <v>MH</v>
          </cell>
          <cell r="Q101" t="str">
            <v>saw cut at top, pc 1a-c, continues to 30-3</v>
          </cell>
          <cell r="R101" t="str">
            <v>no</v>
          </cell>
          <cell r="S101">
            <v>1</v>
          </cell>
          <cell r="T101">
            <v>25</v>
          </cell>
          <cell r="U101">
            <v>3</v>
          </cell>
          <cell r="V101" t="str">
            <v>M</v>
          </cell>
          <cell r="W101" t="str">
            <v>no</v>
          </cell>
          <cell r="Z101" t="str">
            <v>ICDP5057ESUFHU2</v>
          </cell>
        </row>
        <row r="102">
          <cell r="A102" t="str">
            <v>30-3</v>
          </cell>
          <cell r="B102">
            <v>5057</v>
          </cell>
          <cell r="C102">
            <v>2</v>
          </cell>
          <cell r="D102" t="str">
            <v>A</v>
          </cell>
          <cell r="E102">
            <v>30</v>
          </cell>
          <cell r="F102" t="str">
            <v>Z</v>
          </cell>
          <cell r="G102">
            <v>3</v>
          </cell>
          <cell r="H102">
            <v>3101900</v>
          </cell>
          <cell r="I102">
            <v>0.86</v>
          </cell>
          <cell r="J102">
            <v>0.86</v>
          </cell>
          <cell r="K102">
            <v>74.495000000000005</v>
          </cell>
          <cell r="L102">
            <v>75.355000000000004</v>
          </cell>
          <cell r="M102">
            <v>74.495000000000005</v>
          </cell>
          <cell r="N102">
            <v>75.355000000000004</v>
          </cell>
          <cell r="O102">
            <v>0</v>
          </cell>
          <cell r="P102" t="str">
            <v>MH</v>
          </cell>
          <cell r="Q102" t="str">
            <v>pc1a-b, continues to 30-4</v>
          </cell>
          <cell r="R102" t="str">
            <v>no</v>
          </cell>
          <cell r="S102">
            <v>1</v>
          </cell>
          <cell r="T102">
            <v>25</v>
          </cell>
          <cell r="U102">
            <v>4</v>
          </cell>
          <cell r="V102" t="str">
            <v>B</v>
          </cell>
          <cell r="W102" t="str">
            <v>no</v>
          </cell>
          <cell r="Z102" t="str">
            <v>ICDP5057ESWFHU2</v>
          </cell>
        </row>
        <row r="103">
          <cell r="A103" t="str">
            <v>30-4</v>
          </cell>
          <cell r="B103">
            <v>5057</v>
          </cell>
          <cell r="C103">
            <v>2</v>
          </cell>
          <cell r="D103" t="str">
            <v>A</v>
          </cell>
          <cell r="E103">
            <v>30</v>
          </cell>
          <cell r="F103" t="str">
            <v>Z</v>
          </cell>
          <cell r="G103">
            <v>4</v>
          </cell>
          <cell r="H103">
            <v>3101902</v>
          </cell>
          <cell r="I103">
            <v>0.45500000000000002</v>
          </cell>
          <cell r="J103">
            <v>0.45500000000000002</v>
          </cell>
          <cell r="K103">
            <v>75.355000000000004</v>
          </cell>
          <cell r="L103">
            <v>75.81</v>
          </cell>
          <cell r="M103">
            <v>75.355000000000004</v>
          </cell>
          <cell r="N103">
            <v>75.81</v>
          </cell>
          <cell r="O103">
            <v>0</v>
          </cell>
          <cell r="P103" t="str">
            <v>MH</v>
          </cell>
          <cell r="Q103" t="str">
            <v>not continuous</v>
          </cell>
          <cell r="R103" t="str">
            <v>no</v>
          </cell>
          <cell r="S103">
            <v>1</v>
          </cell>
          <cell r="T103">
            <v>26</v>
          </cell>
          <cell r="U103">
            <v>1</v>
          </cell>
          <cell r="V103" t="str">
            <v>T</v>
          </cell>
          <cell r="W103" t="str">
            <v>no</v>
          </cell>
          <cell r="Z103" t="str">
            <v>ICDP5057ESYFHU2</v>
          </cell>
        </row>
        <row r="104">
          <cell r="A104" t="str">
            <v>31-1</v>
          </cell>
          <cell r="B104">
            <v>5057</v>
          </cell>
          <cell r="C104">
            <v>2</v>
          </cell>
          <cell r="D104" t="str">
            <v>A</v>
          </cell>
          <cell r="E104">
            <v>31</v>
          </cell>
          <cell r="F104" t="str">
            <v>Z</v>
          </cell>
          <cell r="G104">
            <v>1</v>
          </cell>
          <cell r="H104">
            <v>3101904</v>
          </cell>
          <cell r="I104">
            <v>0.93500000000000005</v>
          </cell>
          <cell r="J104">
            <v>0.93</v>
          </cell>
          <cell r="K104">
            <v>75.599999999999994</v>
          </cell>
          <cell r="L104">
            <v>76.53</v>
          </cell>
          <cell r="M104">
            <v>75.599999999999994</v>
          </cell>
          <cell r="N104">
            <v>76.53</v>
          </cell>
          <cell r="O104">
            <v>0</v>
          </cell>
          <cell r="P104" t="str">
            <v>MH</v>
          </cell>
          <cell r="Q104" t="str">
            <v>continues to 31-2</v>
          </cell>
          <cell r="R104" t="str">
            <v>no</v>
          </cell>
          <cell r="S104">
            <v>1</v>
          </cell>
          <cell r="T104">
            <v>26</v>
          </cell>
          <cell r="U104">
            <v>2</v>
          </cell>
          <cell r="V104" t="str">
            <v>M</v>
          </cell>
          <cell r="W104" t="str">
            <v>no</v>
          </cell>
          <cell r="Z104" t="str">
            <v>ICDP5057ES0GHU2</v>
          </cell>
        </row>
        <row r="105">
          <cell r="A105" t="str">
            <v>31-2</v>
          </cell>
          <cell r="B105">
            <v>5057</v>
          </cell>
          <cell r="C105">
            <v>2</v>
          </cell>
          <cell r="D105" t="str">
            <v>A</v>
          </cell>
          <cell r="E105">
            <v>31</v>
          </cell>
          <cell r="F105" t="str">
            <v>Z</v>
          </cell>
          <cell r="G105">
            <v>2</v>
          </cell>
          <cell r="H105">
            <v>3101906</v>
          </cell>
          <cell r="I105">
            <v>0.87</v>
          </cell>
          <cell r="J105">
            <v>0.87</v>
          </cell>
          <cell r="K105">
            <v>76.534999999999997</v>
          </cell>
          <cell r="L105">
            <v>77.400000000000006</v>
          </cell>
          <cell r="M105">
            <v>76.53</v>
          </cell>
          <cell r="N105">
            <v>77.400000000000006</v>
          </cell>
          <cell r="O105">
            <v>0</v>
          </cell>
          <cell r="P105" t="str">
            <v>MH</v>
          </cell>
          <cell r="Q105" t="str">
            <v>pc1a,b; contiunues to 31-3</v>
          </cell>
          <cell r="R105" t="str">
            <v>no</v>
          </cell>
          <cell r="S105">
            <v>1</v>
          </cell>
          <cell r="T105">
            <v>26</v>
          </cell>
          <cell r="U105">
            <v>3</v>
          </cell>
          <cell r="V105" t="str">
            <v>M</v>
          </cell>
          <cell r="W105" t="str">
            <v>no</v>
          </cell>
          <cell r="Z105" t="str">
            <v>ICDP5057ES2GHU2</v>
          </cell>
        </row>
        <row r="106">
          <cell r="A106" t="str">
            <v>31-3</v>
          </cell>
          <cell r="B106">
            <v>5057</v>
          </cell>
          <cell r="C106">
            <v>2</v>
          </cell>
          <cell r="D106" t="str">
            <v>A</v>
          </cell>
          <cell r="E106">
            <v>31</v>
          </cell>
          <cell r="F106" t="str">
            <v>Z</v>
          </cell>
          <cell r="G106">
            <v>3</v>
          </cell>
          <cell r="H106">
            <v>3101908</v>
          </cell>
          <cell r="I106">
            <v>0.67</v>
          </cell>
          <cell r="J106">
            <v>0.67</v>
          </cell>
          <cell r="K106">
            <v>77.405000000000001</v>
          </cell>
          <cell r="L106">
            <v>78.069999999999993</v>
          </cell>
          <cell r="M106">
            <v>77.400000000000006</v>
          </cell>
          <cell r="N106">
            <v>78.069999999999993</v>
          </cell>
          <cell r="O106">
            <v>0</v>
          </cell>
          <cell r="P106" t="str">
            <v>MH</v>
          </cell>
          <cell r="Q106" t="str">
            <v>continues to 31-4</v>
          </cell>
          <cell r="R106" t="str">
            <v>no</v>
          </cell>
          <cell r="S106">
            <v>1</v>
          </cell>
          <cell r="T106">
            <v>26</v>
          </cell>
          <cell r="U106">
            <v>4</v>
          </cell>
          <cell r="V106" t="str">
            <v>B</v>
          </cell>
          <cell r="W106" t="str">
            <v>no</v>
          </cell>
          <cell r="Z106" t="str">
            <v>ICDP5057ES4GHU2</v>
          </cell>
        </row>
        <row r="107">
          <cell r="A107" t="str">
            <v>31-4</v>
          </cell>
          <cell r="B107">
            <v>5057</v>
          </cell>
          <cell r="C107">
            <v>2</v>
          </cell>
          <cell r="D107" t="str">
            <v>A</v>
          </cell>
          <cell r="E107">
            <v>31</v>
          </cell>
          <cell r="F107" t="str">
            <v>Z</v>
          </cell>
          <cell r="G107">
            <v>4</v>
          </cell>
          <cell r="H107">
            <v>3101910</v>
          </cell>
          <cell r="I107">
            <v>0.82</v>
          </cell>
          <cell r="J107">
            <v>0.82</v>
          </cell>
          <cell r="K107">
            <v>78.075000000000003</v>
          </cell>
          <cell r="L107">
            <v>78.89</v>
          </cell>
          <cell r="M107">
            <v>78.069999999999993</v>
          </cell>
          <cell r="N107">
            <v>78.89</v>
          </cell>
          <cell r="O107">
            <v>0</v>
          </cell>
          <cell r="P107" t="str">
            <v>DM</v>
          </cell>
          <cell r="Q107" t="str">
            <v>piece 1 continues in section 32-1</v>
          </cell>
          <cell r="R107" t="str">
            <v>no</v>
          </cell>
          <cell r="S107">
            <v>1</v>
          </cell>
          <cell r="T107">
            <v>27</v>
          </cell>
          <cell r="U107">
            <v>1</v>
          </cell>
          <cell r="V107" t="str">
            <v>T</v>
          </cell>
          <cell r="W107" t="str">
            <v>no</v>
          </cell>
          <cell r="Z107" t="str">
            <v>ICDP5057ES6GHU2</v>
          </cell>
        </row>
        <row r="108">
          <cell r="A108" t="str">
            <v>32-1</v>
          </cell>
          <cell r="B108">
            <v>5057</v>
          </cell>
          <cell r="C108">
            <v>2</v>
          </cell>
          <cell r="D108" t="str">
            <v>A</v>
          </cell>
          <cell r="E108">
            <v>32</v>
          </cell>
          <cell r="F108" t="str">
            <v>Z</v>
          </cell>
          <cell r="G108">
            <v>1</v>
          </cell>
          <cell r="H108">
            <v>3101912</v>
          </cell>
          <cell r="I108">
            <v>0.81499999999999995</v>
          </cell>
          <cell r="J108">
            <v>0.81499999999999995</v>
          </cell>
          <cell r="K108">
            <v>78.650000000000006</v>
          </cell>
          <cell r="L108">
            <v>79.465000000000003</v>
          </cell>
          <cell r="M108">
            <v>78.650000000000006</v>
          </cell>
          <cell r="N108">
            <v>79.465000000000003</v>
          </cell>
          <cell r="O108">
            <v>0</v>
          </cell>
          <cell r="P108" t="str">
            <v>DM</v>
          </cell>
          <cell r="Q108" t="str">
            <v>piece 1 continues in section 32-1</v>
          </cell>
          <cell r="R108" t="str">
            <v>no</v>
          </cell>
          <cell r="S108">
            <v>1</v>
          </cell>
          <cell r="T108">
            <v>27</v>
          </cell>
          <cell r="U108">
            <v>2</v>
          </cell>
          <cell r="V108" t="str">
            <v>M</v>
          </cell>
          <cell r="W108" t="str">
            <v>no</v>
          </cell>
          <cell r="Z108" t="str">
            <v>ICDP5057ES8GHU2</v>
          </cell>
        </row>
        <row r="109">
          <cell r="A109" t="str">
            <v>32-2</v>
          </cell>
          <cell r="B109">
            <v>5057</v>
          </cell>
          <cell r="C109">
            <v>2</v>
          </cell>
          <cell r="D109" t="str">
            <v>A</v>
          </cell>
          <cell r="E109">
            <v>32</v>
          </cell>
          <cell r="F109" t="str">
            <v>Z</v>
          </cell>
          <cell r="G109">
            <v>2</v>
          </cell>
          <cell r="H109">
            <v>3101914</v>
          </cell>
          <cell r="I109">
            <v>0.99</v>
          </cell>
          <cell r="J109">
            <v>1.01</v>
          </cell>
          <cell r="K109">
            <v>79.465000000000003</v>
          </cell>
          <cell r="L109">
            <v>80.474999999999994</v>
          </cell>
          <cell r="M109">
            <v>79.465000000000003</v>
          </cell>
          <cell r="N109">
            <v>80.474999999999994</v>
          </cell>
          <cell r="O109">
            <v>0</v>
          </cell>
          <cell r="P109" t="str">
            <v>DM</v>
          </cell>
          <cell r="Q109" t="str">
            <v>piece 1 continues in section 32-3</v>
          </cell>
          <cell r="R109" t="str">
            <v>no</v>
          </cell>
          <cell r="S109">
            <v>1</v>
          </cell>
          <cell r="T109">
            <v>27</v>
          </cell>
          <cell r="U109">
            <v>3</v>
          </cell>
          <cell r="V109" t="str">
            <v>M</v>
          </cell>
          <cell r="W109" t="str">
            <v>no</v>
          </cell>
          <cell r="Z109" t="str">
            <v>ICDP5057ESAGHU2</v>
          </cell>
        </row>
        <row r="110">
          <cell r="A110" t="str">
            <v>32-3</v>
          </cell>
          <cell r="B110">
            <v>5057</v>
          </cell>
          <cell r="C110">
            <v>2</v>
          </cell>
          <cell r="D110" t="str">
            <v>A</v>
          </cell>
          <cell r="E110">
            <v>32</v>
          </cell>
          <cell r="F110" t="str">
            <v>Z</v>
          </cell>
          <cell r="G110">
            <v>3</v>
          </cell>
          <cell r="H110">
            <v>3101916</v>
          </cell>
          <cell r="I110">
            <v>0.65500000000000003</v>
          </cell>
          <cell r="J110">
            <v>0.65500000000000003</v>
          </cell>
          <cell r="K110">
            <v>80.454999999999998</v>
          </cell>
          <cell r="L110">
            <v>81.13</v>
          </cell>
          <cell r="M110">
            <v>80.474999999999994</v>
          </cell>
          <cell r="N110">
            <v>81.13</v>
          </cell>
          <cell r="O110">
            <v>0</v>
          </cell>
          <cell r="P110" t="str">
            <v>DM</v>
          </cell>
          <cell r="Q110" t="str">
            <v>piece 1 continues in section 32-4, core bix 28</v>
          </cell>
          <cell r="R110" t="str">
            <v>no</v>
          </cell>
          <cell r="S110">
            <v>1</v>
          </cell>
          <cell r="T110">
            <v>27</v>
          </cell>
          <cell r="U110">
            <v>4</v>
          </cell>
          <cell r="V110" t="str">
            <v>B</v>
          </cell>
          <cell r="W110" t="str">
            <v>no</v>
          </cell>
          <cell r="Z110" t="str">
            <v>ICDP5057ESCGHU2</v>
          </cell>
        </row>
        <row r="111">
          <cell r="A111" t="str">
            <v>32-4</v>
          </cell>
          <cell r="B111">
            <v>5057</v>
          </cell>
          <cell r="C111">
            <v>2</v>
          </cell>
          <cell r="D111" t="str">
            <v>A</v>
          </cell>
          <cell r="E111">
            <v>32</v>
          </cell>
          <cell r="F111" t="str">
            <v>Z</v>
          </cell>
          <cell r="G111">
            <v>4</v>
          </cell>
          <cell r="H111">
            <v>3101918</v>
          </cell>
          <cell r="I111">
            <v>0.83499999999999996</v>
          </cell>
          <cell r="J111">
            <v>0.83499999999999996</v>
          </cell>
          <cell r="K111">
            <v>81.11</v>
          </cell>
          <cell r="L111">
            <v>81.965000000000003</v>
          </cell>
          <cell r="M111">
            <v>81.13</v>
          </cell>
          <cell r="N111">
            <v>81.965000000000003</v>
          </cell>
          <cell r="O111">
            <v>0</v>
          </cell>
          <cell r="P111" t="str">
            <v>DM</v>
          </cell>
          <cell r="Q111" t="str">
            <v>piece 2 probably collapsed edge of shear zone, piece 3 continues in section 33-1</v>
          </cell>
          <cell r="R111" t="str">
            <v>no</v>
          </cell>
          <cell r="S111">
            <v>3</v>
          </cell>
          <cell r="T111">
            <v>28</v>
          </cell>
          <cell r="U111">
            <v>1</v>
          </cell>
          <cell r="V111" t="str">
            <v>T</v>
          </cell>
          <cell r="W111" t="str">
            <v>no</v>
          </cell>
          <cell r="Z111" t="str">
            <v>ICDP5057ESEGHU2</v>
          </cell>
        </row>
        <row r="112">
          <cell r="A112" t="str">
            <v>33-1</v>
          </cell>
          <cell r="B112">
            <v>5057</v>
          </cell>
          <cell r="C112">
            <v>2</v>
          </cell>
          <cell r="D112" t="str">
            <v>A</v>
          </cell>
          <cell r="E112">
            <v>33</v>
          </cell>
          <cell r="F112" t="str">
            <v>Z</v>
          </cell>
          <cell r="G112">
            <v>1</v>
          </cell>
          <cell r="H112">
            <v>3101920</v>
          </cell>
          <cell r="I112">
            <v>0.97</v>
          </cell>
          <cell r="J112">
            <v>0.96499999999999997</v>
          </cell>
          <cell r="K112">
            <v>81.7</v>
          </cell>
          <cell r="L112">
            <v>82.665000000000006</v>
          </cell>
          <cell r="M112">
            <v>81.7</v>
          </cell>
          <cell r="N112">
            <v>82.665000000000006</v>
          </cell>
          <cell r="O112">
            <v>0</v>
          </cell>
          <cell r="P112" t="str">
            <v>DM</v>
          </cell>
          <cell r="Q112" t="str">
            <v>saw cut bottom, piece 1 continues in section 33-2</v>
          </cell>
          <cell r="R112" t="str">
            <v>no</v>
          </cell>
          <cell r="S112">
            <v>1</v>
          </cell>
          <cell r="T112">
            <v>28</v>
          </cell>
          <cell r="U112">
            <v>2</v>
          </cell>
          <cell r="V112" t="str">
            <v>M</v>
          </cell>
          <cell r="W112" t="str">
            <v>no</v>
          </cell>
          <cell r="Z112" t="str">
            <v>ICDP5057ESGGHU2</v>
          </cell>
        </row>
        <row r="113">
          <cell r="A113" t="str">
            <v>33-2</v>
          </cell>
          <cell r="B113">
            <v>5057</v>
          </cell>
          <cell r="C113">
            <v>2</v>
          </cell>
          <cell r="D113" t="str">
            <v>A</v>
          </cell>
          <cell r="E113">
            <v>33</v>
          </cell>
          <cell r="F113" t="str">
            <v>Z</v>
          </cell>
          <cell r="G113">
            <v>2</v>
          </cell>
          <cell r="H113">
            <v>3101922</v>
          </cell>
          <cell r="I113">
            <v>0.83499999999999996</v>
          </cell>
          <cell r="J113">
            <v>0.84</v>
          </cell>
          <cell r="K113">
            <v>82.67</v>
          </cell>
          <cell r="L113">
            <v>83.504999999999995</v>
          </cell>
          <cell r="M113">
            <v>82.665000000000006</v>
          </cell>
          <cell r="N113">
            <v>83.504999999999995</v>
          </cell>
          <cell r="O113">
            <v>0</v>
          </cell>
          <cell r="P113" t="str">
            <v>DM</v>
          </cell>
          <cell r="Q113" t="str">
            <v>saw cut top, piece 1 continues in section 33-3</v>
          </cell>
          <cell r="R113" t="str">
            <v>no</v>
          </cell>
          <cell r="S113">
            <v>1</v>
          </cell>
          <cell r="T113">
            <v>28</v>
          </cell>
          <cell r="U113">
            <v>3</v>
          </cell>
          <cell r="V113" t="str">
            <v>M</v>
          </cell>
          <cell r="W113" t="str">
            <v>no</v>
          </cell>
          <cell r="Z113" t="str">
            <v>ICDP5057ESIGHU2</v>
          </cell>
        </row>
        <row r="114">
          <cell r="A114" t="str">
            <v>33-3</v>
          </cell>
          <cell r="B114">
            <v>5057</v>
          </cell>
          <cell r="C114">
            <v>2</v>
          </cell>
          <cell r="D114" t="str">
            <v>A</v>
          </cell>
          <cell r="E114">
            <v>33</v>
          </cell>
          <cell r="F114" t="str">
            <v>Z</v>
          </cell>
          <cell r="G114">
            <v>3</v>
          </cell>
          <cell r="H114">
            <v>3101924</v>
          </cell>
          <cell r="I114">
            <v>0.95499999999999996</v>
          </cell>
          <cell r="J114">
            <v>0.95</v>
          </cell>
          <cell r="K114">
            <v>83.504999999999995</v>
          </cell>
          <cell r="L114">
            <v>84.454999999999998</v>
          </cell>
          <cell r="M114">
            <v>83.504999999999995</v>
          </cell>
          <cell r="N114">
            <v>84.454999999999998</v>
          </cell>
          <cell r="O114">
            <v>0</v>
          </cell>
          <cell r="P114" t="str">
            <v>DM</v>
          </cell>
          <cell r="Q114" t="str">
            <v>piece 1 continues in section 33-4, core box 29</v>
          </cell>
          <cell r="R114" t="str">
            <v>no</v>
          </cell>
          <cell r="S114">
            <v>1</v>
          </cell>
          <cell r="T114">
            <v>28</v>
          </cell>
          <cell r="U114">
            <v>4</v>
          </cell>
          <cell r="V114" t="str">
            <v>B</v>
          </cell>
          <cell r="W114" t="str">
            <v>no</v>
          </cell>
          <cell r="Z114" t="str">
            <v>ICDP5057ESKGHU2</v>
          </cell>
        </row>
        <row r="115">
          <cell r="A115" t="str">
            <v>33-4</v>
          </cell>
          <cell r="B115">
            <v>5057</v>
          </cell>
          <cell r="C115">
            <v>2</v>
          </cell>
          <cell r="D115" t="str">
            <v>A</v>
          </cell>
          <cell r="E115">
            <v>33</v>
          </cell>
          <cell r="F115" t="str">
            <v>Z</v>
          </cell>
          <cell r="G115">
            <v>4</v>
          </cell>
          <cell r="H115">
            <v>3101926</v>
          </cell>
          <cell r="I115">
            <v>0.49</v>
          </cell>
          <cell r="J115">
            <v>0.49</v>
          </cell>
          <cell r="K115">
            <v>84.46</v>
          </cell>
          <cell r="L115">
            <v>84.944999999999993</v>
          </cell>
          <cell r="M115">
            <v>84.454999999999998</v>
          </cell>
          <cell r="N115">
            <v>84.944999999999993</v>
          </cell>
          <cell r="O115">
            <v>0</v>
          </cell>
          <cell r="P115" t="str">
            <v>DT</v>
          </cell>
          <cell r="Q115" t="str">
            <v>Pieces 1a to d. Coninuous 33-4 to 34-1</v>
          </cell>
          <cell r="R115" t="str">
            <v>no</v>
          </cell>
          <cell r="S115">
            <v>1</v>
          </cell>
          <cell r="T115">
            <v>29</v>
          </cell>
          <cell r="U115">
            <v>1</v>
          </cell>
          <cell r="V115" t="str">
            <v>T</v>
          </cell>
          <cell r="W115" t="str">
            <v>no</v>
          </cell>
          <cell r="Z115" t="str">
            <v>ICDP5057ESMGHU2</v>
          </cell>
        </row>
        <row r="116">
          <cell r="A116" t="str">
            <v>34-1</v>
          </cell>
          <cell r="B116">
            <v>5057</v>
          </cell>
          <cell r="C116">
            <v>2</v>
          </cell>
          <cell r="D116" t="str">
            <v>A</v>
          </cell>
          <cell r="E116">
            <v>34</v>
          </cell>
          <cell r="F116" t="str">
            <v>Z</v>
          </cell>
          <cell r="G116">
            <v>1</v>
          </cell>
          <cell r="H116">
            <v>3101940</v>
          </cell>
          <cell r="I116">
            <v>0.8</v>
          </cell>
          <cell r="J116">
            <v>0.79</v>
          </cell>
          <cell r="K116">
            <v>84.75</v>
          </cell>
          <cell r="L116">
            <v>85.54</v>
          </cell>
          <cell r="M116">
            <v>84.75</v>
          </cell>
          <cell r="N116">
            <v>85.54</v>
          </cell>
          <cell r="O116">
            <v>0</v>
          </cell>
          <cell r="P116" t="str">
            <v>DT</v>
          </cell>
          <cell r="Q116" t="str">
            <v>pieces 1a to 1c; continuous with 34-2</v>
          </cell>
          <cell r="R116" t="str">
            <v>no</v>
          </cell>
          <cell r="S116">
            <v>1</v>
          </cell>
          <cell r="T116">
            <v>29</v>
          </cell>
          <cell r="U116">
            <v>2</v>
          </cell>
          <cell r="V116" t="str">
            <v>M</v>
          </cell>
          <cell r="W116" t="str">
            <v>no</v>
          </cell>
          <cell r="Z116" t="str">
            <v>ICDP5057ES0HHU2</v>
          </cell>
        </row>
        <row r="117">
          <cell r="A117" t="str">
            <v>34-2</v>
          </cell>
          <cell r="B117">
            <v>5057</v>
          </cell>
          <cell r="C117">
            <v>2</v>
          </cell>
          <cell r="D117" t="str">
            <v>A</v>
          </cell>
          <cell r="E117">
            <v>34</v>
          </cell>
          <cell r="F117" t="str">
            <v>Z</v>
          </cell>
          <cell r="G117">
            <v>2</v>
          </cell>
          <cell r="H117">
            <v>3101942</v>
          </cell>
          <cell r="I117">
            <v>0.49</v>
          </cell>
          <cell r="J117">
            <v>0.49</v>
          </cell>
          <cell r="K117">
            <v>85.55</v>
          </cell>
          <cell r="L117">
            <v>86.03</v>
          </cell>
          <cell r="M117">
            <v>85.54</v>
          </cell>
          <cell r="N117">
            <v>86.03</v>
          </cell>
          <cell r="O117">
            <v>0</v>
          </cell>
          <cell r="P117" t="str">
            <v>DT</v>
          </cell>
          <cell r="Q117" t="str">
            <v>1 piece only. Continuous with 34-3</v>
          </cell>
          <cell r="R117" t="str">
            <v>no</v>
          </cell>
          <cell r="S117">
            <v>1</v>
          </cell>
          <cell r="T117">
            <v>29</v>
          </cell>
          <cell r="U117">
            <v>3</v>
          </cell>
          <cell r="V117" t="str">
            <v>M</v>
          </cell>
          <cell r="W117" t="str">
            <v>no</v>
          </cell>
          <cell r="Z117" t="str">
            <v>ICDP5057ES2HHU2</v>
          </cell>
        </row>
        <row r="118">
          <cell r="A118" t="str">
            <v>34-3</v>
          </cell>
          <cell r="B118">
            <v>5057</v>
          </cell>
          <cell r="C118">
            <v>2</v>
          </cell>
          <cell r="D118" t="str">
            <v>A</v>
          </cell>
          <cell r="E118">
            <v>34</v>
          </cell>
          <cell r="F118" t="str">
            <v>Z</v>
          </cell>
          <cell r="G118">
            <v>3</v>
          </cell>
          <cell r="H118">
            <v>3101944</v>
          </cell>
          <cell r="I118">
            <v>0.97</v>
          </cell>
          <cell r="J118">
            <v>0.98</v>
          </cell>
          <cell r="K118">
            <v>86.039999999999992</v>
          </cell>
          <cell r="L118">
            <v>87.01</v>
          </cell>
          <cell r="M118">
            <v>86.03</v>
          </cell>
          <cell r="N118">
            <v>87.01</v>
          </cell>
          <cell r="O118">
            <v>0</v>
          </cell>
          <cell r="P118" t="str">
            <v>DT</v>
          </cell>
          <cell r="Q118" t="str">
            <v>Pieces 1a to 1d. Continuous with 34-4.</v>
          </cell>
          <cell r="R118" t="str">
            <v>no</v>
          </cell>
          <cell r="S118">
            <v>1</v>
          </cell>
          <cell r="T118">
            <v>29</v>
          </cell>
          <cell r="U118">
            <v>4</v>
          </cell>
          <cell r="V118" t="str">
            <v>B</v>
          </cell>
          <cell r="W118" t="str">
            <v>no</v>
          </cell>
          <cell r="Z118" t="str">
            <v>ICDP5057ES4HHU2</v>
          </cell>
        </row>
        <row r="119">
          <cell r="A119" t="str">
            <v>34-4</v>
          </cell>
          <cell r="B119">
            <v>5057</v>
          </cell>
          <cell r="C119">
            <v>2</v>
          </cell>
          <cell r="D119" t="str">
            <v>A</v>
          </cell>
          <cell r="E119">
            <v>34</v>
          </cell>
          <cell r="F119" t="str">
            <v>Z</v>
          </cell>
          <cell r="G119">
            <v>4</v>
          </cell>
          <cell r="H119">
            <v>3101946</v>
          </cell>
          <cell r="I119">
            <v>0.6</v>
          </cell>
          <cell r="J119">
            <v>0.6</v>
          </cell>
          <cell r="K119">
            <v>87.009999999999991</v>
          </cell>
          <cell r="L119">
            <v>87.61</v>
          </cell>
          <cell r="M119">
            <v>87.01</v>
          </cell>
          <cell r="N119">
            <v>87.61</v>
          </cell>
          <cell r="O119">
            <v>0</v>
          </cell>
          <cell r="P119" t="str">
            <v>DT</v>
          </cell>
          <cell r="Q119" t="str">
            <v>Pieces 1a and 1b only. Continuous with 34-5.</v>
          </cell>
          <cell r="R119" t="str">
            <v>no</v>
          </cell>
          <cell r="S119">
            <v>1</v>
          </cell>
          <cell r="T119">
            <v>30</v>
          </cell>
          <cell r="U119">
            <v>1</v>
          </cell>
          <cell r="V119" t="str">
            <v>T</v>
          </cell>
          <cell r="W119" t="str">
            <v>no</v>
          </cell>
          <cell r="Z119" t="str">
            <v>ICDP5057ES6HHU2</v>
          </cell>
        </row>
        <row r="120">
          <cell r="A120" t="str">
            <v>34-5</v>
          </cell>
          <cell r="B120">
            <v>5057</v>
          </cell>
          <cell r="C120">
            <v>2</v>
          </cell>
          <cell r="D120" t="str">
            <v>A</v>
          </cell>
          <cell r="E120">
            <v>34</v>
          </cell>
          <cell r="F120" t="str">
            <v>Z</v>
          </cell>
          <cell r="G120">
            <v>5</v>
          </cell>
          <cell r="H120">
            <v>3101948</v>
          </cell>
          <cell r="I120">
            <v>0.52</v>
          </cell>
          <cell r="J120">
            <v>0.52</v>
          </cell>
          <cell r="K120">
            <v>87.609999999999985</v>
          </cell>
          <cell r="L120">
            <v>88.13</v>
          </cell>
          <cell r="M120">
            <v>87.61</v>
          </cell>
          <cell r="N120">
            <v>88.13</v>
          </cell>
          <cell r="O120">
            <v>0</v>
          </cell>
          <cell r="P120" t="str">
            <v>DT</v>
          </cell>
          <cell r="Q120" t="str">
            <v>Pieces 1a to 1c. Fine orthoganal cracks develing in drying core. Continuous from 34-5 to 35-1.</v>
          </cell>
          <cell r="R120" t="str">
            <v>no</v>
          </cell>
          <cell r="S120">
            <v>1</v>
          </cell>
          <cell r="T120">
            <v>30</v>
          </cell>
          <cell r="U120">
            <v>2</v>
          </cell>
          <cell r="V120" t="str">
            <v>M</v>
          </cell>
          <cell r="W120" t="str">
            <v>no</v>
          </cell>
          <cell r="Z120" t="str">
            <v>ICDP5057ES8HHU2</v>
          </cell>
        </row>
        <row r="121">
          <cell r="A121" t="str">
            <v>35-1</v>
          </cell>
          <cell r="B121">
            <v>5057</v>
          </cell>
          <cell r="C121">
            <v>2</v>
          </cell>
          <cell r="D121" t="str">
            <v>A</v>
          </cell>
          <cell r="E121">
            <v>35</v>
          </cell>
          <cell r="F121" t="str">
            <v>Z</v>
          </cell>
          <cell r="G121">
            <v>1</v>
          </cell>
          <cell r="H121">
            <v>3101950</v>
          </cell>
          <cell r="I121">
            <v>0.79</v>
          </cell>
          <cell r="J121">
            <v>0.79</v>
          </cell>
          <cell r="K121">
            <v>87.8</v>
          </cell>
          <cell r="L121">
            <v>88.59</v>
          </cell>
          <cell r="M121">
            <v>87.8</v>
          </cell>
          <cell r="N121">
            <v>88.59</v>
          </cell>
          <cell r="O121">
            <v>0</v>
          </cell>
          <cell r="P121" t="str">
            <v>DT</v>
          </cell>
          <cell r="Q121" t="str">
            <v>Pieces 1a to 1e. Continuous with 35-2</v>
          </cell>
          <cell r="R121" t="str">
            <v>no</v>
          </cell>
          <cell r="S121">
            <v>1</v>
          </cell>
          <cell r="T121">
            <v>30</v>
          </cell>
          <cell r="U121">
            <v>3</v>
          </cell>
          <cell r="V121" t="str">
            <v>M</v>
          </cell>
          <cell r="W121" t="str">
            <v>no</v>
          </cell>
          <cell r="Z121" t="str">
            <v>ICDP5057ESAHHU2</v>
          </cell>
        </row>
        <row r="122">
          <cell r="A122" t="str">
            <v>35-2</v>
          </cell>
          <cell r="B122">
            <v>5057</v>
          </cell>
          <cell r="C122">
            <v>2</v>
          </cell>
          <cell r="D122" t="str">
            <v>A</v>
          </cell>
          <cell r="E122">
            <v>35</v>
          </cell>
          <cell r="F122" t="str">
            <v>Z</v>
          </cell>
          <cell r="G122">
            <v>2</v>
          </cell>
          <cell r="H122">
            <v>3101952</v>
          </cell>
          <cell r="I122">
            <v>0.78</v>
          </cell>
          <cell r="J122">
            <v>0.79</v>
          </cell>
          <cell r="K122">
            <v>88.59</v>
          </cell>
          <cell r="L122">
            <v>89.38</v>
          </cell>
          <cell r="M122">
            <v>88.59</v>
          </cell>
          <cell r="N122">
            <v>89.38</v>
          </cell>
          <cell r="O122">
            <v>0</v>
          </cell>
          <cell r="P122" t="str">
            <v>DT</v>
          </cell>
          <cell r="Q122" t="str">
            <v>Pieces 1a to 1d. Continuous with 35-3</v>
          </cell>
          <cell r="R122" t="str">
            <v>no</v>
          </cell>
          <cell r="S122">
            <v>1</v>
          </cell>
          <cell r="T122">
            <v>30</v>
          </cell>
          <cell r="U122">
            <v>4</v>
          </cell>
          <cell r="V122" t="str">
            <v>B</v>
          </cell>
          <cell r="W122" t="str">
            <v>no</v>
          </cell>
          <cell r="Z122" t="str">
            <v>ICDP5057ESCHHU2</v>
          </cell>
        </row>
        <row r="123">
          <cell r="A123" t="str">
            <v>35-3</v>
          </cell>
          <cell r="B123">
            <v>5057</v>
          </cell>
          <cell r="C123">
            <v>2</v>
          </cell>
          <cell r="D123" t="str">
            <v>A</v>
          </cell>
          <cell r="E123">
            <v>35</v>
          </cell>
          <cell r="F123" t="str">
            <v>Z</v>
          </cell>
          <cell r="G123">
            <v>3</v>
          </cell>
          <cell r="H123">
            <v>3101958</v>
          </cell>
          <cell r="I123">
            <v>0.80500000000000005</v>
          </cell>
          <cell r="J123">
            <v>0.81</v>
          </cell>
          <cell r="K123">
            <v>89.37</v>
          </cell>
          <cell r="L123">
            <v>90.19</v>
          </cell>
          <cell r="M123">
            <v>89.38</v>
          </cell>
          <cell r="N123">
            <v>90.19</v>
          </cell>
          <cell r="O123">
            <v>0</v>
          </cell>
          <cell r="P123" t="str">
            <v>DM</v>
          </cell>
          <cell r="Q123" t="str">
            <v>Piece 1 continues to section 35-4</v>
          </cell>
          <cell r="R123" t="str">
            <v>no</v>
          </cell>
          <cell r="S123">
            <v>1</v>
          </cell>
          <cell r="T123">
            <v>31</v>
          </cell>
          <cell r="U123">
            <v>1</v>
          </cell>
          <cell r="V123" t="str">
            <v>T</v>
          </cell>
          <cell r="W123" t="str">
            <v>no</v>
          </cell>
          <cell r="Z123" t="str">
            <v>ICDP5057ESIHHU2</v>
          </cell>
        </row>
        <row r="124">
          <cell r="A124" t="str">
            <v>35-4</v>
          </cell>
          <cell r="B124">
            <v>5057</v>
          </cell>
          <cell r="C124">
            <v>2</v>
          </cell>
          <cell r="D124" t="str">
            <v>A</v>
          </cell>
          <cell r="E124">
            <v>35</v>
          </cell>
          <cell r="F124" t="str">
            <v>Z</v>
          </cell>
          <cell r="G124">
            <v>4</v>
          </cell>
          <cell r="H124">
            <v>3101960</v>
          </cell>
          <cell r="I124">
            <v>0.84</v>
          </cell>
          <cell r="J124">
            <v>0.84</v>
          </cell>
          <cell r="K124">
            <v>90.175000000000011</v>
          </cell>
          <cell r="L124">
            <v>91.03</v>
          </cell>
          <cell r="M124">
            <v>90.19</v>
          </cell>
          <cell r="N124">
            <v>91.03</v>
          </cell>
          <cell r="O124">
            <v>0</v>
          </cell>
          <cell r="P124" t="str">
            <v>DM</v>
          </cell>
          <cell r="Q124" t="str">
            <v>subpieces a-c, piece 1 continues to section 36-1</v>
          </cell>
          <cell r="R124" t="str">
            <v>no</v>
          </cell>
          <cell r="S124">
            <v>1</v>
          </cell>
          <cell r="T124">
            <v>31</v>
          </cell>
          <cell r="U124">
            <v>2</v>
          </cell>
          <cell r="V124" t="str">
            <v>M</v>
          </cell>
          <cell r="W124" t="str">
            <v>no</v>
          </cell>
          <cell r="Z124" t="str">
            <v>ICDP5057ESKHHU2</v>
          </cell>
        </row>
        <row r="125">
          <cell r="A125" t="str">
            <v>36-1</v>
          </cell>
          <cell r="B125">
            <v>5057</v>
          </cell>
          <cell r="C125">
            <v>2</v>
          </cell>
          <cell r="D125" t="str">
            <v>A</v>
          </cell>
          <cell r="E125">
            <v>36</v>
          </cell>
          <cell r="F125" t="str">
            <v>Z</v>
          </cell>
          <cell r="G125">
            <v>1</v>
          </cell>
          <cell r="H125">
            <v>3101962</v>
          </cell>
          <cell r="I125">
            <v>0.77</v>
          </cell>
          <cell r="J125">
            <v>0.77</v>
          </cell>
          <cell r="K125">
            <v>90.85</v>
          </cell>
          <cell r="L125">
            <v>91.62</v>
          </cell>
          <cell r="M125">
            <v>90.85</v>
          </cell>
          <cell r="N125">
            <v>91.62</v>
          </cell>
          <cell r="O125">
            <v>0</v>
          </cell>
          <cell r="P125" t="str">
            <v>DM</v>
          </cell>
          <cell r="Q125" t="str">
            <v>subpieces a-b, piece 1 continues to section 36-2</v>
          </cell>
          <cell r="R125" t="str">
            <v>no</v>
          </cell>
          <cell r="S125">
            <v>1</v>
          </cell>
          <cell r="T125">
            <v>31</v>
          </cell>
          <cell r="U125">
            <v>3</v>
          </cell>
          <cell r="V125" t="str">
            <v>M</v>
          </cell>
          <cell r="W125" t="str">
            <v>no</v>
          </cell>
          <cell r="Z125" t="str">
            <v>ICDP5057ESMHHU2</v>
          </cell>
        </row>
        <row r="126">
          <cell r="A126" t="str">
            <v>36-2</v>
          </cell>
          <cell r="B126">
            <v>5057</v>
          </cell>
          <cell r="C126">
            <v>2</v>
          </cell>
          <cell r="D126" t="str">
            <v>A</v>
          </cell>
          <cell r="E126">
            <v>36</v>
          </cell>
          <cell r="F126" t="str">
            <v>Z</v>
          </cell>
          <cell r="G126">
            <v>2</v>
          </cell>
          <cell r="H126">
            <v>3101964</v>
          </cell>
          <cell r="I126">
            <v>0.97</v>
          </cell>
          <cell r="J126">
            <v>0.97499999999999998</v>
          </cell>
          <cell r="K126">
            <v>91.61999999999999</v>
          </cell>
          <cell r="L126">
            <v>92.594999999999999</v>
          </cell>
          <cell r="M126">
            <v>91.62</v>
          </cell>
          <cell r="N126">
            <v>92.594999999999999</v>
          </cell>
          <cell r="O126">
            <v>0</v>
          </cell>
          <cell r="P126" t="str">
            <v>DM</v>
          </cell>
          <cell r="Q126" t="str">
            <v>subpieces a-d, piece 1 continues to section 36-3, core box 32</v>
          </cell>
          <cell r="R126" t="str">
            <v>no</v>
          </cell>
          <cell r="S126">
            <v>1</v>
          </cell>
          <cell r="T126">
            <v>31</v>
          </cell>
          <cell r="U126">
            <v>4</v>
          </cell>
          <cell r="V126" t="str">
            <v>B</v>
          </cell>
          <cell r="W126" t="str">
            <v>no</v>
          </cell>
          <cell r="X126">
            <v>0</v>
          </cell>
          <cell r="Y126">
            <v>0</v>
          </cell>
          <cell r="Z126" t="str">
            <v>ICDP5057ESOHHU2</v>
          </cell>
        </row>
        <row r="127">
          <cell r="A127" t="str">
            <v>36-3</v>
          </cell>
          <cell r="B127">
            <v>5057</v>
          </cell>
          <cell r="C127">
            <v>2</v>
          </cell>
          <cell r="D127" t="str">
            <v>A</v>
          </cell>
          <cell r="E127">
            <v>36</v>
          </cell>
          <cell r="F127" t="str">
            <v>Z</v>
          </cell>
          <cell r="G127">
            <v>3</v>
          </cell>
          <cell r="H127">
            <v>3101968</v>
          </cell>
          <cell r="I127">
            <v>0.54</v>
          </cell>
          <cell r="J127">
            <v>0.54</v>
          </cell>
          <cell r="K127">
            <v>92.589999999999989</v>
          </cell>
          <cell r="L127">
            <v>93.135000000000005</v>
          </cell>
          <cell r="M127">
            <v>92.594999999999999</v>
          </cell>
          <cell r="N127">
            <v>93.135000000000005</v>
          </cell>
          <cell r="O127">
            <v>0</v>
          </cell>
          <cell r="P127" t="str">
            <v>DM</v>
          </cell>
          <cell r="Q127" t="str">
            <v>subpieces a-I, continues to section 36-4</v>
          </cell>
          <cell r="R127" t="str">
            <v>no</v>
          </cell>
          <cell r="S127">
            <v>1</v>
          </cell>
          <cell r="T127">
            <v>32</v>
          </cell>
          <cell r="U127">
            <v>1</v>
          </cell>
          <cell r="V127" t="str">
            <v>T</v>
          </cell>
          <cell r="W127" t="str">
            <v>no</v>
          </cell>
          <cell r="Z127" t="str">
            <v>ICDP5057ESSHHU2</v>
          </cell>
        </row>
        <row r="128">
          <cell r="A128" t="str">
            <v>36-4</v>
          </cell>
          <cell r="B128">
            <v>5057</v>
          </cell>
          <cell r="C128">
            <v>2</v>
          </cell>
          <cell r="D128" t="str">
            <v>A</v>
          </cell>
          <cell r="E128">
            <v>36</v>
          </cell>
          <cell r="F128" t="str">
            <v>Z</v>
          </cell>
          <cell r="G128">
            <v>4</v>
          </cell>
          <cell r="H128">
            <v>3101970</v>
          </cell>
          <cell r="I128">
            <v>0.58499999999999996</v>
          </cell>
          <cell r="J128">
            <v>0.59</v>
          </cell>
          <cell r="K128">
            <v>93.13</v>
          </cell>
          <cell r="L128">
            <v>93.724999999999994</v>
          </cell>
          <cell r="M128">
            <v>93.135000000000005</v>
          </cell>
          <cell r="N128">
            <v>93.724999999999994</v>
          </cell>
          <cell r="O128">
            <v>0</v>
          </cell>
          <cell r="P128" t="str">
            <v>DM</v>
          </cell>
          <cell r="Q128" t="str">
            <v>subpiece a-b, continues to 36-5</v>
          </cell>
          <cell r="R128" t="str">
            <v>no</v>
          </cell>
          <cell r="S128">
            <v>1</v>
          </cell>
          <cell r="T128">
            <v>32</v>
          </cell>
          <cell r="U128">
            <v>2</v>
          </cell>
          <cell r="V128" t="str">
            <v>M</v>
          </cell>
          <cell r="W128" t="str">
            <v>no</v>
          </cell>
          <cell r="Z128" t="str">
            <v>ICDP5057ESUHHU2</v>
          </cell>
        </row>
        <row r="129">
          <cell r="A129" t="str">
            <v>36-5</v>
          </cell>
          <cell r="B129">
            <v>5057</v>
          </cell>
          <cell r="C129">
            <v>2</v>
          </cell>
          <cell r="D129" t="str">
            <v>A</v>
          </cell>
          <cell r="E129">
            <v>36</v>
          </cell>
          <cell r="F129" t="str">
            <v>Z</v>
          </cell>
          <cell r="G129">
            <v>5</v>
          </cell>
          <cell r="H129">
            <v>3101972</v>
          </cell>
          <cell r="I129">
            <v>0.48499999999999999</v>
          </cell>
          <cell r="J129">
            <v>0.48499999999999999</v>
          </cell>
          <cell r="K129">
            <v>93.714999999999989</v>
          </cell>
          <cell r="L129">
            <v>94.21</v>
          </cell>
          <cell r="M129">
            <v>93.724999999999994</v>
          </cell>
          <cell r="N129">
            <v>94.21</v>
          </cell>
          <cell r="O129">
            <v>0</v>
          </cell>
          <cell r="P129" t="str">
            <v>DM</v>
          </cell>
          <cell r="Q129" t="str">
            <v>continues to section 37-1</v>
          </cell>
          <cell r="R129" t="str">
            <v>no</v>
          </cell>
          <cell r="S129">
            <v>1</v>
          </cell>
          <cell r="T129">
            <v>32</v>
          </cell>
          <cell r="U129">
            <v>3</v>
          </cell>
          <cell r="V129" t="str">
            <v>M</v>
          </cell>
          <cell r="W129" t="str">
            <v>no</v>
          </cell>
          <cell r="Z129" t="str">
            <v>ICDP5057ESWHHU2</v>
          </cell>
        </row>
        <row r="130">
          <cell r="A130" t="str">
            <v>37-1</v>
          </cell>
          <cell r="B130">
            <v>5057</v>
          </cell>
          <cell r="C130">
            <v>2</v>
          </cell>
          <cell r="D130" t="str">
            <v>A</v>
          </cell>
          <cell r="E130">
            <v>37</v>
          </cell>
          <cell r="F130" t="str">
            <v>Z</v>
          </cell>
          <cell r="G130">
            <v>1</v>
          </cell>
          <cell r="H130">
            <v>3101974</v>
          </cell>
          <cell r="I130">
            <v>0.98499999999999999</v>
          </cell>
          <cell r="J130">
            <v>0.99</v>
          </cell>
          <cell r="K130">
            <v>93.9</v>
          </cell>
          <cell r="L130">
            <v>94.89</v>
          </cell>
          <cell r="M130">
            <v>93.9</v>
          </cell>
          <cell r="N130">
            <v>94.89</v>
          </cell>
          <cell r="O130">
            <v>0</v>
          </cell>
          <cell r="P130" t="str">
            <v>DM</v>
          </cell>
          <cell r="Q130" t="str">
            <v>subpieces a-g, saw cut bottom, continues to section 37-2, core box 33</v>
          </cell>
          <cell r="R130" t="str">
            <v>no</v>
          </cell>
          <cell r="S130">
            <v>1</v>
          </cell>
          <cell r="T130">
            <v>32</v>
          </cell>
          <cell r="U130">
            <v>4</v>
          </cell>
          <cell r="V130" t="str">
            <v>B</v>
          </cell>
          <cell r="W130" t="str">
            <v>no</v>
          </cell>
          <cell r="Z130" t="str">
            <v>ICDP5057ESYHHU2</v>
          </cell>
        </row>
        <row r="131">
          <cell r="A131" t="str">
            <v>37-2</v>
          </cell>
          <cell r="B131">
            <v>5057</v>
          </cell>
          <cell r="C131">
            <v>2</v>
          </cell>
          <cell r="D131" t="str">
            <v>A</v>
          </cell>
          <cell r="E131">
            <v>37</v>
          </cell>
          <cell r="F131" t="str">
            <v>Z</v>
          </cell>
          <cell r="G131">
            <v>2</v>
          </cell>
          <cell r="H131">
            <v>3101976</v>
          </cell>
          <cell r="I131">
            <v>1</v>
          </cell>
          <cell r="J131">
            <v>1.01</v>
          </cell>
          <cell r="K131">
            <v>94.885000000000005</v>
          </cell>
          <cell r="L131">
            <v>95.9</v>
          </cell>
          <cell r="M131">
            <v>94.89</v>
          </cell>
          <cell r="N131">
            <v>95.9</v>
          </cell>
          <cell r="O131">
            <v>0</v>
          </cell>
          <cell r="P131" t="str">
            <v>DM</v>
          </cell>
          <cell r="Q131" t="str">
            <v>subpieces a-b, saw cut top + bottom, continues to section 37-3</v>
          </cell>
          <cell r="R131" t="str">
            <v>no</v>
          </cell>
          <cell r="S131">
            <v>1</v>
          </cell>
          <cell r="T131">
            <v>33</v>
          </cell>
          <cell r="U131">
            <v>1</v>
          </cell>
          <cell r="V131" t="str">
            <v>T</v>
          </cell>
          <cell r="W131" t="str">
            <v>no</v>
          </cell>
          <cell r="Z131" t="str">
            <v>ICDP5057ES0IHU2</v>
          </cell>
        </row>
        <row r="132">
          <cell r="A132" t="str">
            <v>37-3</v>
          </cell>
          <cell r="B132">
            <v>5057</v>
          </cell>
          <cell r="C132">
            <v>2</v>
          </cell>
          <cell r="D132" t="str">
            <v>A</v>
          </cell>
          <cell r="E132">
            <v>37</v>
          </cell>
          <cell r="F132" t="str">
            <v>Z</v>
          </cell>
          <cell r="G132">
            <v>3</v>
          </cell>
          <cell r="H132">
            <v>3101978</v>
          </cell>
          <cell r="I132">
            <v>0.49</v>
          </cell>
          <cell r="J132">
            <v>0.49</v>
          </cell>
          <cell r="K132">
            <v>95.885000000000005</v>
          </cell>
          <cell r="L132">
            <v>96.39</v>
          </cell>
          <cell r="M132">
            <v>95.9</v>
          </cell>
          <cell r="N132">
            <v>96.39</v>
          </cell>
          <cell r="O132">
            <v>0</v>
          </cell>
          <cell r="P132" t="str">
            <v>DM</v>
          </cell>
          <cell r="Q132" t="str">
            <v>saw cut top, continues to section 37-4</v>
          </cell>
          <cell r="R132" t="str">
            <v>no</v>
          </cell>
          <cell r="S132">
            <v>1</v>
          </cell>
          <cell r="T132">
            <v>33</v>
          </cell>
          <cell r="U132">
            <v>2</v>
          </cell>
          <cell r="V132" t="str">
            <v>M</v>
          </cell>
          <cell r="W132" t="str">
            <v>no</v>
          </cell>
          <cell r="Z132" t="str">
            <v>ICDP5057ES2IHU2</v>
          </cell>
        </row>
        <row r="133">
          <cell r="A133" t="str">
            <v>37-4</v>
          </cell>
          <cell r="B133">
            <v>5057</v>
          </cell>
          <cell r="C133">
            <v>2</v>
          </cell>
          <cell r="D133" t="str">
            <v>A</v>
          </cell>
          <cell r="E133">
            <v>37</v>
          </cell>
          <cell r="F133" t="str">
            <v>Z</v>
          </cell>
          <cell r="G133">
            <v>4</v>
          </cell>
          <cell r="H133">
            <v>3101980</v>
          </cell>
          <cell r="I133">
            <v>0.81</v>
          </cell>
          <cell r="J133">
            <v>0.81</v>
          </cell>
          <cell r="K133">
            <v>96.375</v>
          </cell>
          <cell r="L133">
            <v>97.2</v>
          </cell>
          <cell r="M133">
            <v>96.39</v>
          </cell>
          <cell r="N133">
            <v>97.2</v>
          </cell>
          <cell r="O133">
            <v>0</v>
          </cell>
          <cell r="P133" t="str">
            <v>DM</v>
          </cell>
          <cell r="Q133" t="str">
            <v>subpieces 3 a-f</v>
          </cell>
          <cell r="R133" t="str">
            <v>no</v>
          </cell>
          <cell r="S133">
            <v>4</v>
          </cell>
          <cell r="T133">
            <v>33</v>
          </cell>
          <cell r="U133">
            <v>3</v>
          </cell>
          <cell r="V133" t="str">
            <v>M</v>
          </cell>
          <cell r="W133" t="str">
            <v>no</v>
          </cell>
          <cell r="Z133" t="str">
            <v>ICDP5057ES4IHU2</v>
          </cell>
        </row>
        <row r="134">
          <cell r="A134" t="str">
            <v>38-1</v>
          </cell>
          <cell r="B134">
            <v>5057</v>
          </cell>
          <cell r="C134">
            <v>2</v>
          </cell>
          <cell r="D134" t="str">
            <v>A</v>
          </cell>
          <cell r="E134">
            <v>38</v>
          </cell>
          <cell r="F134" t="str">
            <v>Z</v>
          </cell>
          <cell r="G134">
            <v>1</v>
          </cell>
          <cell r="H134">
            <v>3101982</v>
          </cell>
          <cell r="I134">
            <v>0.36</v>
          </cell>
          <cell r="J134">
            <v>0.34</v>
          </cell>
          <cell r="K134">
            <v>96.95</v>
          </cell>
          <cell r="L134">
            <v>97.29</v>
          </cell>
          <cell r="M134">
            <v>96.95</v>
          </cell>
          <cell r="N134">
            <v>97.29</v>
          </cell>
          <cell r="O134">
            <v>0</v>
          </cell>
          <cell r="P134" t="str">
            <v>DM</v>
          </cell>
          <cell r="Q134" t="str">
            <v>subpieces a-b, continues to section 38-2, core box 34</v>
          </cell>
          <cell r="R134" t="str">
            <v>no</v>
          </cell>
          <cell r="S134">
            <v>1</v>
          </cell>
          <cell r="T134">
            <v>33</v>
          </cell>
          <cell r="U134">
            <v>4</v>
          </cell>
          <cell r="V134" t="str">
            <v>B</v>
          </cell>
          <cell r="W134" t="str">
            <v>no</v>
          </cell>
          <cell r="Z134" t="str">
            <v>ICDP5057ES6IHU2</v>
          </cell>
        </row>
        <row r="135">
          <cell r="A135" t="str">
            <v>38-2</v>
          </cell>
          <cell r="B135">
            <v>5057</v>
          </cell>
          <cell r="C135">
            <v>2</v>
          </cell>
          <cell r="D135" t="str">
            <v>A</v>
          </cell>
          <cell r="E135">
            <v>38</v>
          </cell>
          <cell r="F135" t="str">
            <v>Z</v>
          </cell>
          <cell r="G135">
            <v>2</v>
          </cell>
          <cell r="H135">
            <v>3101984</v>
          </cell>
          <cell r="I135">
            <v>0.88</v>
          </cell>
          <cell r="J135">
            <v>0.88</v>
          </cell>
          <cell r="K135">
            <v>97.31</v>
          </cell>
          <cell r="L135">
            <v>98.17</v>
          </cell>
          <cell r="M135">
            <v>97.29</v>
          </cell>
          <cell r="N135">
            <v>98.17</v>
          </cell>
          <cell r="O135">
            <v>0</v>
          </cell>
          <cell r="P135" t="str">
            <v>DM</v>
          </cell>
          <cell r="Q135" t="str">
            <v>1a-c; continuous to 38-3</v>
          </cell>
          <cell r="R135" t="str">
            <v>no</v>
          </cell>
          <cell r="S135">
            <v>1</v>
          </cell>
          <cell r="T135">
            <v>34</v>
          </cell>
          <cell r="U135">
            <v>1</v>
          </cell>
          <cell r="V135" t="str">
            <v>T</v>
          </cell>
          <cell r="W135" t="str">
            <v>no</v>
          </cell>
          <cell r="X135">
            <v>0</v>
          </cell>
          <cell r="Y135">
            <v>0</v>
          </cell>
          <cell r="Z135" t="str">
            <v>ICDP5057ES8IHU2</v>
          </cell>
        </row>
        <row r="136">
          <cell r="A136" t="str">
            <v>38-3</v>
          </cell>
          <cell r="B136">
            <v>5057</v>
          </cell>
          <cell r="C136">
            <v>2</v>
          </cell>
          <cell r="D136" t="str">
            <v>A</v>
          </cell>
          <cell r="E136">
            <v>38</v>
          </cell>
          <cell r="F136" t="str">
            <v>Z</v>
          </cell>
          <cell r="G136">
            <v>3</v>
          </cell>
          <cell r="H136">
            <v>3101986</v>
          </cell>
          <cell r="I136">
            <v>0.67500000000000004</v>
          </cell>
          <cell r="J136">
            <v>0.68</v>
          </cell>
          <cell r="K136">
            <v>98.19</v>
          </cell>
          <cell r="L136">
            <v>98.85</v>
          </cell>
          <cell r="M136">
            <v>98.17</v>
          </cell>
          <cell r="N136">
            <v>98.85</v>
          </cell>
          <cell r="O136">
            <v>0</v>
          </cell>
          <cell r="P136" t="str">
            <v>DM</v>
          </cell>
          <cell r="Q136" t="str">
            <v>1a-b; 2 = rubble; not continuous</v>
          </cell>
          <cell r="R136" t="str">
            <v>no</v>
          </cell>
          <cell r="S136">
            <v>2</v>
          </cell>
          <cell r="T136">
            <v>34</v>
          </cell>
          <cell r="U136">
            <v>2</v>
          </cell>
          <cell r="V136" t="str">
            <v>M</v>
          </cell>
          <cell r="W136" t="str">
            <v>no</v>
          </cell>
          <cell r="Z136" t="str">
            <v>ICDP5057ESAIHU2</v>
          </cell>
        </row>
        <row r="137">
          <cell r="A137" t="str">
            <v>38-4</v>
          </cell>
          <cell r="B137">
            <v>5057</v>
          </cell>
          <cell r="C137">
            <v>2</v>
          </cell>
          <cell r="D137" t="str">
            <v>A</v>
          </cell>
          <cell r="E137">
            <v>38</v>
          </cell>
          <cell r="F137" t="str">
            <v>Z</v>
          </cell>
          <cell r="G137">
            <v>4</v>
          </cell>
          <cell r="H137">
            <v>3101988</v>
          </cell>
          <cell r="I137">
            <v>0.96499999999999997</v>
          </cell>
          <cell r="J137">
            <v>0.96</v>
          </cell>
          <cell r="K137">
            <v>98.864999999999995</v>
          </cell>
          <cell r="L137">
            <v>99.81</v>
          </cell>
          <cell r="M137">
            <v>98.85</v>
          </cell>
          <cell r="N137">
            <v>99.81</v>
          </cell>
          <cell r="O137">
            <v>0</v>
          </cell>
          <cell r="P137" t="str">
            <v>DM</v>
          </cell>
          <cell r="Q137" t="str">
            <v>piece 1a-c; continuous to 38-5</v>
          </cell>
          <cell r="R137" t="str">
            <v>no</v>
          </cell>
          <cell r="S137">
            <v>1</v>
          </cell>
          <cell r="T137">
            <v>34</v>
          </cell>
          <cell r="U137">
            <v>3</v>
          </cell>
          <cell r="V137" t="str">
            <v>M</v>
          </cell>
          <cell r="W137" t="str">
            <v>no</v>
          </cell>
          <cell r="Z137" t="str">
            <v>ICDP5057ESCIHU2</v>
          </cell>
        </row>
        <row r="138">
          <cell r="A138" t="str">
            <v>38-5</v>
          </cell>
          <cell r="B138">
            <v>5057</v>
          </cell>
          <cell r="C138">
            <v>2</v>
          </cell>
          <cell r="D138" t="str">
            <v>A</v>
          </cell>
          <cell r="E138">
            <v>38</v>
          </cell>
          <cell r="F138" t="str">
            <v>Z</v>
          </cell>
          <cell r="G138">
            <v>5</v>
          </cell>
          <cell r="H138">
            <v>3101990</v>
          </cell>
          <cell r="I138">
            <v>0.45</v>
          </cell>
          <cell r="J138">
            <v>0.45</v>
          </cell>
          <cell r="K138">
            <v>99.83</v>
          </cell>
          <cell r="L138">
            <v>100.26</v>
          </cell>
          <cell r="M138">
            <v>99.81</v>
          </cell>
          <cell r="N138">
            <v>100.26</v>
          </cell>
          <cell r="O138">
            <v>0</v>
          </cell>
          <cell r="P138" t="str">
            <v>DM</v>
          </cell>
          <cell r="Q138" t="str">
            <v>pc1a-e; continuous to 39-1</v>
          </cell>
          <cell r="R138" t="str">
            <v>no</v>
          </cell>
          <cell r="S138">
            <v>1</v>
          </cell>
          <cell r="T138">
            <v>34</v>
          </cell>
          <cell r="U138">
            <v>4</v>
          </cell>
          <cell r="V138" t="str">
            <v>B</v>
          </cell>
          <cell r="W138" t="str">
            <v>no</v>
          </cell>
          <cell r="Z138" t="str">
            <v>ICDP5057ESEIHU2</v>
          </cell>
        </row>
        <row r="139">
          <cell r="A139" t="str">
            <v>39-1</v>
          </cell>
          <cell r="B139">
            <v>5057</v>
          </cell>
          <cell r="C139">
            <v>2</v>
          </cell>
          <cell r="D139" t="str">
            <v>A</v>
          </cell>
          <cell r="E139">
            <v>39</v>
          </cell>
          <cell r="F139" t="str">
            <v>Z</v>
          </cell>
          <cell r="G139">
            <v>1</v>
          </cell>
          <cell r="H139">
            <v>3101996</v>
          </cell>
          <cell r="I139">
            <v>0.59</v>
          </cell>
          <cell r="J139">
            <v>0.59</v>
          </cell>
          <cell r="K139">
            <v>100</v>
          </cell>
          <cell r="L139">
            <v>100.59</v>
          </cell>
          <cell r="M139">
            <v>100</v>
          </cell>
          <cell r="N139">
            <v>100.59</v>
          </cell>
          <cell r="O139">
            <v>0</v>
          </cell>
          <cell r="P139" t="str">
            <v>DM</v>
          </cell>
          <cell r="Q139" t="str">
            <v>pc1a-c; 2/3 = rubble; not continuous</v>
          </cell>
          <cell r="R139" t="str">
            <v>no</v>
          </cell>
          <cell r="S139">
            <v>3</v>
          </cell>
          <cell r="T139">
            <v>35</v>
          </cell>
          <cell r="U139">
            <v>1</v>
          </cell>
          <cell r="V139" t="str">
            <v>T</v>
          </cell>
          <cell r="W139" t="str">
            <v>no</v>
          </cell>
          <cell r="Z139" t="str">
            <v>ICDP5057ESKIHU2</v>
          </cell>
        </row>
        <row r="140">
          <cell r="A140" t="str">
            <v>39-2</v>
          </cell>
          <cell r="B140">
            <v>5057</v>
          </cell>
          <cell r="C140">
            <v>2</v>
          </cell>
          <cell r="D140" t="str">
            <v>A</v>
          </cell>
          <cell r="E140">
            <v>39</v>
          </cell>
          <cell r="F140" t="str">
            <v>Z</v>
          </cell>
          <cell r="G140">
            <v>2</v>
          </cell>
          <cell r="H140">
            <v>3101998</v>
          </cell>
          <cell r="I140">
            <v>0.98</v>
          </cell>
          <cell r="J140">
            <v>1</v>
          </cell>
          <cell r="K140">
            <v>100.59</v>
          </cell>
          <cell r="L140">
            <v>101.59</v>
          </cell>
          <cell r="M140">
            <v>100.59</v>
          </cell>
          <cell r="N140">
            <v>101.59</v>
          </cell>
          <cell r="O140">
            <v>0</v>
          </cell>
          <cell r="P140" t="str">
            <v>DM</v>
          </cell>
          <cell r="Q140" t="str">
            <v>pc1a-c; continuous to 39-3</v>
          </cell>
          <cell r="R140" t="str">
            <v>no</v>
          </cell>
          <cell r="S140">
            <v>1</v>
          </cell>
          <cell r="T140">
            <v>35</v>
          </cell>
          <cell r="U140">
            <v>2</v>
          </cell>
          <cell r="V140" t="str">
            <v>M</v>
          </cell>
          <cell r="W140" t="str">
            <v>no</v>
          </cell>
          <cell r="Z140" t="str">
            <v>ICDP5057ESMIHU2</v>
          </cell>
        </row>
        <row r="141">
          <cell r="A141" t="str">
            <v>39-3</v>
          </cell>
          <cell r="B141">
            <v>5057</v>
          </cell>
          <cell r="C141">
            <v>2</v>
          </cell>
          <cell r="D141" t="str">
            <v>A</v>
          </cell>
          <cell r="E141">
            <v>39</v>
          </cell>
          <cell r="F141" t="str">
            <v>Z</v>
          </cell>
          <cell r="G141">
            <v>3</v>
          </cell>
          <cell r="H141">
            <v>3102000</v>
          </cell>
          <cell r="I141">
            <v>0.77</v>
          </cell>
          <cell r="J141">
            <v>0.78</v>
          </cell>
          <cell r="K141">
            <v>101.57000000000001</v>
          </cell>
          <cell r="L141">
            <v>102.37</v>
          </cell>
          <cell r="M141">
            <v>101.59</v>
          </cell>
          <cell r="N141">
            <v>102.37</v>
          </cell>
          <cell r="O141">
            <v>0</v>
          </cell>
          <cell r="P141" t="str">
            <v>DM</v>
          </cell>
          <cell r="Q141" t="str">
            <v>pc 1a-b; continuous to 39-4</v>
          </cell>
          <cell r="R141" t="str">
            <v>no</v>
          </cell>
          <cell r="S141">
            <v>1</v>
          </cell>
          <cell r="T141">
            <v>35</v>
          </cell>
          <cell r="U141">
            <v>3</v>
          </cell>
          <cell r="V141" t="str">
            <v>M</v>
          </cell>
          <cell r="W141" t="str">
            <v>no</v>
          </cell>
          <cell r="Z141" t="str">
            <v>ICDP5057ESOIHU2</v>
          </cell>
        </row>
        <row r="142">
          <cell r="A142" t="str">
            <v>39-4</v>
          </cell>
          <cell r="B142">
            <v>5057</v>
          </cell>
          <cell r="C142">
            <v>2</v>
          </cell>
          <cell r="D142" t="str">
            <v>A</v>
          </cell>
          <cell r="E142">
            <v>39</v>
          </cell>
          <cell r="F142" t="str">
            <v>Z</v>
          </cell>
          <cell r="G142">
            <v>4</v>
          </cell>
          <cell r="H142">
            <v>3102002</v>
          </cell>
          <cell r="I142">
            <v>0.92</v>
          </cell>
          <cell r="J142">
            <v>0.92</v>
          </cell>
          <cell r="K142">
            <v>102.34</v>
          </cell>
          <cell r="L142">
            <v>103.29</v>
          </cell>
          <cell r="M142">
            <v>102.37</v>
          </cell>
          <cell r="N142">
            <v>103.29</v>
          </cell>
          <cell r="O142">
            <v>0</v>
          </cell>
          <cell r="P142" t="str">
            <v>DM</v>
          </cell>
          <cell r="Q142" t="str">
            <v>pc 1a-b.</v>
          </cell>
          <cell r="R142" t="str">
            <v>no</v>
          </cell>
          <cell r="S142">
            <v>1</v>
          </cell>
          <cell r="T142">
            <v>35</v>
          </cell>
          <cell r="U142">
            <v>4</v>
          </cell>
          <cell r="V142" t="str">
            <v>B</v>
          </cell>
          <cell r="W142" t="str">
            <v>no</v>
          </cell>
          <cell r="Z142" t="str">
            <v>ICDP5057ESQIHU2</v>
          </cell>
        </row>
        <row r="143">
          <cell r="A143" t="str">
            <v>40-1</v>
          </cell>
          <cell r="B143">
            <v>5057</v>
          </cell>
          <cell r="C143">
            <v>2</v>
          </cell>
          <cell r="D143" t="str">
            <v>A</v>
          </cell>
          <cell r="E143">
            <v>40</v>
          </cell>
          <cell r="F143" t="str">
            <v>Z</v>
          </cell>
          <cell r="G143">
            <v>1</v>
          </cell>
          <cell r="H143">
            <v>3102008</v>
          </cell>
          <cell r="I143">
            <v>0.995</v>
          </cell>
          <cell r="J143">
            <v>1</v>
          </cell>
          <cell r="K143">
            <v>103.05</v>
          </cell>
          <cell r="L143">
            <v>104.05</v>
          </cell>
          <cell r="M143">
            <v>103.05</v>
          </cell>
          <cell r="N143">
            <v>104.05</v>
          </cell>
          <cell r="O143">
            <v>0</v>
          </cell>
          <cell r="P143" t="str">
            <v>DT</v>
          </cell>
          <cell r="Q143" t="str">
            <v>pc 1, 3 rubble (bagged), pc2a-o</v>
          </cell>
          <cell r="R143" t="str">
            <v>no</v>
          </cell>
          <cell r="S143">
            <v>3</v>
          </cell>
          <cell r="T143">
            <v>36</v>
          </cell>
          <cell r="U143">
            <v>1</v>
          </cell>
          <cell r="V143" t="str">
            <v>T</v>
          </cell>
          <cell r="W143" t="str">
            <v>no</v>
          </cell>
          <cell r="Z143" t="str">
            <v>ICDP5057ESWIHU2</v>
          </cell>
        </row>
        <row r="144">
          <cell r="A144" t="str">
            <v>40-2</v>
          </cell>
          <cell r="B144">
            <v>5057</v>
          </cell>
          <cell r="C144">
            <v>2</v>
          </cell>
          <cell r="D144" t="str">
            <v>A</v>
          </cell>
          <cell r="E144">
            <v>40</v>
          </cell>
          <cell r="F144" t="str">
            <v>Z</v>
          </cell>
          <cell r="G144">
            <v>2</v>
          </cell>
          <cell r="H144">
            <v>3102010</v>
          </cell>
          <cell r="I144">
            <v>0.63500000000000001</v>
          </cell>
          <cell r="J144">
            <v>0.63</v>
          </cell>
          <cell r="K144">
            <v>104.045</v>
          </cell>
          <cell r="L144">
            <v>104.68</v>
          </cell>
          <cell r="M144">
            <v>104.05</v>
          </cell>
          <cell r="N144">
            <v>104.68</v>
          </cell>
          <cell r="O144">
            <v>0</v>
          </cell>
          <cell r="P144" t="str">
            <v>DT</v>
          </cell>
          <cell r="Q144" t="str">
            <v>continuous to 40-3</v>
          </cell>
          <cell r="R144" t="str">
            <v>no</v>
          </cell>
          <cell r="S144">
            <v>1</v>
          </cell>
          <cell r="T144">
            <v>36</v>
          </cell>
          <cell r="U144">
            <v>2</v>
          </cell>
          <cell r="V144" t="str">
            <v>M</v>
          </cell>
          <cell r="W144" t="str">
            <v>no</v>
          </cell>
          <cell r="Z144" t="str">
            <v>ICDP5057ESYIHU2</v>
          </cell>
        </row>
        <row r="145">
          <cell r="A145" t="str">
            <v>40-3</v>
          </cell>
          <cell r="B145">
            <v>5057</v>
          </cell>
          <cell r="C145">
            <v>2</v>
          </cell>
          <cell r="D145" t="str">
            <v>A</v>
          </cell>
          <cell r="E145">
            <v>40</v>
          </cell>
          <cell r="F145" t="str">
            <v>Z</v>
          </cell>
          <cell r="G145">
            <v>3</v>
          </cell>
          <cell r="H145">
            <v>3102012</v>
          </cell>
          <cell r="I145">
            <v>0.53</v>
          </cell>
          <cell r="J145">
            <v>0.52500000000000002</v>
          </cell>
          <cell r="K145">
            <v>104.68</v>
          </cell>
          <cell r="L145">
            <v>105.205</v>
          </cell>
          <cell r="M145">
            <v>104.68</v>
          </cell>
          <cell r="N145">
            <v>105.205</v>
          </cell>
          <cell r="O145">
            <v>0</v>
          </cell>
          <cell r="P145" t="str">
            <v>DT</v>
          </cell>
          <cell r="Q145" t="str">
            <v>pc 1a-c; continous to 40-4</v>
          </cell>
          <cell r="R145" t="str">
            <v>no</v>
          </cell>
          <cell r="S145">
            <v>1</v>
          </cell>
          <cell r="T145">
            <v>36</v>
          </cell>
          <cell r="U145">
            <v>3</v>
          </cell>
          <cell r="V145" t="str">
            <v>M</v>
          </cell>
          <cell r="W145" t="str">
            <v>no</v>
          </cell>
          <cell r="Z145" t="str">
            <v>ICDP5057ES0JHU2</v>
          </cell>
        </row>
        <row r="146">
          <cell r="A146" t="str">
            <v>40-4</v>
          </cell>
          <cell r="B146">
            <v>5057</v>
          </cell>
          <cell r="C146">
            <v>2</v>
          </cell>
          <cell r="D146" t="str">
            <v>A</v>
          </cell>
          <cell r="E146">
            <v>40</v>
          </cell>
          <cell r="F146" t="str">
            <v>Z</v>
          </cell>
          <cell r="G146">
            <v>4</v>
          </cell>
          <cell r="H146">
            <v>3102014</v>
          </cell>
          <cell r="I146">
            <v>0.86</v>
          </cell>
          <cell r="J146">
            <v>0.86</v>
          </cell>
          <cell r="K146">
            <v>105.21000000000001</v>
          </cell>
          <cell r="L146">
            <v>106.065</v>
          </cell>
          <cell r="M146">
            <v>105.205</v>
          </cell>
          <cell r="N146">
            <v>106.065</v>
          </cell>
          <cell r="O146">
            <v>0</v>
          </cell>
          <cell r="P146" t="str">
            <v>DT</v>
          </cell>
          <cell r="Q146" t="str">
            <v>pc 1a-c; pc2,4 rubble; pc3a-c.</v>
          </cell>
          <cell r="R146" t="str">
            <v>no</v>
          </cell>
          <cell r="S146">
            <v>4</v>
          </cell>
          <cell r="T146">
            <v>36</v>
          </cell>
          <cell r="U146">
            <v>4</v>
          </cell>
          <cell r="V146" t="str">
            <v>B</v>
          </cell>
          <cell r="W146" t="str">
            <v>no</v>
          </cell>
          <cell r="Z146" t="str">
            <v>ICDP5057ES2JHU2</v>
          </cell>
        </row>
        <row r="147">
          <cell r="A147" t="str">
            <v>40-5</v>
          </cell>
          <cell r="B147">
            <v>5057</v>
          </cell>
          <cell r="C147">
            <v>2</v>
          </cell>
          <cell r="D147" t="str">
            <v>A</v>
          </cell>
          <cell r="E147">
            <v>40</v>
          </cell>
          <cell r="F147" t="str">
            <v>Z</v>
          </cell>
          <cell r="G147">
            <v>5</v>
          </cell>
          <cell r="H147">
            <v>3102018</v>
          </cell>
          <cell r="I147">
            <v>0.59499999999999997</v>
          </cell>
          <cell r="J147">
            <v>0.6</v>
          </cell>
          <cell r="K147">
            <v>106.07000000000001</v>
          </cell>
          <cell r="L147">
            <v>106.66500000000001</v>
          </cell>
          <cell r="M147">
            <v>106.065</v>
          </cell>
          <cell r="N147">
            <v>106.66500000000001</v>
          </cell>
          <cell r="O147">
            <v>0</v>
          </cell>
          <cell r="P147" t="str">
            <v>DT</v>
          </cell>
          <cell r="Q147" t="str">
            <v>pc1a-d; not continuous to 41-1</v>
          </cell>
          <cell r="R147" t="str">
            <v>no</v>
          </cell>
          <cell r="S147">
            <v>1</v>
          </cell>
          <cell r="T147">
            <v>37</v>
          </cell>
          <cell r="U147">
            <v>1</v>
          </cell>
          <cell r="V147" t="str">
            <v>T</v>
          </cell>
          <cell r="W147" t="str">
            <v>no</v>
          </cell>
          <cell r="Z147" t="str">
            <v>ICDP5057ES6JHU2</v>
          </cell>
        </row>
        <row r="148">
          <cell r="A148" t="str">
            <v>41-1</v>
          </cell>
          <cell r="B148">
            <v>5057</v>
          </cell>
          <cell r="C148">
            <v>2</v>
          </cell>
          <cell r="D148" t="str">
            <v>A</v>
          </cell>
          <cell r="E148">
            <v>41</v>
          </cell>
          <cell r="F148" t="str">
            <v>Z</v>
          </cell>
          <cell r="G148">
            <v>1</v>
          </cell>
          <cell r="H148">
            <v>3102020</v>
          </cell>
          <cell r="I148">
            <v>0.69499999999999995</v>
          </cell>
          <cell r="J148">
            <v>0.7</v>
          </cell>
          <cell r="K148">
            <v>106.1</v>
          </cell>
          <cell r="L148">
            <v>106.8</v>
          </cell>
          <cell r="M148">
            <v>106.1</v>
          </cell>
          <cell r="N148">
            <v>106.8</v>
          </cell>
          <cell r="O148">
            <v>0</v>
          </cell>
          <cell r="P148" t="str">
            <v>DT</v>
          </cell>
          <cell r="Q148" t="str">
            <v>pc1a-c; continuous to 41-2</v>
          </cell>
          <cell r="R148" t="str">
            <v>no</v>
          </cell>
          <cell r="S148">
            <v>1</v>
          </cell>
          <cell r="T148">
            <v>37</v>
          </cell>
          <cell r="U148">
            <v>2</v>
          </cell>
          <cell r="V148" t="str">
            <v>M</v>
          </cell>
          <cell r="W148" t="str">
            <v>no</v>
          </cell>
          <cell r="Z148" t="str">
            <v>ICDP5057ES8JHU2</v>
          </cell>
        </row>
        <row r="149">
          <cell r="A149" t="str">
            <v>41-2</v>
          </cell>
          <cell r="B149">
            <v>5057</v>
          </cell>
          <cell r="C149">
            <v>2</v>
          </cell>
          <cell r="D149" t="str">
            <v>A</v>
          </cell>
          <cell r="E149">
            <v>41</v>
          </cell>
          <cell r="F149" t="str">
            <v>Z</v>
          </cell>
          <cell r="G149">
            <v>2</v>
          </cell>
          <cell r="H149">
            <v>3102022</v>
          </cell>
          <cell r="I149">
            <v>0.95</v>
          </cell>
          <cell r="J149">
            <v>0.99</v>
          </cell>
          <cell r="K149">
            <v>106.79499999999999</v>
          </cell>
          <cell r="L149">
            <v>107.79</v>
          </cell>
          <cell r="M149">
            <v>106.8</v>
          </cell>
          <cell r="N149">
            <v>107.79</v>
          </cell>
          <cell r="O149">
            <v>0</v>
          </cell>
          <cell r="P149" t="str">
            <v>DT</v>
          </cell>
          <cell r="Q149" t="str">
            <v>pc1a-h; continuous with 41-3</v>
          </cell>
          <cell r="R149" t="str">
            <v>no</v>
          </cell>
          <cell r="S149">
            <v>1</v>
          </cell>
          <cell r="T149">
            <v>37</v>
          </cell>
          <cell r="U149">
            <v>3</v>
          </cell>
          <cell r="V149" t="str">
            <v>M</v>
          </cell>
          <cell r="W149" t="str">
            <v>no</v>
          </cell>
          <cell r="Z149" t="str">
            <v>ICDP5057ESAJHU2</v>
          </cell>
        </row>
        <row r="150">
          <cell r="A150" t="str">
            <v>41-3</v>
          </cell>
          <cell r="B150">
            <v>5057</v>
          </cell>
          <cell r="C150">
            <v>2</v>
          </cell>
          <cell r="D150" t="str">
            <v>A</v>
          </cell>
          <cell r="E150">
            <v>41</v>
          </cell>
          <cell r="F150" t="str">
            <v>Z</v>
          </cell>
          <cell r="G150">
            <v>3</v>
          </cell>
          <cell r="H150">
            <v>3102024</v>
          </cell>
          <cell r="I150">
            <v>0.8</v>
          </cell>
          <cell r="J150">
            <v>0.8</v>
          </cell>
          <cell r="K150">
            <v>107.74499999999999</v>
          </cell>
          <cell r="L150">
            <v>108.59</v>
          </cell>
          <cell r="M150">
            <v>107.79</v>
          </cell>
          <cell r="N150">
            <v>108.59</v>
          </cell>
          <cell r="O150">
            <v>0</v>
          </cell>
          <cell r="P150" t="str">
            <v>DT</v>
          </cell>
          <cell r="Q150" t="str">
            <v>pc1a-b, sawn at base of piece 1b</v>
          </cell>
          <cell r="R150" t="str">
            <v>no</v>
          </cell>
          <cell r="S150">
            <v>1</v>
          </cell>
          <cell r="T150">
            <v>37</v>
          </cell>
          <cell r="U150">
            <v>4</v>
          </cell>
          <cell r="V150" t="str">
            <v>B</v>
          </cell>
          <cell r="W150" t="str">
            <v>no</v>
          </cell>
          <cell r="Z150" t="str">
            <v>ICDP5057ESCJHU2</v>
          </cell>
        </row>
        <row r="151">
          <cell r="A151" t="str">
            <v>41-4</v>
          </cell>
          <cell r="B151">
            <v>5057</v>
          </cell>
          <cell r="C151">
            <v>2</v>
          </cell>
          <cell r="D151" t="str">
            <v>A</v>
          </cell>
          <cell r="E151">
            <v>41</v>
          </cell>
          <cell r="F151" t="str">
            <v>Z</v>
          </cell>
          <cell r="G151">
            <v>4</v>
          </cell>
          <cell r="H151">
            <v>3102030</v>
          </cell>
          <cell r="I151">
            <v>0.9</v>
          </cell>
          <cell r="J151">
            <v>0.92</v>
          </cell>
          <cell r="K151">
            <v>108.54499999999999</v>
          </cell>
          <cell r="L151">
            <v>109.51</v>
          </cell>
          <cell r="M151">
            <v>108.59</v>
          </cell>
          <cell r="N151">
            <v>109.51</v>
          </cell>
          <cell r="O151">
            <v>0</v>
          </cell>
          <cell r="P151" t="str">
            <v>DM</v>
          </cell>
          <cell r="Q151" t="str">
            <v>pc 1a-c; contiuous to 42-1</v>
          </cell>
          <cell r="R151" t="str">
            <v>no</v>
          </cell>
          <cell r="S151">
            <v>1</v>
          </cell>
          <cell r="T151">
            <v>38</v>
          </cell>
          <cell r="U151">
            <v>1</v>
          </cell>
          <cell r="V151" t="str">
            <v>T</v>
          </cell>
          <cell r="W151" t="str">
            <v>no</v>
          </cell>
          <cell r="X151">
            <v>0</v>
          </cell>
          <cell r="Y151">
            <v>0</v>
          </cell>
          <cell r="Z151" t="str">
            <v>ICDP5057ESIJHU2</v>
          </cell>
        </row>
        <row r="152">
          <cell r="A152" t="str">
            <v>42-1</v>
          </cell>
          <cell r="B152">
            <v>5057</v>
          </cell>
          <cell r="C152">
            <v>2</v>
          </cell>
          <cell r="D152" t="str">
            <v>A</v>
          </cell>
          <cell r="E152">
            <v>42</v>
          </cell>
          <cell r="F152" t="str">
            <v>Z</v>
          </cell>
          <cell r="G152">
            <v>1</v>
          </cell>
          <cell r="H152">
            <v>3102032</v>
          </cell>
          <cell r="I152">
            <v>0.85499999999999998</v>
          </cell>
          <cell r="J152">
            <v>0.86</v>
          </cell>
          <cell r="K152">
            <v>109.15</v>
          </cell>
          <cell r="L152">
            <v>110.01</v>
          </cell>
          <cell r="M152">
            <v>109.15</v>
          </cell>
          <cell r="N152">
            <v>110.01</v>
          </cell>
          <cell r="O152">
            <v>0</v>
          </cell>
          <cell r="P152" t="str">
            <v>DM</v>
          </cell>
          <cell r="Q152" t="str">
            <v>pc1a-c; contiuous to 42-2</v>
          </cell>
          <cell r="R152" t="str">
            <v>no</v>
          </cell>
          <cell r="S152">
            <v>1</v>
          </cell>
          <cell r="T152">
            <v>38</v>
          </cell>
          <cell r="U152">
            <v>2</v>
          </cell>
          <cell r="V152" t="str">
            <v>M</v>
          </cell>
          <cell r="W152" t="str">
            <v>no</v>
          </cell>
          <cell r="Z152" t="str">
            <v>ICDP5057ESKJHU2</v>
          </cell>
        </row>
        <row r="153">
          <cell r="A153" t="str">
            <v>42-2</v>
          </cell>
          <cell r="B153">
            <v>5057</v>
          </cell>
          <cell r="C153">
            <v>2</v>
          </cell>
          <cell r="D153" t="str">
            <v>A</v>
          </cell>
          <cell r="E153">
            <v>42</v>
          </cell>
          <cell r="F153" t="str">
            <v>Z</v>
          </cell>
          <cell r="G153">
            <v>2</v>
          </cell>
          <cell r="H153">
            <v>3102042</v>
          </cell>
          <cell r="I153">
            <v>0.88500000000000001</v>
          </cell>
          <cell r="J153">
            <v>0.88500000000000001</v>
          </cell>
          <cell r="K153">
            <v>110.00500000000001</v>
          </cell>
          <cell r="L153">
            <v>110.895</v>
          </cell>
          <cell r="M153">
            <v>110.01</v>
          </cell>
          <cell r="N153">
            <v>110.895</v>
          </cell>
          <cell r="O153">
            <v>0</v>
          </cell>
          <cell r="P153" t="str">
            <v>DM</v>
          </cell>
          <cell r="Q153" t="str">
            <v>continuous to 42-3</v>
          </cell>
          <cell r="R153" t="str">
            <v>no</v>
          </cell>
          <cell r="S153">
            <v>1</v>
          </cell>
          <cell r="T153">
            <v>38</v>
          </cell>
          <cell r="U153">
            <v>3</v>
          </cell>
          <cell r="V153" t="str">
            <v>M</v>
          </cell>
          <cell r="W153" t="str">
            <v>no</v>
          </cell>
          <cell r="Z153" t="str">
            <v>ICDP5057ESUJHU2</v>
          </cell>
        </row>
        <row r="154">
          <cell r="A154" t="str">
            <v>42-3</v>
          </cell>
          <cell r="B154">
            <v>5057</v>
          </cell>
          <cell r="C154">
            <v>2</v>
          </cell>
          <cell r="D154" t="str">
            <v>A</v>
          </cell>
          <cell r="E154">
            <v>42</v>
          </cell>
          <cell r="F154" t="str">
            <v>Z</v>
          </cell>
          <cell r="G154">
            <v>3</v>
          </cell>
          <cell r="H154">
            <v>3102044</v>
          </cell>
          <cell r="I154">
            <v>0.69499999999999995</v>
          </cell>
          <cell r="J154">
            <v>0.71</v>
          </cell>
          <cell r="K154">
            <v>110.89000000000001</v>
          </cell>
          <cell r="L154">
            <v>111.605</v>
          </cell>
          <cell r="M154">
            <v>110.895</v>
          </cell>
          <cell r="N154">
            <v>111.605</v>
          </cell>
          <cell r="O154">
            <v>0</v>
          </cell>
          <cell r="P154" t="str">
            <v>DM</v>
          </cell>
          <cell r="Q154" t="str">
            <v>pc1a-g, pc2 rubble</v>
          </cell>
          <cell r="R154" t="str">
            <v>no</v>
          </cell>
          <cell r="S154">
            <v>2</v>
          </cell>
          <cell r="T154">
            <v>38</v>
          </cell>
          <cell r="U154">
            <v>4</v>
          </cell>
          <cell r="V154" t="str">
            <v>B</v>
          </cell>
          <cell r="W154" t="str">
            <v>no</v>
          </cell>
          <cell r="Z154" t="str">
            <v>ICDP5057ESWJHU2</v>
          </cell>
        </row>
        <row r="155">
          <cell r="A155" t="str">
            <v>42-4</v>
          </cell>
          <cell r="B155">
            <v>5057</v>
          </cell>
          <cell r="C155">
            <v>2</v>
          </cell>
          <cell r="D155" t="str">
            <v>A</v>
          </cell>
          <cell r="E155">
            <v>42</v>
          </cell>
          <cell r="F155" t="str">
            <v>Z</v>
          </cell>
          <cell r="G155">
            <v>4</v>
          </cell>
          <cell r="H155">
            <v>3102046</v>
          </cell>
          <cell r="I155">
            <v>0.755</v>
          </cell>
          <cell r="J155">
            <v>0.78500000000000003</v>
          </cell>
          <cell r="K155">
            <v>111.58500000000001</v>
          </cell>
          <cell r="L155">
            <v>112.39</v>
          </cell>
          <cell r="M155">
            <v>111.605</v>
          </cell>
          <cell r="N155">
            <v>112.39</v>
          </cell>
          <cell r="O155">
            <v>0</v>
          </cell>
          <cell r="P155" t="str">
            <v>DM</v>
          </cell>
          <cell r="Q155" t="str">
            <v>pc 1 = rubble; pc2a-g; continuous to 43-1</v>
          </cell>
          <cell r="R155" t="str">
            <v>no</v>
          </cell>
          <cell r="S155">
            <v>2</v>
          </cell>
          <cell r="T155">
            <v>39</v>
          </cell>
          <cell r="U155">
            <v>1</v>
          </cell>
          <cell r="V155" t="str">
            <v>T</v>
          </cell>
          <cell r="W155" t="str">
            <v>no</v>
          </cell>
          <cell r="Z155" t="str">
            <v>ICDP5057ESYJHU2</v>
          </cell>
        </row>
        <row r="156">
          <cell r="A156" t="str">
            <v>43-1</v>
          </cell>
          <cell r="B156">
            <v>5057</v>
          </cell>
          <cell r="C156">
            <v>2</v>
          </cell>
          <cell r="D156" t="str">
            <v>A</v>
          </cell>
          <cell r="E156">
            <v>43</v>
          </cell>
          <cell r="F156" t="str">
            <v>Z</v>
          </cell>
          <cell r="G156">
            <v>1</v>
          </cell>
          <cell r="H156">
            <v>3102048</v>
          </cell>
          <cell r="I156">
            <v>0.99</v>
          </cell>
          <cell r="J156">
            <v>0.995</v>
          </cell>
          <cell r="K156">
            <v>112.2</v>
          </cell>
          <cell r="L156">
            <v>113.19499999999999</v>
          </cell>
          <cell r="M156">
            <v>112.2</v>
          </cell>
          <cell r="N156">
            <v>113.19499999999999</v>
          </cell>
          <cell r="O156">
            <v>0</v>
          </cell>
          <cell r="P156" t="str">
            <v>DM</v>
          </cell>
          <cell r="Q156" t="str">
            <v>sawn at bottom</v>
          </cell>
          <cell r="R156" t="str">
            <v>no</v>
          </cell>
          <cell r="S156">
            <v>3</v>
          </cell>
          <cell r="T156">
            <v>39</v>
          </cell>
          <cell r="U156">
            <v>2</v>
          </cell>
          <cell r="V156" t="str">
            <v>M</v>
          </cell>
          <cell r="W156" t="str">
            <v>no</v>
          </cell>
          <cell r="Z156" t="str">
            <v>ICDP5057ES0KHU2</v>
          </cell>
        </row>
        <row r="157">
          <cell r="A157" t="str">
            <v>43-2</v>
          </cell>
          <cell r="B157">
            <v>5057</v>
          </cell>
          <cell r="C157">
            <v>2</v>
          </cell>
          <cell r="D157" t="str">
            <v>A</v>
          </cell>
          <cell r="E157">
            <v>43</v>
          </cell>
          <cell r="F157" t="str">
            <v>Z</v>
          </cell>
          <cell r="G157">
            <v>2</v>
          </cell>
          <cell r="H157">
            <v>3102050</v>
          </cell>
          <cell r="I157">
            <v>0.94</v>
          </cell>
          <cell r="J157">
            <v>0.995</v>
          </cell>
          <cell r="K157">
            <v>113.19</v>
          </cell>
          <cell r="L157">
            <v>114.19</v>
          </cell>
          <cell r="M157">
            <v>113.19499999999999</v>
          </cell>
          <cell r="N157">
            <v>114.19</v>
          </cell>
          <cell r="O157">
            <v>0</v>
          </cell>
          <cell r="P157" t="str">
            <v>DM</v>
          </cell>
          <cell r="Q157" t="str">
            <v>saw cut at top</v>
          </cell>
          <cell r="R157" t="str">
            <v>no</v>
          </cell>
          <cell r="S157">
            <v>1</v>
          </cell>
          <cell r="T157">
            <v>39</v>
          </cell>
          <cell r="U157">
            <v>3</v>
          </cell>
          <cell r="V157" t="str">
            <v>M</v>
          </cell>
          <cell r="W157" t="str">
            <v>no</v>
          </cell>
          <cell r="Z157" t="str">
            <v>ICDP5057ES2KHU2</v>
          </cell>
        </row>
        <row r="158">
          <cell r="A158" t="str">
            <v>43-3</v>
          </cell>
          <cell r="B158">
            <v>5057</v>
          </cell>
          <cell r="C158">
            <v>2</v>
          </cell>
          <cell r="D158" t="str">
            <v>A</v>
          </cell>
          <cell r="E158">
            <v>43</v>
          </cell>
          <cell r="F158" t="str">
            <v>Z</v>
          </cell>
          <cell r="G158">
            <v>3</v>
          </cell>
          <cell r="H158">
            <v>3102052</v>
          </cell>
          <cell r="I158">
            <v>0.95</v>
          </cell>
          <cell r="J158">
            <v>0.93</v>
          </cell>
          <cell r="K158">
            <v>114.13</v>
          </cell>
          <cell r="L158">
            <v>115.12</v>
          </cell>
          <cell r="M158">
            <v>114.19</v>
          </cell>
          <cell r="N158">
            <v>115.12</v>
          </cell>
          <cell r="O158">
            <v>0</v>
          </cell>
          <cell r="P158" t="str">
            <v>DM</v>
          </cell>
          <cell r="Q158" t="str">
            <v>pc 2a-c, pc4a-d, pc1&amp;3 rubble. Continuous to 44-1</v>
          </cell>
          <cell r="R158" t="str">
            <v>no</v>
          </cell>
          <cell r="S158">
            <v>4</v>
          </cell>
          <cell r="T158">
            <v>39</v>
          </cell>
          <cell r="U158">
            <v>4</v>
          </cell>
          <cell r="V158" t="str">
            <v>B</v>
          </cell>
          <cell r="W158" t="str">
            <v>no</v>
          </cell>
          <cell r="Z158" t="str">
            <v>ICDP5057ES4KHU2</v>
          </cell>
        </row>
        <row r="159">
          <cell r="A159" t="str">
            <v>44-1</v>
          </cell>
          <cell r="B159">
            <v>5057</v>
          </cell>
          <cell r="C159">
            <v>2</v>
          </cell>
          <cell r="D159" t="str">
            <v>A</v>
          </cell>
          <cell r="E159">
            <v>44</v>
          </cell>
          <cell r="F159" t="str">
            <v>Z</v>
          </cell>
          <cell r="G159">
            <v>1</v>
          </cell>
          <cell r="H159">
            <v>3102056</v>
          </cell>
          <cell r="I159">
            <v>0.74</v>
          </cell>
          <cell r="J159">
            <v>0.75</v>
          </cell>
          <cell r="K159">
            <v>115.25</v>
          </cell>
          <cell r="L159">
            <v>116</v>
          </cell>
          <cell r="M159">
            <v>115.25</v>
          </cell>
          <cell r="N159">
            <v>116</v>
          </cell>
          <cell r="O159">
            <v>0</v>
          </cell>
          <cell r="P159" t="str">
            <v>DM</v>
          </cell>
          <cell r="Q159" t="str">
            <v>saw cut at bottom, continues to 44-2</v>
          </cell>
          <cell r="R159" t="str">
            <v>no</v>
          </cell>
          <cell r="S159">
            <v>1</v>
          </cell>
          <cell r="T159">
            <v>40</v>
          </cell>
          <cell r="U159">
            <v>1</v>
          </cell>
          <cell r="V159" t="str">
            <v>T</v>
          </cell>
          <cell r="W159" t="str">
            <v>no</v>
          </cell>
          <cell r="X159">
            <v>0</v>
          </cell>
          <cell r="Y159">
            <v>0</v>
          </cell>
          <cell r="Z159" t="str">
            <v>ICDP5057ES8KHU2</v>
          </cell>
        </row>
        <row r="160">
          <cell r="A160" t="str">
            <v>44-2</v>
          </cell>
          <cell r="B160">
            <v>5057</v>
          </cell>
          <cell r="C160">
            <v>2</v>
          </cell>
          <cell r="D160" t="str">
            <v>A</v>
          </cell>
          <cell r="E160">
            <v>44</v>
          </cell>
          <cell r="F160" t="str">
            <v>Z</v>
          </cell>
          <cell r="G160">
            <v>2</v>
          </cell>
          <cell r="H160">
            <v>3102058</v>
          </cell>
          <cell r="I160">
            <v>0.73</v>
          </cell>
          <cell r="J160">
            <v>0.73</v>
          </cell>
          <cell r="K160">
            <v>115.99</v>
          </cell>
          <cell r="L160">
            <v>116.73</v>
          </cell>
          <cell r="M160">
            <v>116</v>
          </cell>
          <cell r="N160">
            <v>116.73</v>
          </cell>
          <cell r="O160">
            <v>0</v>
          </cell>
          <cell r="P160" t="str">
            <v>DM</v>
          </cell>
          <cell r="Q160" t="str">
            <v>saw cut top, continues to 44-3</v>
          </cell>
          <cell r="R160" t="str">
            <v>no</v>
          </cell>
          <cell r="S160">
            <v>1</v>
          </cell>
          <cell r="T160">
            <v>40</v>
          </cell>
          <cell r="U160">
            <v>2</v>
          </cell>
          <cell r="V160" t="str">
            <v>M</v>
          </cell>
          <cell r="W160" t="str">
            <v>no</v>
          </cell>
          <cell r="Z160" t="str">
            <v>ICDP5057ESAKHU2</v>
          </cell>
        </row>
        <row r="161">
          <cell r="A161" t="str">
            <v>44-3</v>
          </cell>
          <cell r="B161">
            <v>5057</v>
          </cell>
          <cell r="C161">
            <v>2</v>
          </cell>
          <cell r="D161" t="str">
            <v>A</v>
          </cell>
          <cell r="E161">
            <v>44</v>
          </cell>
          <cell r="F161" t="str">
            <v>Z</v>
          </cell>
          <cell r="G161">
            <v>3</v>
          </cell>
          <cell r="H161">
            <v>3102060</v>
          </cell>
          <cell r="I161">
            <v>0.97</v>
          </cell>
          <cell r="J161">
            <v>0.96</v>
          </cell>
          <cell r="K161">
            <v>116.72</v>
          </cell>
          <cell r="L161">
            <v>117.69</v>
          </cell>
          <cell r="M161">
            <v>116.73</v>
          </cell>
          <cell r="N161">
            <v>117.69</v>
          </cell>
          <cell r="O161">
            <v>0</v>
          </cell>
          <cell r="P161" t="str">
            <v>DM</v>
          </cell>
          <cell r="Q161" t="str">
            <v>pc1a-f, continues to 45-1</v>
          </cell>
          <cell r="R161" t="str">
            <v>no</v>
          </cell>
          <cell r="S161">
            <v>1</v>
          </cell>
          <cell r="T161">
            <v>40</v>
          </cell>
          <cell r="U161">
            <v>3</v>
          </cell>
          <cell r="V161" t="str">
            <v>M</v>
          </cell>
          <cell r="W161" t="str">
            <v>no</v>
          </cell>
          <cell r="Z161" t="str">
            <v>ICDP5057ESCKHU2</v>
          </cell>
        </row>
        <row r="162">
          <cell r="A162" t="str">
            <v>45-1</v>
          </cell>
          <cell r="B162">
            <v>5057</v>
          </cell>
          <cell r="C162">
            <v>2</v>
          </cell>
          <cell r="D162" t="str">
            <v>A</v>
          </cell>
          <cell r="E162">
            <v>45</v>
          </cell>
          <cell r="F162" t="str">
            <v>Z</v>
          </cell>
          <cell r="G162">
            <v>1</v>
          </cell>
          <cell r="H162">
            <v>3102062</v>
          </cell>
          <cell r="I162">
            <v>0.55000000000000004</v>
          </cell>
          <cell r="J162">
            <v>0.55000000000000004</v>
          </cell>
          <cell r="K162">
            <v>117.25</v>
          </cell>
          <cell r="L162">
            <v>117.8</v>
          </cell>
          <cell r="M162">
            <v>117.25</v>
          </cell>
          <cell r="N162">
            <v>117.8</v>
          </cell>
          <cell r="O162">
            <v>0</v>
          </cell>
          <cell r="P162" t="str">
            <v>DM</v>
          </cell>
          <cell r="Q162" t="str">
            <v>continuous to 45-2</v>
          </cell>
          <cell r="R162" t="str">
            <v>no</v>
          </cell>
          <cell r="S162">
            <v>1</v>
          </cell>
          <cell r="T162">
            <v>40</v>
          </cell>
          <cell r="U162">
            <v>4</v>
          </cell>
          <cell r="V162" t="str">
            <v>B</v>
          </cell>
          <cell r="W162" t="str">
            <v>no</v>
          </cell>
          <cell r="Z162" t="str">
            <v>ICDP5057ESEKHU2</v>
          </cell>
        </row>
        <row r="163">
          <cell r="A163" t="str">
            <v>45-2</v>
          </cell>
          <cell r="B163">
            <v>5057</v>
          </cell>
          <cell r="C163">
            <v>2</v>
          </cell>
          <cell r="D163" t="str">
            <v>A</v>
          </cell>
          <cell r="E163">
            <v>45</v>
          </cell>
          <cell r="F163" t="str">
            <v>Z</v>
          </cell>
          <cell r="G163">
            <v>2</v>
          </cell>
          <cell r="H163">
            <v>3102064</v>
          </cell>
          <cell r="I163">
            <v>0.53</v>
          </cell>
          <cell r="J163">
            <v>0.53500000000000003</v>
          </cell>
          <cell r="K163">
            <v>117.8</v>
          </cell>
          <cell r="L163">
            <v>118.33499999999999</v>
          </cell>
          <cell r="M163">
            <v>117.8</v>
          </cell>
          <cell r="N163">
            <v>118.33499999999999</v>
          </cell>
          <cell r="O163">
            <v>0</v>
          </cell>
          <cell r="P163" t="str">
            <v>DM</v>
          </cell>
          <cell r="Q163" t="str">
            <v>pc1a-b. continues to 46-1</v>
          </cell>
          <cell r="R163" t="str">
            <v>no</v>
          </cell>
          <cell r="S163">
            <v>1</v>
          </cell>
          <cell r="T163">
            <v>41</v>
          </cell>
          <cell r="U163">
            <v>1</v>
          </cell>
          <cell r="V163" t="str">
            <v>T</v>
          </cell>
          <cell r="W163" t="str">
            <v>no</v>
          </cell>
          <cell r="X163">
            <v>0</v>
          </cell>
          <cell r="Y163">
            <v>0</v>
          </cell>
          <cell r="Z163" t="str">
            <v>ICDP5057ESGKHU2</v>
          </cell>
        </row>
        <row r="164">
          <cell r="A164" t="str">
            <v>46-1</v>
          </cell>
          <cell r="B164">
            <v>5057</v>
          </cell>
          <cell r="C164">
            <v>2</v>
          </cell>
          <cell r="D164" t="str">
            <v>A</v>
          </cell>
          <cell r="E164">
            <v>46</v>
          </cell>
          <cell r="F164" t="str">
            <v>Z</v>
          </cell>
          <cell r="G164">
            <v>1</v>
          </cell>
          <cell r="H164">
            <v>3102068</v>
          </cell>
          <cell r="I164">
            <v>0.86499999999999999</v>
          </cell>
          <cell r="J164">
            <v>0.875</v>
          </cell>
          <cell r="K164">
            <v>118.3</v>
          </cell>
          <cell r="L164">
            <v>119.175</v>
          </cell>
          <cell r="M164">
            <v>118.3</v>
          </cell>
          <cell r="N164">
            <v>119.175</v>
          </cell>
          <cell r="O164">
            <v>0</v>
          </cell>
          <cell r="P164" t="str">
            <v>DM</v>
          </cell>
          <cell r="Q164" t="str">
            <v>continues to 46-2</v>
          </cell>
          <cell r="R164" t="str">
            <v>no</v>
          </cell>
          <cell r="S164">
            <v>1</v>
          </cell>
          <cell r="T164">
            <v>41</v>
          </cell>
          <cell r="U164">
            <v>2</v>
          </cell>
          <cell r="V164" t="str">
            <v>M</v>
          </cell>
          <cell r="W164" t="str">
            <v>no</v>
          </cell>
          <cell r="Z164" t="str">
            <v>ICDP5057ESKKHU2</v>
          </cell>
        </row>
        <row r="165">
          <cell r="A165" t="str">
            <v>46-2</v>
          </cell>
          <cell r="B165">
            <v>5057</v>
          </cell>
          <cell r="C165">
            <v>2</v>
          </cell>
          <cell r="D165" t="str">
            <v>A</v>
          </cell>
          <cell r="E165">
            <v>46</v>
          </cell>
          <cell r="F165" t="str">
            <v>Z</v>
          </cell>
          <cell r="G165">
            <v>2</v>
          </cell>
          <cell r="H165">
            <v>3102070</v>
          </cell>
          <cell r="I165">
            <v>0.66</v>
          </cell>
          <cell r="J165">
            <v>0.66</v>
          </cell>
          <cell r="K165">
            <v>119.16499999999999</v>
          </cell>
          <cell r="L165">
            <v>119.83499999999999</v>
          </cell>
          <cell r="M165">
            <v>119.175</v>
          </cell>
          <cell r="N165">
            <v>119.83499999999999</v>
          </cell>
          <cell r="O165">
            <v>0</v>
          </cell>
          <cell r="P165" t="str">
            <v>DM</v>
          </cell>
          <cell r="Q165" t="str">
            <v>pc1a-b, continues to 46-3</v>
          </cell>
          <cell r="R165" t="str">
            <v>no</v>
          </cell>
          <cell r="S165">
            <v>1</v>
          </cell>
          <cell r="T165">
            <v>41</v>
          </cell>
          <cell r="U165">
            <v>3</v>
          </cell>
          <cell r="V165" t="str">
            <v>M</v>
          </cell>
          <cell r="W165" t="str">
            <v>no</v>
          </cell>
          <cell r="Z165" t="str">
            <v>ICDP5057ESMKHU2</v>
          </cell>
        </row>
        <row r="166">
          <cell r="A166" t="str">
            <v>46-3</v>
          </cell>
          <cell r="B166">
            <v>5057</v>
          </cell>
          <cell r="C166">
            <v>2</v>
          </cell>
          <cell r="D166" t="str">
            <v>A</v>
          </cell>
          <cell r="E166">
            <v>46</v>
          </cell>
          <cell r="F166" t="str">
            <v>Z</v>
          </cell>
          <cell r="G166">
            <v>3</v>
          </cell>
          <cell r="H166">
            <v>3102072</v>
          </cell>
          <cell r="I166">
            <v>0.875</v>
          </cell>
          <cell r="J166">
            <v>0.89</v>
          </cell>
          <cell r="K166">
            <v>119.82499999999999</v>
          </cell>
          <cell r="L166">
            <v>120.72499999999999</v>
          </cell>
          <cell r="M166">
            <v>119.83499999999999</v>
          </cell>
          <cell r="N166">
            <v>120.72499999999999</v>
          </cell>
          <cell r="O166">
            <v>0</v>
          </cell>
          <cell r="P166" t="str">
            <v>DM</v>
          </cell>
          <cell r="Q166" t="str">
            <v>pc1a-c, continues to 46-4</v>
          </cell>
          <cell r="R166" t="str">
            <v>no</v>
          </cell>
          <cell r="S166">
            <v>1</v>
          </cell>
          <cell r="T166">
            <v>41</v>
          </cell>
          <cell r="U166">
            <v>4</v>
          </cell>
          <cell r="V166" t="str">
            <v>B</v>
          </cell>
          <cell r="W166" t="str">
            <v>no</v>
          </cell>
          <cell r="Z166" t="str">
            <v>ICDP5057ESOKHU2</v>
          </cell>
        </row>
        <row r="167">
          <cell r="A167" t="str">
            <v>46-4</v>
          </cell>
          <cell r="B167">
            <v>5057</v>
          </cell>
          <cell r="C167">
            <v>2</v>
          </cell>
          <cell r="D167" t="str">
            <v>A</v>
          </cell>
          <cell r="E167">
            <v>46</v>
          </cell>
          <cell r="F167" t="str">
            <v>Z</v>
          </cell>
          <cell r="G167">
            <v>4</v>
          </cell>
          <cell r="H167">
            <v>3102088</v>
          </cell>
          <cell r="I167">
            <v>0.97499999999999998</v>
          </cell>
          <cell r="J167">
            <v>0.97</v>
          </cell>
          <cell r="K167">
            <v>120.69999999999999</v>
          </cell>
          <cell r="L167">
            <v>121.69499999999999</v>
          </cell>
          <cell r="M167">
            <v>120.72499999999999</v>
          </cell>
          <cell r="N167">
            <v>121.69499999999999</v>
          </cell>
          <cell r="O167">
            <v>0</v>
          </cell>
          <cell r="P167" t="str">
            <v>DM</v>
          </cell>
          <cell r="Q167" t="str">
            <v>pc1a-c; continues to 47-1</v>
          </cell>
          <cell r="R167" t="str">
            <v>no</v>
          </cell>
          <cell r="S167">
            <v>1</v>
          </cell>
          <cell r="T167">
            <v>42</v>
          </cell>
          <cell r="U167">
            <v>1</v>
          </cell>
          <cell r="V167" t="str">
            <v>T</v>
          </cell>
          <cell r="W167" t="str">
            <v>no</v>
          </cell>
          <cell r="Z167" t="str">
            <v>ICDP5057ES4LHU2</v>
          </cell>
        </row>
        <row r="168">
          <cell r="A168" t="str">
            <v>47-1</v>
          </cell>
          <cell r="B168">
            <v>5057</v>
          </cell>
          <cell r="C168">
            <v>2</v>
          </cell>
          <cell r="D168" t="str">
            <v>A</v>
          </cell>
          <cell r="E168">
            <v>47</v>
          </cell>
          <cell r="F168" t="str">
            <v>Z</v>
          </cell>
          <cell r="G168">
            <v>1</v>
          </cell>
          <cell r="H168">
            <v>3102090</v>
          </cell>
          <cell r="I168">
            <v>0.95</v>
          </cell>
          <cell r="J168">
            <v>0.95</v>
          </cell>
          <cell r="K168">
            <v>121.35</v>
          </cell>
          <cell r="L168">
            <v>122.3</v>
          </cell>
          <cell r="M168">
            <v>121.35</v>
          </cell>
          <cell r="N168">
            <v>122.3</v>
          </cell>
          <cell r="O168">
            <v>0</v>
          </cell>
          <cell r="P168" t="str">
            <v>DM</v>
          </cell>
          <cell r="Q168" t="str">
            <v>saw cut bottom; sample at base of section</v>
          </cell>
          <cell r="R168" t="str">
            <v>no</v>
          </cell>
          <cell r="S168">
            <v>1</v>
          </cell>
          <cell r="T168">
            <v>42</v>
          </cell>
          <cell r="U168">
            <v>2</v>
          </cell>
          <cell r="V168" t="str">
            <v>M</v>
          </cell>
          <cell r="W168" t="str">
            <v>no</v>
          </cell>
          <cell r="Z168" t="str">
            <v>ICDP5057ES6LHU2</v>
          </cell>
        </row>
        <row r="169">
          <cell r="A169" t="str">
            <v>47-2</v>
          </cell>
          <cell r="B169">
            <v>5057</v>
          </cell>
          <cell r="C169">
            <v>2</v>
          </cell>
          <cell r="D169" t="str">
            <v>A</v>
          </cell>
          <cell r="E169">
            <v>47</v>
          </cell>
          <cell r="F169" t="str">
            <v>Z</v>
          </cell>
          <cell r="G169">
            <v>2</v>
          </cell>
          <cell r="H169">
            <v>3102092</v>
          </cell>
          <cell r="I169">
            <v>0.745</v>
          </cell>
          <cell r="J169">
            <v>0.74</v>
          </cell>
          <cell r="K169">
            <v>122.3</v>
          </cell>
          <cell r="L169">
            <v>123.04</v>
          </cell>
          <cell r="M169">
            <v>122.3</v>
          </cell>
          <cell r="N169">
            <v>123.04</v>
          </cell>
          <cell r="O169">
            <v>0</v>
          </cell>
          <cell r="P169" t="str">
            <v>DM</v>
          </cell>
          <cell r="Q169" t="str">
            <v>pc1a-d; saw cut top and bottom</v>
          </cell>
          <cell r="R169" t="str">
            <v>no</v>
          </cell>
          <cell r="S169">
            <v>1</v>
          </cell>
          <cell r="T169">
            <v>42</v>
          </cell>
          <cell r="U169">
            <v>3</v>
          </cell>
          <cell r="V169" t="str">
            <v>M</v>
          </cell>
          <cell r="W169" t="str">
            <v>no</v>
          </cell>
          <cell r="Z169" t="str">
            <v>ICDP5057ES8LHU2</v>
          </cell>
        </row>
        <row r="170">
          <cell r="A170" t="str">
            <v>47-3</v>
          </cell>
          <cell r="B170">
            <v>5057</v>
          </cell>
          <cell r="C170">
            <v>2</v>
          </cell>
          <cell r="D170" t="str">
            <v>A</v>
          </cell>
          <cell r="E170">
            <v>47</v>
          </cell>
          <cell r="F170" t="str">
            <v>Z</v>
          </cell>
          <cell r="G170">
            <v>3</v>
          </cell>
          <cell r="H170">
            <v>3102094</v>
          </cell>
          <cell r="I170">
            <v>0.61</v>
          </cell>
          <cell r="J170">
            <v>0.61</v>
          </cell>
          <cell r="K170">
            <v>123.045</v>
          </cell>
          <cell r="L170">
            <v>123.65</v>
          </cell>
          <cell r="M170">
            <v>123.04</v>
          </cell>
          <cell r="N170">
            <v>123.65</v>
          </cell>
          <cell r="O170">
            <v>0</v>
          </cell>
          <cell r="P170" t="str">
            <v>DM</v>
          </cell>
          <cell r="Q170" t="str">
            <v>pc1a-c; saw cut top and bottom; continues to 47-4</v>
          </cell>
          <cell r="R170" t="str">
            <v>no</v>
          </cell>
          <cell r="S170">
            <v>1</v>
          </cell>
          <cell r="T170">
            <v>42</v>
          </cell>
          <cell r="U170">
            <v>4</v>
          </cell>
          <cell r="V170" t="str">
            <v>B</v>
          </cell>
          <cell r="W170" t="str">
            <v>no</v>
          </cell>
          <cell r="X170">
            <v>0</v>
          </cell>
          <cell r="Y170">
            <v>0</v>
          </cell>
          <cell r="Z170" t="str">
            <v>ICDP5057ESALHU2</v>
          </cell>
        </row>
        <row r="171">
          <cell r="A171" t="str">
            <v>47-4</v>
          </cell>
          <cell r="B171">
            <v>5057</v>
          </cell>
          <cell r="C171">
            <v>2</v>
          </cell>
          <cell r="D171" t="str">
            <v>A</v>
          </cell>
          <cell r="E171">
            <v>47</v>
          </cell>
          <cell r="F171" t="str">
            <v>Z</v>
          </cell>
          <cell r="G171">
            <v>4</v>
          </cell>
          <cell r="H171">
            <v>3102096</v>
          </cell>
          <cell r="I171">
            <v>0.71499999999999997</v>
          </cell>
          <cell r="J171">
            <v>0.71499999999999997</v>
          </cell>
          <cell r="K171">
            <v>123.655</v>
          </cell>
          <cell r="L171">
            <v>124.36499999999999</v>
          </cell>
          <cell r="M171">
            <v>123.65</v>
          </cell>
          <cell r="N171">
            <v>124.36499999999999</v>
          </cell>
          <cell r="O171">
            <v>0</v>
          </cell>
          <cell r="P171" t="str">
            <v>DM</v>
          </cell>
          <cell r="Q171" t="str">
            <v>pc1a-c; saw cut top, continues to 48-1</v>
          </cell>
          <cell r="R171" t="str">
            <v>no</v>
          </cell>
          <cell r="S171">
            <v>1</v>
          </cell>
          <cell r="T171">
            <v>43</v>
          </cell>
          <cell r="U171">
            <v>1</v>
          </cell>
          <cell r="V171" t="str">
            <v>T</v>
          </cell>
          <cell r="W171" t="str">
            <v>no</v>
          </cell>
          <cell r="Z171" t="str">
            <v>ICDP5057ESCLHU2</v>
          </cell>
        </row>
        <row r="172">
          <cell r="A172" t="str">
            <v>48-1</v>
          </cell>
          <cell r="B172">
            <v>5057</v>
          </cell>
          <cell r="C172">
            <v>2</v>
          </cell>
          <cell r="D172" t="str">
            <v>A</v>
          </cell>
          <cell r="E172">
            <v>48</v>
          </cell>
          <cell r="F172" t="str">
            <v>Z</v>
          </cell>
          <cell r="G172">
            <v>1</v>
          </cell>
          <cell r="H172">
            <v>3102098</v>
          </cell>
          <cell r="I172">
            <v>0.97499999999999998</v>
          </cell>
          <cell r="J172">
            <v>0.98</v>
          </cell>
          <cell r="K172">
            <v>124.4</v>
          </cell>
          <cell r="L172">
            <v>125.38</v>
          </cell>
          <cell r="M172">
            <v>124.4</v>
          </cell>
          <cell r="N172">
            <v>125.38</v>
          </cell>
          <cell r="O172">
            <v>0</v>
          </cell>
          <cell r="P172" t="str">
            <v>DM</v>
          </cell>
          <cell r="Q172" t="str">
            <v>saw cut bottom, continues to 48-2</v>
          </cell>
          <cell r="R172" t="str">
            <v>no</v>
          </cell>
          <cell r="S172">
            <v>1</v>
          </cell>
          <cell r="T172">
            <v>43</v>
          </cell>
          <cell r="U172">
            <v>2</v>
          </cell>
          <cell r="V172" t="str">
            <v>M</v>
          </cell>
          <cell r="W172" t="str">
            <v>no</v>
          </cell>
          <cell r="Z172" t="str">
            <v>ICDP5057ESELHU2</v>
          </cell>
        </row>
        <row r="173">
          <cell r="A173" t="str">
            <v>48-2</v>
          </cell>
          <cell r="B173">
            <v>5057</v>
          </cell>
          <cell r="C173">
            <v>2</v>
          </cell>
          <cell r="D173" t="str">
            <v>A</v>
          </cell>
          <cell r="E173">
            <v>48</v>
          </cell>
          <cell r="F173" t="str">
            <v>Z</v>
          </cell>
          <cell r="G173">
            <v>2</v>
          </cell>
          <cell r="H173">
            <v>3102100</v>
          </cell>
          <cell r="I173">
            <v>0.97499999999999998</v>
          </cell>
          <cell r="J173">
            <v>0.98</v>
          </cell>
          <cell r="K173">
            <v>125.375</v>
          </cell>
          <cell r="L173">
            <v>126.36</v>
          </cell>
          <cell r="M173">
            <v>125.38</v>
          </cell>
          <cell r="N173">
            <v>126.36</v>
          </cell>
          <cell r="O173">
            <v>0</v>
          </cell>
          <cell r="P173" t="str">
            <v>DM</v>
          </cell>
          <cell r="Q173" t="str">
            <v>saw cut top and bottom</v>
          </cell>
          <cell r="R173" t="str">
            <v>no</v>
          </cell>
          <cell r="S173">
            <v>1</v>
          </cell>
          <cell r="T173">
            <v>43</v>
          </cell>
          <cell r="U173">
            <v>3</v>
          </cell>
          <cell r="V173" t="str">
            <v>M</v>
          </cell>
          <cell r="W173" t="str">
            <v>no</v>
          </cell>
          <cell r="Z173" t="str">
            <v>ICDP5057ESGLHU2</v>
          </cell>
        </row>
        <row r="174">
          <cell r="A174" t="str">
            <v>48-3</v>
          </cell>
          <cell r="B174">
            <v>5057</v>
          </cell>
          <cell r="C174">
            <v>2</v>
          </cell>
          <cell r="D174" t="str">
            <v>A</v>
          </cell>
          <cell r="E174">
            <v>48</v>
          </cell>
          <cell r="F174" t="str">
            <v>Z</v>
          </cell>
          <cell r="G174">
            <v>3</v>
          </cell>
          <cell r="H174">
            <v>3102102</v>
          </cell>
          <cell r="I174">
            <v>0.93</v>
          </cell>
          <cell r="J174">
            <v>0.93500000000000005</v>
          </cell>
          <cell r="K174">
            <v>126.35</v>
          </cell>
          <cell r="L174">
            <v>127.295</v>
          </cell>
          <cell r="M174">
            <v>126.36</v>
          </cell>
          <cell r="N174">
            <v>127.295</v>
          </cell>
          <cell r="O174">
            <v>0</v>
          </cell>
          <cell r="P174" t="str">
            <v>DM</v>
          </cell>
          <cell r="Q174" t="str">
            <v>pc1a-c; saw cut top, continues to 49-1</v>
          </cell>
          <cell r="R174" t="str">
            <v>no</v>
          </cell>
          <cell r="S174">
            <v>1</v>
          </cell>
          <cell r="T174">
            <v>43</v>
          </cell>
          <cell r="U174">
            <v>4</v>
          </cell>
          <cell r="V174" t="str">
            <v>B</v>
          </cell>
          <cell r="W174" t="str">
            <v>no</v>
          </cell>
          <cell r="Z174" t="str">
            <v>ICDP5057ESILHU2</v>
          </cell>
        </row>
        <row r="175">
          <cell r="A175" t="str">
            <v>49-1</v>
          </cell>
          <cell r="B175">
            <v>5057</v>
          </cell>
          <cell r="C175">
            <v>2</v>
          </cell>
          <cell r="D175" t="str">
            <v>A</v>
          </cell>
          <cell r="E175">
            <v>49</v>
          </cell>
          <cell r="F175" t="str">
            <v>Z</v>
          </cell>
          <cell r="G175">
            <v>1</v>
          </cell>
          <cell r="H175">
            <v>3102112</v>
          </cell>
          <cell r="I175">
            <v>0.94499999999999995</v>
          </cell>
          <cell r="J175">
            <v>0.94499999999999995</v>
          </cell>
          <cell r="K175">
            <v>127.45</v>
          </cell>
          <cell r="L175">
            <v>128.39500000000001</v>
          </cell>
          <cell r="M175">
            <v>127.45</v>
          </cell>
          <cell r="N175">
            <v>128.39500000000001</v>
          </cell>
          <cell r="O175">
            <v>0</v>
          </cell>
          <cell r="P175" t="str">
            <v>DM</v>
          </cell>
          <cell r="Q175" t="str">
            <v>pc1a-b; saw cut bottom</v>
          </cell>
          <cell r="R175" t="str">
            <v>no</v>
          </cell>
          <cell r="S175">
            <v>1</v>
          </cell>
          <cell r="T175">
            <v>44</v>
          </cell>
          <cell r="U175">
            <v>1</v>
          </cell>
          <cell r="V175" t="str">
            <v>T</v>
          </cell>
          <cell r="W175" t="str">
            <v>no</v>
          </cell>
          <cell r="Z175" t="str">
            <v>ICDP5057ESSLHU2</v>
          </cell>
        </row>
        <row r="176">
          <cell r="A176" t="str">
            <v>49-2</v>
          </cell>
          <cell r="B176">
            <v>5057</v>
          </cell>
          <cell r="C176">
            <v>2</v>
          </cell>
          <cell r="D176" t="str">
            <v>A</v>
          </cell>
          <cell r="E176">
            <v>49</v>
          </cell>
          <cell r="F176" t="str">
            <v>Z</v>
          </cell>
          <cell r="G176">
            <v>2</v>
          </cell>
          <cell r="H176">
            <v>3102114</v>
          </cell>
          <cell r="I176">
            <v>0.96</v>
          </cell>
          <cell r="J176">
            <v>0.96</v>
          </cell>
          <cell r="K176">
            <v>128.39500000000001</v>
          </cell>
          <cell r="L176">
            <v>129.35499999999999</v>
          </cell>
          <cell r="M176">
            <v>128.39500000000001</v>
          </cell>
          <cell r="N176">
            <v>129.35499999999999</v>
          </cell>
          <cell r="O176">
            <v>0</v>
          </cell>
          <cell r="P176" t="str">
            <v>DM</v>
          </cell>
          <cell r="Q176" t="str">
            <v>apc1a-j, piece 1i = rubble; saw at top, continues to 49-3</v>
          </cell>
          <cell r="R176" t="str">
            <v>no</v>
          </cell>
          <cell r="S176">
            <v>1</v>
          </cell>
          <cell r="T176">
            <v>44</v>
          </cell>
          <cell r="U176">
            <v>2</v>
          </cell>
          <cell r="V176" t="str">
            <v>M</v>
          </cell>
          <cell r="W176" t="str">
            <v>no</v>
          </cell>
          <cell r="Z176" t="str">
            <v>ICDP5057ESULHU2</v>
          </cell>
        </row>
        <row r="177">
          <cell r="A177" t="str">
            <v>49-3</v>
          </cell>
          <cell r="B177">
            <v>5057</v>
          </cell>
          <cell r="C177">
            <v>2</v>
          </cell>
          <cell r="D177" t="str">
            <v>A</v>
          </cell>
          <cell r="E177">
            <v>49</v>
          </cell>
          <cell r="F177" t="str">
            <v>Z</v>
          </cell>
          <cell r="G177">
            <v>3</v>
          </cell>
          <cell r="H177">
            <v>3102116</v>
          </cell>
          <cell r="I177">
            <v>0.8</v>
          </cell>
          <cell r="J177">
            <v>0.8</v>
          </cell>
          <cell r="K177">
            <v>129.35500000000002</v>
          </cell>
          <cell r="L177">
            <v>130.155</v>
          </cell>
          <cell r="M177">
            <v>129.35499999999999</v>
          </cell>
          <cell r="N177">
            <v>130.155</v>
          </cell>
          <cell r="O177">
            <v>0</v>
          </cell>
          <cell r="P177" t="str">
            <v>DM</v>
          </cell>
          <cell r="Q177" t="str">
            <v>pc1a-c, continues to 49-4</v>
          </cell>
          <cell r="R177" t="str">
            <v>no</v>
          </cell>
          <cell r="S177">
            <v>1</v>
          </cell>
          <cell r="T177">
            <v>44</v>
          </cell>
          <cell r="U177">
            <v>3</v>
          </cell>
          <cell r="V177" t="str">
            <v>M</v>
          </cell>
          <cell r="W177" t="str">
            <v>no</v>
          </cell>
          <cell r="Z177" t="str">
            <v>ICDP5057ESWLHU2</v>
          </cell>
        </row>
        <row r="178">
          <cell r="A178" t="str">
            <v>49-4</v>
          </cell>
          <cell r="B178">
            <v>5057</v>
          </cell>
          <cell r="C178">
            <v>2</v>
          </cell>
          <cell r="D178" t="str">
            <v>A</v>
          </cell>
          <cell r="E178">
            <v>49</v>
          </cell>
          <cell r="F178" t="str">
            <v>Z</v>
          </cell>
          <cell r="G178">
            <v>4</v>
          </cell>
          <cell r="H178">
            <v>3102118</v>
          </cell>
          <cell r="I178">
            <v>0.56000000000000005</v>
          </cell>
          <cell r="J178">
            <v>0.56000000000000005</v>
          </cell>
          <cell r="K178">
            <v>130.15500000000003</v>
          </cell>
          <cell r="L178">
            <v>130.715</v>
          </cell>
          <cell r="M178">
            <v>130.155</v>
          </cell>
          <cell r="N178">
            <v>130.715</v>
          </cell>
          <cell r="O178">
            <v>0</v>
          </cell>
          <cell r="P178" t="str">
            <v>DM</v>
          </cell>
          <cell r="Q178" t="str">
            <v>continues to 50-1</v>
          </cell>
          <cell r="R178" t="str">
            <v>no</v>
          </cell>
          <cell r="S178">
            <v>1</v>
          </cell>
          <cell r="T178">
            <v>44</v>
          </cell>
          <cell r="U178">
            <v>4</v>
          </cell>
          <cell r="V178" t="str">
            <v>B</v>
          </cell>
          <cell r="W178" t="str">
            <v>no</v>
          </cell>
          <cell r="Z178" t="str">
            <v>ICDP5057ESYLHU2</v>
          </cell>
        </row>
        <row r="179">
          <cell r="A179" t="str">
            <v>50-1</v>
          </cell>
          <cell r="B179">
            <v>5057</v>
          </cell>
          <cell r="C179">
            <v>2</v>
          </cell>
          <cell r="D179" t="str">
            <v>A</v>
          </cell>
          <cell r="E179">
            <v>50</v>
          </cell>
          <cell r="F179" t="str">
            <v>Z</v>
          </cell>
          <cell r="G179">
            <v>1</v>
          </cell>
          <cell r="H179">
            <v>3102120</v>
          </cell>
          <cell r="I179">
            <v>0.95499999999999996</v>
          </cell>
          <cell r="J179">
            <v>0.95499999999999996</v>
          </cell>
          <cell r="K179">
            <v>130.5</v>
          </cell>
          <cell r="L179">
            <v>131.45500000000001</v>
          </cell>
          <cell r="M179">
            <v>130.5</v>
          </cell>
          <cell r="N179">
            <v>131.45500000000001</v>
          </cell>
          <cell r="O179">
            <v>0</v>
          </cell>
          <cell r="P179" t="str">
            <v>DM</v>
          </cell>
          <cell r="Q179" t="str">
            <v>saw cut bottom</v>
          </cell>
          <cell r="R179" t="str">
            <v>no</v>
          </cell>
          <cell r="S179">
            <v>1</v>
          </cell>
          <cell r="T179">
            <v>45</v>
          </cell>
          <cell r="U179">
            <v>1</v>
          </cell>
          <cell r="V179" t="str">
            <v>T</v>
          </cell>
          <cell r="W179" t="str">
            <v>no</v>
          </cell>
          <cell r="Z179" t="str">
            <v>ICDP5057ES0MHU2</v>
          </cell>
        </row>
        <row r="180">
          <cell r="A180" t="str">
            <v>50-2</v>
          </cell>
          <cell r="B180">
            <v>5057</v>
          </cell>
          <cell r="C180">
            <v>2</v>
          </cell>
          <cell r="D180" t="str">
            <v>A</v>
          </cell>
          <cell r="E180">
            <v>50</v>
          </cell>
          <cell r="F180" t="str">
            <v>Z</v>
          </cell>
          <cell r="G180">
            <v>2</v>
          </cell>
          <cell r="H180">
            <v>3102122</v>
          </cell>
          <cell r="I180">
            <v>0.66</v>
          </cell>
          <cell r="J180">
            <v>0.67</v>
          </cell>
          <cell r="K180">
            <v>131.45500000000001</v>
          </cell>
          <cell r="L180">
            <v>132.125</v>
          </cell>
          <cell r="M180">
            <v>131.45500000000001</v>
          </cell>
          <cell r="N180">
            <v>132.125</v>
          </cell>
          <cell r="O180">
            <v>0</v>
          </cell>
          <cell r="P180" t="str">
            <v>DM</v>
          </cell>
          <cell r="Q180" t="str">
            <v>pc1a-e (e = rubble), saw cut top, bottom fractured but continues to 50-3</v>
          </cell>
          <cell r="R180" t="str">
            <v>no</v>
          </cell>
          <cell r="S180">
            <v>1</v>
          </cell>
          <cell r="T180">
            <v>45</v>
          </cell>
          <cell r="U180">
            <v>2</v>
          </cell>
          <cell r="V180" t="str">
            <v>M</v>
          </cell>
          <cell r="W180" t="str">
            <v>no</v>
          </cell>
          <cell r="Z180" t="str">
            <v>ICDP5057ES2MHU2</v>
          </cell>
        </row>
        <row r="181">
          <cell r="A181" t="str">
            <v>50-3</v>
          </cell>
          <cell r="B181">
            <v>5057</v>
          </cell>
          <cell r="C181">
            <v>2</v>
          </cell>
          <cell r="D181" t="str">
            <v>A</v>
          </cell>
          <cell r="E181">
            <v>50</v>
          </cell>
          <cell r="F181" t="str">
            <v>Z</v>
          </cell>
          <cell r="G181">
            <v>3</v>
          </cell>
          <cell r="H181">
            <v>3102124</v>
          </cell>
          <cell r="I181">
            <v>0.89500000000000002</v>
          </cell>
          <cell r="J181">
            <v>0.89</v>
          </cell>
          <cell r="K181">
            <v>132.11500000000001</v>
          </cell>
          <cell r="L181">
            <v>133.01499999999999</v>
          </cell>
          <cell r="M181">
            <v>132.125</v>
          </cell>
          <cell r="N181">
            <v>133.01499999999999</v>
          </cell>
          <cell r="O181">
            <v>0</v>
          </cell>
          <cell r="P181" t="str">
            <v>DM</v>
          </cell>
          <cell r="Q181" t="str">
            <v>pc1a-n; continues to 50-4</v>
          </cell>
          <cell r="R181" t="str">
            <v>no</v>
          </cell>
          <cell r="S181">
            <v>1</v>
          </cell>
          <cell r="T181">
            <v>45</v>
          </cell>
          <cell r="U181">
            <v>3</v>
          </cell>
          <cell r="V181" t="str">
            <v>M</v>
          </cell>
          <cell r="W181" t="str">
            <v>no</v>
          </cell>
          <cell r="Z181" t="str">
            <v>ICDP5057ES4MHU2</v>
          </cell>
        </row>
        <row r="182">
          <cell r="A182" t="str">
            <v>50-4</v>
          </cell>
          <cell r="B182">
            <v>5057</v>
          </cell>
          <cell r="C182">
            <v>2</v>
          </cell>
          <cell r="D182" t="str">
            <v>A</v>
          </cell>
          <cell r="E182">
            <v>50</v>
          </cell>
          <cell r="F182" t="str">
            <v>Z</v>
          </cell>
          <cell r="G182">
            <v>4</v>
          </cell>
          <cell r="H182">
            <v>3102126</v>
          </cell>
          <cell r="I182">
            <v>0.72</v>
          </cell>
          <cell r="J182">
            <v>0.72</v>
          </cell>
          <cell r="K182">
            <v>133.01000000000002</v>
          </cell>
          <cell r="L182">
            <v>133.73500000000001</v>
          </cell>
          <cell r="M182">
            <v>133.01499999999999</v>
          </cell>
          <cell r="N182">
            <v>133.73500000000001</v>
          </cell>
          <cell r="O182">
            <v>0</v>
          </cell>
          <cell r="P182" t="str">
            <v>DM</v>
          </cell>
          <cell r="Q182" t="str">
            <v>pc1a-d; continues to 51-1 box 46</v>
          </cell>
          <cell r="R182" t="str">
            <v>no</v>
          </cell>
          <cell r="S182">
            <v>1</v>
          </cell>
          <cell r="T182">
            <v>45</v>
          </cell>
          <cell r="U182">
            <v>4</v>
          </cell>
          <cell r="V182" t="str">
            <v>B</v>
          </cell>
          <cell r="W182" t="str">
            <v>no</v>
          </cell>
          <cell r="Z182" t="str">
            <v>ICDP5057ES6MHU2</v>
          </cell>
        </row>
        <row r="183">
          <cell r="A183" t="str">
            <v>51-1</v>
          </cell>
          <cell r="B183">
            <v>5057</v>
          </cell>
          <cell r="C183">
            <v>2</v>
          </cell>
          <cell r="D183" t="str">
            <v>A</v>
          </cell>
          <cell r="E183">
            <v>51</v>
          </cell>
          <cell r="F183" t="str">
            <v>Z</v>
          </cell>
          <cell r="G183">
            <v>1</v>
          </cell>
          <cell r="H183">
            <v>3102128</v>
          </cell>
          <cell r="I183">
            <v>0.86499999999999999</v>
          </cell>
          <cell r="J183">
            <v>0.87</v>
          </cell>
          <cell r="K183">
            <v>133.55000000000001</v>
          </cell>
          <cell r="L183">
            <v>134.41999999999999</v>
          </cell>
          <cell r="M183">
            <v>133.55000000000001</v>
          </cell>
          <cell r="N183">
            <v>134.41999999999999</v>
          </cell>
          <cell r="O183">
            <v>0</v>
          </cell>
          <cell r="P183" t="str">
            <v>MH</v>
          </cell>
          <cell r="Q183" t="str">
            <v>pc1a-g, continues to 51-2</v>
          </cell>
          <cell r="R183" t="str">
            <v>no</v>
          </cell>
          <cell r="S183">
            <v>1</v>
          </cell>
          <cell r="T183">
            <v>46</v>
          </cell>
          <cell r="U183">
            <v>1</v>
          </cell>
          <cell r="V183" t="str">
            <v>T</v>
          </cell>
          <cell r="W183" t="str">
            <v>no</v>
          </cell>
          <cell r="X183">
            <v>0</v>
          </cell>
          <cell r="Y183">
            <v>0</v>
          </cell>
          <cell r="Z183" t="str">
            <v>ICDP5057ES8MHU2</v>
          </cell>
        </row>
        <row r="184">
          <cell r="A184" t="str">
            <v>51-2</v>
          </cell>
          <cell r="B184">
            <v>5057</v>
          </cell>
          <cell r="C184">
            <v>2</v>
          </cell>
          <cell r="D184" t="str">
            <v>A</v>
          </cell>
          <cell r="E184">
            <v>51</v>
          </cell>
          <cell r="F184" t="str">
            <v>Z</v>
          </cell>
          <cell r="G184">
            <v>2</v>
          </cell>
          <cell r="H184">
            <v>3102130</v>
          </cell>
          <cell r="I184">
            <v>0.96</v>
          </cell>
          <cell r="J184">
            <v>0.95</v>
          </cell>
          <cell r="K184">
            <v>134.41500000000002</v>
          </cell>
          <cell r="L184">
            <v>135.37</v>
          </cell>
          <cell r="M184">
            <v>134.41999999999999</v>
          </cell>
          <cell r="N184">
            <v>135.37</v>
          </cell>
          <cell r="O184">
            <v>0</v>
          </cell>
          <cell r="P184" t="str">
            <v>MH</v>
          </cell>
          <cell r="Q184" t="str">
            <v>pc1a-c; continues to 51-3</v>
          </cell>
          <cell r="R184" t="str">
            <v>no</v>
          </cell>
          <cell r="S184">
            <v>1</v>
          </cell>
          <cell r="T184">
            <v>46</v>
          </cell>
          <cell r="U184">
            <v>2</v>
          </cell>
          <cell r="V184" t="str">
            <v>M</v>
          </cell>
          <cell r="W184" t="str">
            <v>no</v>
          </cell>
          <cell r="Z184" t="str">
            <v>ICDP5057ESAMHU2</v>
          </cell>
        </row>
        <row r="185">
          <cell r="A185" t="str">
            <v>51-3</v>
          </cell>
          <cell r="B185">
            <v>5057</v>
          </cell>
          <cell r="C185">
            <v>2</v>
          </cell>
          <cell r="D185" t="str">
            <v>A</v>
          </cell>
          <cell r="E185">
            <v>51</v>
          </cell>
          <cell r="F185" t="str">
            <v>Z</v>
          </cell>
          <cell r="G185">
            <v>3</v>
          </cell>
          <cell r="H185">
            <v>3102132</v>
          </cell>
          <cell r="I185">
            <v>0.68</v>
          </cell>
          <cell r="J185">
            <v>0.68</v>
          </cell>
          <cell r="K185">
            <v>135.37500000000003</v>
          </cell>
          <cell r="L185">
            <v>136.05000000000001</v>
          </cell>
          <cell r="M185">
            <v>135.37</v>
          </cell>
          <cell r="N185">
            <v>136.05000000000001</v>
          </cell>
          <cell r="O185">
            <v>0</v>
          </cell>
          <cell r="P185" t="str">
            <v>MH</v>
          </cell>
          <cell r="Q185" t="str">
            <v>pc1a-c; continues to 51-4</v>
          </cell>
          <cell r="R185" t="str">
            <v>no</v>
          </cell>
          <cell r="S185">
            <v>1</v>
          </cell>
          <cell r="T185">
            <v>46</v>
          </cell>
          <cell r="U185">
            <v>3</v>
          </cell>
          <cell r="V185" t="str">
            <v>M</v>
          </cell>
          <cell r="W185" t="str">
            <v>no</v>
          </cell>
          <cell r="Z185" t="str">
            <v>ICDP5057ESCMHU2</v>
          </cell>
        </row>
        <row r="186">
          <cell r="A186" t="str">
            <v>51-4</v>
          </cell>
          <cell r="B186">
            <v>5057</v>
          </cell>
          <cell r="C186">
            <v>2</v>
          </cell>
          <cell r="D186" t="str">
            <v>A</v>
          </cell>
          <cell r="E186">
            <v>51</v>
          </cell>
          <cell r="F186" t="str">
            <v>Z</v>
          </cell>
          <cell r="G186">
            <v>4</v>
          </cell>
          <cell r="H186">
            <v>3102134</v>
          </cell>
          <cell r="I186">
            <v>0.56000000000000005</v>
          </cell>
          <cell r="J186">
            <v>0.56499999999999995</v>
          </cell>
          <cell r="K186">
            <v>136.05500000000004</v>
          </cell>
          <cell r="L186">
            <v>136.61500000000001</v>
          </cell>
          <cell r="M186">
            <v>136.05000000000001</v>
          </cell>
          <cell r="N186">
            <v>136.61500000000001</v>
          </cell>
          <cell r="O186">
            <v>0</v>
          </cell>
          <cell r="P186" t="str">
            <v>MH</v>
          </cell>
          <cell r="Q186" t="str">
            <v>pc1a-b; ocntinues to 52-1</v>
          </cell>
          <cell r="R186" t="str">
            <v>no</v>
          </cell>
          <cell r="S186">
            <v>1</v>
          </cell>
          <cell r="T186">
            <v>46</v>
          </cell>
          <cell r="U186">
            <v>4</v>
          </cell>
          <cell r="V186" t="str">
            <v>B</v>
          </cell>
          <cell r="W186" t="str">
            <v>no</v>
          </cell>
          <cell r="Z186" t="str">
            <v>ICDP5057ESEMHU2</v>
          </cell>
        </row>
        <row r="187">
          <cell r="A187" t="str">
            <v>52-1</v>
          </cell>
          <cell r="B187">
            <v>5057</v>
          </cell>
          <cell r="C187">
            <v>2</v>
          </cell>
          <cell r="D187" t="str">
            <v>A</v>
          </cell>
          <cell r="E187">
            <v>52</v>
          </cell>
          <cell r="F187" t="str">
            <v>Z</v>
          </cell>
          <cell r="G187">
            <v>1</v>
          </cell>
          <cell r="H187">
            <v>3102136</v>
          </cell>
          <cell r="I187">
            <v>0.83</v>
          </cell>
          <cell r="J187">
            <v>0.83</v>
          </cell>
          <cell r="K187">
            <v>136.6</v>
          </cell>
          <cell r="L187">
            <v>137.43</v>
          </cell>
          <cell r="M187">
            <v>136.6</v>
          </cell>
          <cell r="N187">
            <v>137.43</v>
          </cell>
          <cell r="O187">
            <v>0</v>
          </cell>
          <cell r="P187" t="str">
            <v>MH</v>
          </cell>
          <cell r="Q187" t="str">
            <v>pc1a-c; continues to 52-2</v>
          </cell>
          <cell r="R187" t="str">
            <v>no</v>
          </cell>
          <cell r="S187">
            <v>1</v>
          </cell>
          <cell r="T187">
            <v>47</v>
          </cell>
          <cell r="U187">
            <v>1</v>
          </cell>
          <cell r="V187" t="str">
            <v>T</v>
          </cell>
          <cell r="W187" t="str">
            <v>no</v>
          </cell>
          <cell r="Z187" t="str">
            <v>ICDP5057ESGMHU2</v>
          </cell>
        </row>
        <row r="188">
          <cell r="A188" t="str">
            <v>52-2</v>
          </cell>
          <cell r="B188">
            <v>5057</v>
          </cell>
          <cell r="C188">
            <v>2</v>
          </cell>
          <cell r="D188" t="str">
            <v>A</v>
          </cell>
          <cell r="E188">
            <v>52</v>
          </cell>
          <cell r="F188" t="str">
            <v>Z</v>
          </cell>
          <cell r="G188">
            <v>2</v>
          </cell>
          <cell r="H188">
            <v>3102138</v>
          </cell>
          <cell r="I188">
            <v>0.8</v>
          </cell>
          <cell r="J188">
            <v>0.8</v>
          </cell>
          <cell r="K188">
            <v>137.43</v>
          </cell>
          <cell r="L188">
            <v>138.22999999999999</v>
          </cell>
          <cell r="M188">
            <v>137.43</v>
          </cell>
          <cell r="N188">
            <v>138.22999999999999</v>
          </cell>
          <cell r="O188">
            <v>0</v>
          </cell>
          <cell r="P188" t="str">
            <v>MH</v>
          </cell>
          <cell r="Q188" t="str">
            <v>pc1a-c (piece b = vein material in bag); sawn bottom</v>
          </cell>
          <cell r="R188" t="str">
            <v>no</v>
          </cell>
          <cell r="S188">
            <v>1</v>
          </cell>
          <cell r="T188">
            <v>47</v>
          </cell>
          <cell r="U188">
            <v>2</v>
          </cell>
          <cell r="V188" t="str">
            <v>M</v>
          </cell>
          <cell r="W188" t="str">
            <v>no</v>
          </cell>
          <cell r="Z188" t="str">
            <v>ICDP5057ESIMHU2</v>
          </cell>
        </row>
        <row r="189">
          <cell r="A189" t="str">
            <v>52-3</v>
          </cell>
          <cell r="B189">
            <v>5057</v>
          </cell>
          <cell r="C189">
            <v>2</v>
          </cell>
          <cell r="D189" t="str">
            <v>A</v>
          </cell>
          <cell r="E189">
            <v>52</v>
          </cell>
          <cell r="F189" t="str">
            <v>Z</v>
          </cell>
          <cell r="G189">
            <v>3</v>
          </cell>
          <cell r="H189">
            <v>3102140</v>
          </cell>
          <cell r="I189">
            <v>0.755</v>
          </cell>
          <cell r="J189">
            <v>0.755</v>
          </cell>
          <cell r="K189">
            <v>138.23000000000002</v>
          </cell>
          <cell r="L189">
            <v>138.98500000000001</v>
          </cell>
          <cell r="M189">
            <v>138.22999999999999</v>
          </cell>
          <cell r="N189">
            <v>138.98500000000001</v>
          </cell>
          <cell r="O189">
            <v>0</v>
          </cell>
          <cell r="P189" t="str">
            <v>MH</v>
          </cell>
          <cell r="Q189" t="str">
            <v>pc1a-b; sawn at top and bottom</v>
          </cell>
          <cell r="R189" t="str">
            <v>no</v>
          </cell>
          <cell r="S189">
            <v>1</v>
          </cell>
          <cell r="T189">
            <v>47</v>
          </cell>
          <cell r="U189">
            <v>3</v>
          </cell>
          <cell r="V189" t="str">
            <v>M</v>
          </cell>
          <cell r="W189" t="str">
            <v>no</v>
          </cell>
          <cell r="Z189" t="str">
            <v>ICDP5057ESKMHU2</v>
          </cell>
        </row>
        <row r="190">
          <cell r="A190" t="str">
            <v>52-4</v>
          </cell>
          <cell r="B190">
            <v>5057</v>
          </cell>
          <cell r="C190">
            <v>2</v>
          </cell>
          <cell r="D190" t="str">
            <v>A</v>
          </cell>
          <cell r="E190">
            <v>52</v>
          </cell>
          <cell r="F190" t="str">
            <v>Z</v>
          </cell>
          <cell r="G190">
            <v>4</v>
          </cell>
          <cell r="H190">
            <v>3102142</v>
          </cell>
          <cell r="I190">
            <v>0.80500000000000005</v>
          </cell>
          <cell r="J190">
            <v>0.80500000000000005</v>
          </cell>
          <cell r="K190">
            <v>138.98500000000001</v>
          </cell>
          <cell r="L190">
            <v>139.79</v>
          </cell>
          <cell r="M190">
            <v>138.98500000000001</v>
          </cell>
          <cell r="N190">
            <v>139.79</v>
          </cell>
          <cell r="O190">
            <v>0</v>
          </cell>
          <cell r="P190" t="str">
            <v>MH</v>
          </cell>
          <cell r="Q190" t="str">
            <v>pc1a-c; saw top, continues to 53-1 but note way up linws change orientation</v>
          </cell>
          <cell r="R190" t="str">
            <v>no</v>
          </cell>
          <cell r="S190">
            <v>1</v>
          </cell>
          <cell r="T190">
            <v>47</v>
          </cell>
          <cell r="U190">
            <v>4</v>
          </cell>
          <cell r="V190" t="str">
            <v>B</v>
          </cell>
          <cell r="W190" t="str">
            <v>no</v>
          </cell>
          <cell r="Z190" t="str">
            <v>ICDP5057ESMMHU2</v>
          </cell>
        </row>
        <row r="191">
          <cell r="A191" t="str">
            <v>53-1</v>
          </cell>
          <cell r="B191">
            <v>5057</v>
          </cell>
          <cell r="C191">
            <v>2</v>
          </cell>
          <cell r="D191" t="str">
            <v>A</v>
          </cell>
          <cell r="E191">
            <v>53</v>
          </cell>
          <cell r="F191" t="str">
            <v>Z</v>
          </cell>
          <cell r="G191">
            <v>1</v>
          </cell>
          <cell r="H191">
            <v>3102146</v>
          </cell>
          <cell r="I191">
            <v>0.85499999999999998</v>
          </cell>
          <cell r="J191">
            <v>0.86</v>
          </cell>
          <cell r="K191">
            <v>139.65</v>
          </cell>
          <cell r="L191">
            <v>140.51</v>
          </cell>
          <cell r="M191">
            <v>139.65</v>
          </cell>
          <cell r="N191">
            <v>140.51</v>
          </cell>
          <cell r="O191">
            <v>0</v>
          </cell>
          <cell r="P191" t="str">
            <v>MH</v>
          </cell>
          <cell r="Q191" t="str">
            <v>sawn bottom</v>
          </cell>
          <cell r="R191" t="str">
            <v>no</v>
          </cell>
          <cell r="S191">
            <v>1</v>
          </cell>
          <cell r="T191">
            <v>48</v>
          </cell>
          <cell r="U191">
            <v>1</v>
          </cell>
          <cell r="V191" t="str">
            <v>T</v>
          </cell>
          <cell r="W191" t="str">
            <v>no</v>
          </cell>
          <cell r="Z191" t="str">
            <v>ICDP5057ESQMHU2</v>
          </cell>
        </row>
        <row r="192">
          <cell r="A192" t="str">
            <v>53-2</v>
          </cell>
          <cell r="B192">
            <v>5057</v>
          </cell>
          <cell r="C192">
            <v>2</v>
          </cell>
          <cell r="D192" t="str">
            <v>A</v>
          </cell>
          <cell r="E192">
            <v>53</v>
          </cell>
          <cell r="F192" t="str">
            <v>Z</v>
          </cell>
          <cell r="G192">
            <v>2</v>
          </cell>
          <cell r="H192">
            <v>3102148</v>
          </cell>
          <cell r="I192">
            <v>0.83</v>
          </cell>
          <cell r="J192">
            <v>0.83</v>
          </cell>
          <cell r="K192">
            <v>140.505</v>
          </cell>
          <cell r="L192">
            <v>141.34</v>
          </cell>
          <cell r="M192">
            <v>140.51</v>
          </cell>
          <cell r="N192">
            <v>141.34</v>
          </cell>
          <cell r="O192">
            <v>0</v>
          </cell>
          <cell r="P192" t="str">
            <v>MH</v>
          </cell>
          <cell r="Q192" t="str">
            <v>continues to 53-3</v>
          </cell>
          <cell r="R192" t="str">
            <v>no</v>
          </cell>
          <cell r="S192">
            <v>1</v>
          </cell>
          <cell r="T192">
            <v>48</v>
          </cell>
          <cell r="U192">
            <v>2</v>
          </cell>
          <cell r="V192" t="str">
            <v>M</v>
          </cell>
          <cell r="W192" t="str">
            <v>no</v>
          </cell>
          <cell r="Z192" t="str">
            <v>ICDP5057ESSMHU2</v>
          </cell>
        </row>
        <row r="193">
          <cell r="A193" t="str">
            <v>53-3</v>
          </cell>
          <cell r="B193">
            <v>5057</v>
          </cell>
          <cell r="C193">
            <v>2</v>
          </cell>
          <cell r="D193" t="str">
            <v>A</v>
          </cell>
          <cell r="E193">
            <v>53</v>
          </cell>
          <cell r="F193" t="str">
            <v>Z</v>
          </cell>
          <cell r="G193">
            <v>3</v>
          </cell>
          <cell r="H193">
            <v>3102150</v>
          </cell>
          <cell r="I193">
            <v>0.91</v>
          </cell>
          <cell r="J193">
            <v>0.90500000000000003</v>
          </cell>
          <cell r="K193">
            <v>141.33500000000001</v>
          </cell>
          <cell r="L193">
            <v>142.245</v>
          </cell>
          <cell r="M193">
            <v>141.34</v>
          </cell>
          <cell r="N193">
            <v>142.245</v>
          </cell>
          <cell r="O193">
            <v>0</v>
          </cell>
          <cell r="P193" t="str">
            <v>MH</v>
          </cell>
          <cell r="Q193" t="str">
            <v>pc1a-c, pc1b=vein material, saw cut bottom</v>
          </cell>
          <cell r="R193" t="str">
            <v>no</v>
          </cell>
          <cell r="S193">
            <v>1</v>
          </cell>
          <cell r="T193">
            <v>48</v>
          </cell>
          <cell r="U193">
            <v>3</v>
          </cell>
          <cell r="V193" t="str">
            <v>M</v>
          </cell>
          <cell r="W193" t="str">
            <v>no</v>
          </cell>
          <cell r="Z193" t="str">
            <v>ICDP5057ESUMHU2</v>
          </cell>
        </row>
        <row r="194">
          <cell r="A194" t="str">
            <v>53-4</v>
          </cell>
          <cell r="B194">
            <v>5057</v>
          </cell>
          <cell r="C194">
            <v>2</v>
          </cell>
          <cell r="D194" t="str">
            <v>A</v>
          </cell>
          <cell r="E194">
            <v>53</v>
          </cell>
          <cell r="F194" t="str">
            <v>Z</v>
          </cell>
          <cell r="G194">
            <v>4</v>
          </cell>
          <cell r="H194">
            <v>3102152</v>
          </cell>
          <cell r="I194">
            <v>0.51</v>
          </cell>
          <cell r="J194">
            <v>0.51</v>
          </cell>
          <cell r="K194">
            <v>142.245</v>
          </cell>
          <cell r="L194">
            <v>142.755</v>
          </cell>
          <cell r="M194">
            <v>142.245</v>
          </cell>
          <cell r="N194">
            <v>142.755</v>
          </cell>
          <cell r="O194">
            <v>0</v>
          </cell>
          <cell r="P194" t="str">
            <v>MH</v>
          </cell>
          <cell r="Q194" t="str">
            <v>pc1a-c, pc1b=vein; continues to 54-1</v>
          </cell>
          <cell r="R194" t="str">
            <v>no</v>
          </cell>
          <cell r="S194">
            <v>1</v>
          </cell>
          <cell r="T194">
            <v>48</v>
          </cell>
          <cell r="U194">
            <v>4</v>
          </cell>
          <cell r="V194" t="str">
            <v>B</v>
          </cell>
          <cell r="W194" t="str">
            <v>no</v>
          </cell>
          <cell r="Z194" t="str">
            <v>ICDP5057ESWMHU2</v>
          </cell>
        </row>
        <row r="195">
          <cell r="A195" t="str">
            <v>54-1</v>
          </cell>
          <cell r="B195">
            <v>5057</v>
          </cell>
          <cell r="C195">
            <v>2</v>
          </cell>
          <cell r="D195" t="str">
            <v>A</v>
          </cell>
          <cell r="E195">
            <v>54</v>
          </cell>
          <cell r="F195" t="str">
            <v>Z</v>
          </cell>
          <cell r="G195">
            <v>1</v>
          </cell>
          <cell r="H195">
            <v>3102154</v>
          </cell>
          <cell r="I195">
            <v>0.84499999999999997</v>
          </cell>
          <cell r="J195">
            <v>0.84</v>
          </cell>
          <cell r="K195">
            <v>142.69999999999999</v>
          </cell>
          <cell r="L195">
            <v>143.54</v>
          </cell>
          <cell r="M195">
            <v>142.69999999999999</v>
          </cell>
          <cell r="N195">
            <v>143.54</v>
          </cell>
          <cell r="O195">
            <v>0</v>
          </cell>
          <cell r="P195" t="str">
            <v>MH</v>
          </cell>
          <cell r="Q195" t="str">
            <v>pc1a-d; continues to 54-2</v>
          </cell>
          <cell r="R195" t="str">
            <v>no</v>
          </cell>
          <cell r="S195">
            <v>1</v>
          </cell>
          <cell r="T195">
            <v>49</v>
          </cell>
          <cell r="U195">
            <v>1</v>
          </cell>
          <cell r="V195" t="str">
            <v>T</v>
          </cell>
          <cell r="W195" t="str">
            <v>no</v>
          </cell>
          <cell r="X195">
            <v>0</v>
          </cell>
          <cell r="Y195">
            <v>0</v>
          </cell>
          <cell r="Z195" t="str">
            <v>ICDP5057ESYMHU2</v>
          </cell>
        </row>
        <row r="196">
          <cell r="A196" t="str">
            <v>54-2</v>
          </cell>
          <cell r="B196">
            <v>5057</v>
          </cell>
          <cell r="C196">
            <v>2</v>
          </cell>
          <cell r="D196" t="str">
            <v>A</v>
          </cell>
          <cell r="E196">
            <v>54</v>
          </cell>
          <cell r="F196" t="str">
            <v>Z</v>
          </cell>
          <cell r="G196">
            <v>2</v>
          </cell>
          <cell r="H196">
            <v>3102156</v>
          </cell>
          <cell r="I196">
            <v>0.78500000000000003</v>
          </cell>
          <cell r="J196">
            <v>0.79</v>
          </cell>
          <cell r="K196">
            <v>143.54499999999999</v>
          </cell>
          <cell r="L196">
            <v>144.33000000000001</v>
          </cell>
          <cell r="M196">
            <v>143.54</v>
          </cell>
          <cell r="N196">
            <v>144.33000000000001</v>
          </cell>
          <cell r="O196">
            <v>0</v>
          </cell>
          <cell r="P196" t="str">
            <v>MH</v>
          </cell>
          <cell r="Q196" t="str">
            <v>continues to 54-3</v>
          </cell>
          <cell r="R196" t="str">
            <v>no</v>
          </cell>
          <cell r="S196">
            <v>1</v>
          </cell>
          <cell r="T196">
            <v>49</v>
          </cell>
          <cell r="U196">
            <v>2</v>
          </cell>
          <cell r="V196" t="str">
            <v>M</v>
          </cell>
          <cell r="W196" t="str">
            <v>no</v>
          </cell>
          <cell r="X196">
            <v>0</v>
          </cell>
          <cell r="Y196">
            <v>0</v>
          </cell>
          <cell r="Z196" t="str">
            <v>ICDP5057ES0NHU2</v>
          </cell>
        </row>
        <row r="197">
          <cell r="A197" t="str">
            <v>54-3</v>
          </cell>
          <cell r="B197">
            <v>5057</v>
          </cell>
          <cell r="C197">
            <v>2</v>
          </cell>
          <cell r="D197" t="str">
            <v>A</v>
          </cell>
          <cell r="E197">
            <v>54</v>
          </cell>
          <cell r="F197" t="str">
            <v>Z</v>
          </cell>
          <cell r="G197">
            <v>3</v>
          </cell>
          <cell r="H197">
            <v>3102158</v>
          </cell>
          <cell r="I197">
            <v>0.91</v>
          </cell>
          <cell r="J197">
            <v>0.91</v>
          </cell>
          <cell r="K197">
            <v>144.32999999999998</v>
          </cell>
          <cell r="L197">
            <v>145.24</v>
          </cell>
          <cell r="M197">
            <v>144.33000000000001</v>
          </cell>
          <cell r="N197">
            <v>145.24</v>
          </cell>
          <cell r="O197">
            <v>0</v>
          </cell>
          <cell r="P197" t="str">
            <v>MH</v>
          </cell>
          <cell r="Q197" t="str">
            <v>continues to 54-4</v>
          </cell>
          <cell r="R197" t="str">
            <v>no</v>
          </cell>
          <cell r="S197">
            <v>1</v>
          </cell>
          <cell r="T197">
            <v>49</v>
          </cell>
          <cell r="U197">
            <v>3</v>
          </cell>
          <cell r="V197" t="str">
            <v>M</v>
          </cell>
          <cell r="W197" t="str">
            <v>no</v>
          </cell>
          <cell r="Z197" t="str">
            <v>ICDP5057ES2NHU2</v>
          </cell>
        </row>
        <row r="198">
          <cell r="A198" t="str">
            <v>54-4</v>
          </cell>
          <cell r="B198">
            <v>5057</v>
          </cell>
          <cell r="C198">
            <v>2</v>
          </cell>
          <cell r="D198" t="str">
            <v>A</v>
          </cell>
          <cell r="E198">
            <v>54</v>
          </cell>
          <cell r="F198" t="str">
            <v>Z</v>
          </cell>
          <cell r="G198">
            <v>4</v>
          </cell>
          <cell r="H198">
            <v>3102160</v>
          </cell>
          <cell r="I198">
            <v>0.68</v>
          </cell>
          <cell r="J198">
            <v>0.68500000000000005</v>
          </cell>
          <cell r="K198">
            <v>145.23999999999998</v>
          </cell>
          <cell r="L198">
            <v>145.92500000000001</v>
          </cell>
          <cell r="M198">
            <v>145.24</v>
          </cell>
          <cell r="N198">
            <v>145.92500000000001</v>
          </cell>
          <cell r="O198">
            <v>0</v>
          </cell>
          <cell r="P198" t="str">
            <v>MH</v>
          </cell>
          <cell r="Q198" t="str">
            <v>continues to 55-1</v>
          </cell>
          <cell r="R198" t="str">
            <v>no</v>
          </cell>
          <cell r="S198">
            <v>1</v>
          </cell>
          <cell r="T198">
            <v>49</v>
          </cell>
          <cell r="U198">
            <v>4</v>
          </cell>
          <cell r="V198" t="str">
            <v>B</v>
          </cell>
          <cell r="W198" t="str">
            <v>no</v>
          </cell>
          <cell r="X198">
            <v>0</v>
          </cell>
          <cell r="Y198">
            <v>0</v>
          </cell>
          <cell r="Z198" t="str">
            <v>ICDP5057ES4NHU2</v>
          </cell>
        </row>
        <row r="199">
          <cell r="A199" t="str">
            <v>55-1</v>
          </cell>
          <cell r="B199">
            <v>5057</v>
          </cell>
          <cell r="C199">
            <v>2</v>
          </cell>
          <cell r="D199" t="str">
            <v>A</v>
          </cell>
          <cell r="E199">
            <v>55</v>
          </cell>
          <cell r="F199" t="str">
            <v>Z</v>
          </cell>
          <cell r="G199">
            <v>1</v>
          </cell>
          <cell r="H199">
            <v>3102162</v>
          </cell>
          <cell r="I199">
            <v>0.97499999999999998</v>
          </cell>
          <cell r="J199">
            <v>0.97499999999999998</v>
          </cell>
          <cell r="K199">
            <v>145.75</v>
          </cell>
          <cell r="L199">
            <v>146.72499999999999</v>
          </cell>
          <cell r="M199">
            <v>145.75</v>
          </cell>
          <cell r="N199">
            <v>146.72499999999999</v>
          </cell>
          <cell r="O199">
            <v>0</v>
          </cell>
          <cell r="P199" t="str">
            <v>DM</v>
          </cell>
          <cell r="Q199" t="str">
            <v>pc1a-d, continues 55-2</v>
          </cell>
          <cell r="R199" t="str">
            <v>no</v>
          </cell>
          <cell r="S199">
            <v>1</v>
          </cell>
          <cell r="T199">
            <v>50</v>
          </cell>
          <cell r="U199">
            <v>1</v>
          </cell>
          <cell r="V199" t="str">
            <v>T</v>
          </cell>
          <cell r="W199" t="str">
            <v>no</v>
          </cell>
          <cell r="Z199" t="str">
            <v>ICDP5057ES6NHU2</v>
          </cell>
        </row>
        <row r="200">
          <cell r="A200" t="str">
            <v>55-2</v>
          </cell>
          <cell r="B200">
            <v>5057</v>
          </cell>
          <cell r="C200">
            <v>2</v>
          </cell>
          <cell r="D200" t="str">
            <v>A</v>
          </cell>
          <cell r="E200">
            <v>55</v>
          </cell>
          <cell r="F200" t="str">
            <v>Z</v>
          </cell>
          <cell r="G200">
            <v>2</v>
          </cell>
          <cell r="H200">
            <v>3102164</v>
          </cell>
          <cell r="I200">
            <v>0.85</v>
          </cell>
          <cell r="J200">
            <v>0.85</v>
          </cell>
          <cell r="K200">
            <v>146.72499999999999</v>
          </cell>
          <cell r="L200">
            <v>147.57499999999999</v>
          </cell>
          <cell r="M200">
            <v>146.72499999999999</v>
          </cell>
          <cell r="N200">
            <v>147.57499999999999</v>
          </cell>
          <cell r="O200">
            <v>0</v>
          </cell>
          <cell r="P200" t="str">
            <v>DM</v>
          </cell>
          <cell r="Q200" t="str">
            <v>pc1a-h, pc1c &amp; 1h = rubble, continues to 55-3</v>
          </cell>
          <cell r="R200" t="str">
            <v>no</v>
          </cell>
          <cell r="S200">
            <v>1</v>
          </cell>
          <cell r="T200">
            <v>50</v>
          </cell>
          <cell r="U200">
            <v>2</v>
          </cell>
          <cell r="V200" t="str">
            <v>M</v>
          </cell>
          <cell r="W200" t="str">
            <v>no</v>
          </cell>
          <cell r="Z200" t="str">
            <v>ICDP5057ES8NHU2</v>
          </cell>
        </row>
        <row r="201">
          <cell r="A201" t="str">
            <v>55-3</v>
          </cell>
          <cell r="B201">
            <v>5057</v>
          </cell>
          <cell r="C201">
            <v>2</v>
          </cell>
          <cell r="D201" t="str">
            <v>A</v>
          </cell>
          <cell r="E201">
            <v>55</v>
          </cell>
          <cell r="F201" t="str">
            <v>Z</v>
          </cell>
          <cell r="G201">
            <v>3</v>
          </cell>
          <cell r="H201">
            <v>3102166</v>
          </cell>
          <cell r="I201">
            <v>0.625</v>
          </cell>
          <cell r="J201">
            <v>0.62</v>
          </cell>
          <cell r="K201">
            <v>147.57499999999999</v>
          </cell>
          <cell r="L201">
            <v>148.19499999999999</v>
          </cell>
          <cell r="M201">
            <v>147.57499999999999</v>
          </cell>
          <cell r="N201">
            <v>148.19499999999999</v>
          </cell>
          <cell r="O201">
            <v>0</v>
          </cell>
          <cell r="P201" t="str">
            <v>DM</v>
          </cell>
          <cell r="Q201" t="str">
            <v>pc1a-b, continues to 55-4</v>
          </cell>
          <cell r="R201" t="str">
            <v>no</v>
          </cell>
          <cell r="S201">
            <v>1</v>
          </cell>
          <cell r="T201">
            <v>50</v>
          </cell>
          <cell r="U201">
            <v>3</v>
          </cell>
          <cell r="V201" t="str">
            <v>M</v>
          </cell>
          <cell r="W201" t="str">
            <v>no</v>
          </cell>
          <cell r="Z201" t="str">
            <v>ICDP5057ESANHU2</v>
          </cell>
        </row>
        <row r="202">
          <cell r="A202" t="str">
            <v>55-4</v>
          </cell>
          <cell r="B202">
            <v>5057</v>
          </cell>
          <cell r="C202">
            <v>2</v>
          </cell>
          <cell r="D202" t="str">
            <v>A</v>
          </cell>
          <cell r="E202">
            <v>55</v>
          </cell>
          <cell r="F202" t="str">
            <v>Z</v>
          </cell>
          <cell r="G202">
            <v>4</v>
          </cell>
          <cell r="H202">
            <v>3102168</v>
          </cell>
          <cell r="I202">
            <v>0.69</v>
          </cell>
          <cell r="J202">
            <v>0.69</v>
          </cell>
          <cell r="K202">
            <v>148.19999999999999</v>
          </cell>
          <cell r="L202">
            <v>148.88499999999999</v>
          </cell>
          <cell r="M202">
            <v>148.19499999999999</v>
          </cell>
          <cell r="N202">
            <v>148.88499999999999</v>
          </cell>
          <cell r="O202">
            <v>0</v>
          </cell>
          <cell r="P202" t="str">
            <v>DM</v>
          </cell>
          <cell r="Q202" t="str">
            <v>pc1a-d; continues to 55-4</v>
          </cell>
          <cell r="R202" t="str">
            <v>no</v>
          </cell>
          <cell r="S202">
            <v>1</v>
          </cell>
          <cell r="T202">
            <v>50</v>
          </cell>
          <cell r="U202">
            <v>4</v>
          </cell>
          <cell r="V202" t="str">
            <v>B</v>
          </cell>
          <cell r="W202" t="str">
            <v>no</v>
          </cell>
          <cell r="Z202" t="str">
            <v>ICDP5057ESCNHU2</v>
          </cell>
        </row>
        <row r="203">
          <cell r="A203" t="str">
            <v>56-1</v>
          </cell>
          <cell r="B203">
            <v>5057</v>
          </cell>
          <cell r="C203">
            <v>2</v>
          </cell>
          <cell r="D203" t="str">
            <v>A</v>
          </cell>
          <cell r="E203">
            <v>56</v>
          </cell>
          <cell r="F203" t="str">
            <v>Z</v>
          </cell>
          <cell r="G203">
            <v>1</v>
          </cell>
          <cell r="H203">
            <v>3102172</v>
          </cell>
          <cell r="I203">
            <v>0.86</v>
          </cell>
          <cell r="J203">
            <v>0.87</v>
          </cell>
          <cell r="K203">
            <v>148.80000000000001</v>
          </cell>
          <cell r="L203">
            <v>149.66999999999999</v>
          </cell>
          <cell r="M203">
            <v>148.80000000000001</v>
          </cell>
          <cell r="N203">
            <v>149.66999999999999</v>
          </cell>
          <cell r="O203">
            <v>0</v>
          </cell>
          <cell r="P203" t="str">
            <v>DT</v>
          </cell>
          <cell r="Q203" t="str">
            <v>fractured base to 56-2. Piece 1 a &amp; b</v>
          </cell>
          <cell r="R203" t="str">
            <v>no</v>
          </cell>
          <cell r="S203">
            <v>1</v>
          </cell>
          <cell r="T203">
            <v>50</v>
          </cell>
          <cell r="U203">
            <v>1</v>
          </cell>
          <cell r="V203" t="str">
            <v>T</v>
          </cell>
          <cell r="W203" t="str">
            <v>no</v>
          </cell>
          <cell r="Z203" t="str">
            <v>ICDP5057ESGNHU2</v>
          </cell>
        </row>
        <row r="204">
          <cell r="A204" t="str">
            <v>56-2</v>
          </cell>
          <cell r="B204">
            <v>5057</v>
          </cell>
          <cell r="C204">
            <v>2</v>
          </cell>
          <cell r="D204" t="str">
            <v>A</v>
          </cell>
          <cell r="E204">
            <v>56</v>
          </cell>
          <cell r="F204" t="str">
            <v>Z</v>
          </cell>
          <cell r="G204">
            <v>2</v>
          </cell>
          <cell r="H204">
            <v>3102174</v>
          </cell>
          <cell r="I204">
            <v>0.71499999999999997</v>
          </cell>
          <cell r="J204">
            <v>0.72</v>
          </cell>
          <cell r="K204">
            <v>149.66000000000003</v>
          </cell>
          <cell r="L204">
            <v>150.38999999999999</v>
          </cell>
          <cell r="M204">
            <v>149.66999999999999</v>
          </cell>
          <cell r="N204">
            <v>150.38999999999999</v>
          </cell>
          <cell r="O204">
            <v>0</v>
          </cell>
          <cell r="P204" t="str">
            <v>DT</v>
          </cell>
          <cell r="Q204" t="str">
            <v>whole section is orthogonally fractured serpentinised umafic rock. Major archaeological triage on Piece 2! Pieces 1, 2a-I,3Rubble, 4 Rubble, 5, 6.</v>
          </cell>
          <cell r="R204" t="str">
            <v>no</v>
          </cell>
          <cell r="S204">
            <v>6</v>
          </cell>
          <cell r="T204">
            <v>51</v>
          </cell>
          <cell r="U204">
            <v>2</v>
          </cell>
          <cell r="V204" t="str">
            <v>M</v>
          </cell>
          <cell r="W204" t="str">
            <v>no</v>
          </cell>
          <cell r="Z204" t="str">
            <v>ICDP5057ESINHU2</v>
          </cell>
        </row>
        <row r="205">
          <cell r="A205" t="str">
            <v>56-3</v>
          </cell>
          <cell r="B205">
            <v>5057</v>
          </cell>
          <cell r="C205">
            <v>2</v>
          </cell>
          <cell r="D205" t="str">
            <v>A</v>
          </cell>
          <cell r="E205">
            <v>56</v>
          </cell>
          <cell r="F205" t="str">
            <v>Z</v>
          </cell>
          <cell r="G205">
            <v>3</v>
          </cell>
          <cell r="H205">
            <v>3102176</v>
          </cell>
          <cell r="I205">
            <v>0.90500000000000003</v>
          </cell>
          <cell r="J205">
            <v>0.98</v>
          </cell>
          <cell r="K205">
            <v>150.37500000000003</v>
          </cell>
          <cell r="L205">
            <v>151.37</v>
          </cell>
          <cell r="M205">
            <v>150.38999999999999</v>
          </cell>
          <cell r="N205">
            <v>151.37</v>
          </cell>
          <cell r="O205">
            <v>0</v>
          </cell>
          <cell r="P205" t="str">
            <v>DT</v>
          </cell>
          <cell r="Q205" t="str">
            <v>continuous to 57-1. Pieces 1a,b, 2rubble, 3a,b</v>
          </cell>
          <cell r="R205" t="str">
            <v>no</v>
          </cell>
          <cell r="S205">
            <v>3</v>
          </cell>
          <cell r="T205">
            <v>51</v>
          </cell>
          <cell r="U205">
            <v>3</v>
          </cell>
          <cell r="V205" t="str">
            <v>M</v>
          </cell>
          <cell r="W205" t="str">
            <v>no</v>
          </cell>
          <cell r="Z205" t="str">
            <v>ICDP5057ESKNHU2</v>
          </cell>
        </row>
        <row r="206">
          <cell r="A206" t="str">
            <v>57-1</v>
          </cell>
          <cell r="B206">
            <v>5057</v>
          </cell>
          <cell r="C206">
            <v>2</v>
          </cell>
          <cell r="D206" t="str">
            <v>A</v>
          </cell>
          <cell r="E206">
            <v>57</v>
          </cell>
          <cell r="F206" t="str">
            <v>Z</v>
          </cell>
          <cell r="G206">
            <v>1</v>
          </cell>
          <cell r="H206">
            <v>3102178</v>
          </cell>
          <cell r="I206">
            <v>0.81</v>
          </cell>
          <cell r="J206">
            <v>0.88</v>
          </cell>
          <cell r="K206">
            <v>150.80000000000001</v>
          </cell>
          <cell r="L206">
            <v>151.68</v>
          </cell>
          <cell r="M206">
            <v>150.80000000000001</v>
          </cell>
          <cell r="N206">
            <v>151.68</v>
          </cell>
          <cell r="O206">
            <v>0</v>
          </cell>
          <cell r="P206" t="str">
            <v>DT</v>
          </cell>
          <cell r="Q206" t="str">
            <v>continuous with 57-2; Pieces 1a, b, c(rubble), d</v>
          </cell>
          <cell r="R206" t="str">
            <v>no</v>
          </cell>
          <cell r="S206">
            <v>1</v>
          </cell>
          <cell r="T206">
            <v>51</v>
          </cell>
          <cell r="U206">
            <v>4</v>
          </cell>
          <cell r="V206" t="str">
            <v>B</v>
          </cell>
          <cell r="W206" t="str">
            <v>no</v>
          </cell>
          <cell r="Z206" t="str">
            <v>ICDP5057ESMNHU2</v>
          </cell>
        </row>
        <row r="207">
          <cell r="A207" t="str">
            <v>57-2</v>
          </cell>
          <cell r="B207">
            <v>5057</v>
          </cell>
          <cell r="C207">
            <v>2</v>
          </cell>
          <cell r="D207" t="str">
            <v>A</v>
          </cell>
          <cell r="E207">
            <v>57</v>
          </cell>
          <cell r="F207" t="str">
            <v>Z</v>
          </cell>
          <cell r="G207">
            <v>2</v>
          </cell>
          <cell r="H207">
            <v>3102180</v>
          </cell>
          <cell r="I207">
            <v>0.33500000000000002</v>
          </cell>
          <cell r="J207">
            <v>0.33</v>
          </cell>
          <cell r="K207">
            <v>151.61000000000001</v>
          </cell>
          <cell r="L207">
            <v>152.01</v>
          </cell>
          <cell r="M207">
            <v>151.68</v>
          </cell>
          <cell r="N207">
            <v>152.01</v>
          </cell>
          <cell r="O207">
            <v>0</v>
          </cell>
          <cell r="P207" t="str">
            <v>DT</v>
          </cell>
          <cell r="Q207" t="str">
            <v>continuous with 58-1</v>
          </cell>
          <cell r="R207" t="str">
            <v>no</v>
          </cell>
          <cell r="S207">
            <v>1</v>
          </cell>
          <cell r="T207">
            <v>52</v>
          </cell>
          <cell r="U207">
            <v>1</v>
          </cell>
          <cell r="V207" t="str">
            <v>T</v>
          </cell>
          <cell r="W207" t="str">
            <v>no</v>
          </cell>
          <cell r="Z207" t="str">
            <v>ICDP5057ESONHU2</v>
          </cell>
        </row>
        <row r="208">
          <cell r="A208" t="str">
            <v>58-1</v>
          </cell>
          <cell r="B208">
            <v>5057</v>
          </cell>
          <cell r="C208">
            <v>2</v>
          </cell>
          <cell r="D208" t="str">
            <v>A</v>
          </cell>
          <cell r="E208">
            <v>58</v>
          </cell>
          <cell r="F208" t="str">
            <v>Z</v>
          </cell>
          <cell r="G208">
            <v>1</v>
          </cell>
          <cell r="H208">
            <v>3102182</v>
          </cell>
          <cell r="I208">
            <v>0.26500000000000001</v>
          </cell>
          <cell r="J208">
            <v>0.26</v>
          </cell>
          <cell r="K208">
            <v>151.85</v>
          </cell>
          <cell r="L208">
            <v>152.11000000000001</v>
          </cell>
          <cell r="M208">
            <v>151.85</v>
          </cell>
          <cell r="N208">
            <v>152.11000000000001</v>
          </cell>
          <cell r="O208">
            <v>0</v>
          </cell>
          <cell r="P208" t="str">
            <v>DT</v>
          </cell>
          <cell r="Q208" t="str">
            <v>last HQ core in GT-2. Change to NQ. Removed HQ rods replaced with HQ liner and casing shoe. Re-enter with NQ bit and rods.</v>
          </cell>
          <cell r="R208" t="str">
            <v>no</v>
          </cell>
          <cell r="S208">
            <v>1</v>
          </cell>
          <cell r="T208">
            <v>52</v>
          </cell>
          <cell r="U208">
            <v>2</v>
          </cell>
          <cell r="V208" t="str">
            <v>B</v>
          </cell>
          <cell r="W208" t="str">
            <v>no</v>
          </cell>
          <cell r="Z208" t="str">
            <v>ICDP5057ESQNHU2</v>
          </cell>
        </row>
        <row r="209">
          <cell r="A209" t="str">
            <v>61-1</v>
          </cell>
          <cell r="B209">
            <v>5057</v>
          </cell>
          <cell r="C209">
            <v>2</v>
          </cell>
          <cell r="D209" t="str">
            <v>A</v>
          </cell>
          <cell r="E209">
            <v>61</v>
          </cell>
          <cell r="F209" t="str">
            <v>Z</v>
          </cell>
          <cell r="G209">
            <v>1</v>
          </cell>
          <cell r="H209">
            <v>3102186</v>
          </cell>
          <cell r="I209">
            <v>0.94499999999999995</v>
          </cell>
          <cell r="J209">
            <v>0.94</v>
          </cell>
          <cell r="K209">
            <v>152.15</v>
          </cell>
          <cell r="L209">
            <v>153.09</v>
          </cell>
          <cell r="M209">
            <v>152.15</v>
          </cell>
          <cell r="N209">
            <v>153.09</v>
          </cell>
          <cell r="O209">
            <v>0</v>
          </cell>
          <cell r="P209" t="str">
            <v>DT</v>
          </cell>
          <cell r="Q209" t="str">
            <v>Not continuous with HQ58Z-1. New tricolour lines. Sawn contact with 61-2</v>
          </cell>
          <cell r="R209" t="str">
            <v>no</v>
          </cell>
          <cell r="S209">
            <v>1</v>
          </cell>
          <cell r="T209">
            <v>53</v>
          </cell>
          <cell r="U209">
            <v>1</v>
          </cell>
          <cell r="V209" t="str">
            <v>T</v>
          </cell>
          <cell r="W209" t="str">
            <v>no</v>
          </cell>
          <cell r="Z209" t="str">
            <v>ICDP5057ESUNHU2</v>
          </cell>
        </row>
        <row r="210">
          <cell r="A210" t="str">
            <v>61-2</v>
          </cell>
          <cell r="B210">
            <v>5057</v>
          </cell>
          <cell r="C210">
            <v>2</v>
          </cell>
          <cell r="D210" t="str">
            <v>A</v>
          </cell>
          <cell r="E210">
            <v>61</v>
          </cell>
          <cell r="F210" t="str">
            <v>Z</v>
          </cell>
          <cell r="G210">
            <v>2</v>
          </cell>
          <cell r="H210">
            <v>3102188</v>
          </cell>
          <cell r="I210">
            <v>0.95</v>
          </cell>
          <cell r="J210">
            <v>0.95</v>
          </cell>
          <cell r="K210">
            <v>153.095</v>
          </cell>
          <cell r="L210">
            <v>154.04</v>
          </cell>
          <cell r="M210">
            <v>153.09</v>
          </cell>
          <cell r="N210">
            <v>154.04</v>
          </cell>
          <cell r="O210">
            <v>0</v>
          </cell>
          <cell r="P210" t="str">
            <v>DT</v>
          </cell>
          <cell r="Q210" t="str">
            <v>sawn contact with 61-3</v>
          </cell>
          <cell r="R210" t="str">
            <v>no</v>
          </cell>
          <cell r="S210">
            <v>1</v>
          </cell>
          <cell r="T210">
            <v>53</v>
          </cell>
          <cell r="U210">
            <v>2</v>
          </cell>
          <cell r="V210" t="str">
            <v>M</v>
          </cell>
          <cell r="W210" t="str">
            <v>no</v>
          </cell>
          <cell r="X210">
            <v>0</v>
          </cell>
          <cell r="Y210">
            <v>0</v>
          </cell>
          <cell r="Z210" t="str">
            <v>ICDP5057ESWNHU2</v>
          </cell>
        </row>
        <row r="211">
          <cell r="A211" t="str">
            <v>61-3</v>
          </cell>
          <cell r="B211">
            <v>5057</v>
          </cell>
          <cell r="C211">
            <v>2</v>
          </cell>
          <cell r="D211" t="str">
            <v>A</v>
          </cell>
          <cell r="E211">
            <v>61</v>
          </cell>
          <cell r="F211" t="str">
            <v>Z</v>
          </cell>
          <cell r="G211">
            <v>3</v>
          </cell>
          <cell r="H211">
            <v>3102190</v>
          </cell>
          <cell r="I211">
            <v>0.77500000000000002</v>
          </cell>
          <cell r="J211">
            <v>0.77</v>
          </cell>
          <cell r="K211">
            <v>154.04499999999999</v>
          </cell>
          <cell r="L211">
            <v>154.81</v>
          </cell>
          <cell r="M211">
            <v>154.04</v>
          </cell>
          <cell r="N211">
            <v>154.81</v>
          </cell>
          <cell r="O211">
            <v>0</v>
          </cell>
          <cell r="P211" t="str">
            <v>DT</v>
          </cell>
          <cell r="Q211" t="str">
            <v>Pieces 1a-d. Piece 1b is minor vein material. Continuous with 62-1</v>
          </cell>
          <cell r="R211" t="str">
            <v>no</v>
          </cell>
          <cell r="S211">
            <v>1</v>
          </cell>
          <cell r="T211">
            <v>53</v>
          </cell>
          <cell r="U211">
            <v>3</v>
          </cell>
          <cell r="V211" t="str">
            <v>M</v>
          </cell>
          <cell r="W211" t="str">
            <v>no</v>
          </cell>
          <cell r="X211">
            <v>0</v>
          </cell>
          <cell r="Y211">
            <v>0</v>
          </cell>
          <cell r="Z211" t="str">
            <v>ICDP5057ESYNHU2</v>
          </cell>
        </row>
        <row r="212">
          <cell r="A212" t="str">
            <v>62-1</v>
          </cell>
          <cell r="B212">
            <v>5057</v>
          </cell>
          <cell r="C212">
            <v>2</v>
          </cell>
          <cell r="D212" t="str">
            <v>A</v>
          </cell>
          <cell r="E212">
            <v>62</v>
          </cell>
          <cell r="F212" t="str">
            <v>Z</v>
          </cell>
          <cell r="G212">
            <v>1</v>
          </cell>
          <cell r="H212">
            <v>3102192</v>
          </cell>
          <cell r="I212">
            <v>0.89</v>
          </cell>
          <cell r="J212">
            <v>0.88</v>
          </cell>
          <cell r="K212">
            <v>154.9</v>
          </cell>
          <cell r="L212">
            <v>155.78</v>
          </cell>
          <cell r="M212">
            <v>154.9</v>
          </cell>
          <cell r="N212">
            <v>155.78</v>
          </cell>
          <cell r="O212">
            <v>0</v>
          </cell>
          <cell r="P212" t="str">
            <v>DT</v>
          </cell>
          <cell r="Q212" t="str">
            <v>continuous from 61-3. Pieces 1a-c; discontinuous to 62-2.</v>
          </cell>
          <cell r="R212" t="str">
            <v>no</v>
          </cell>
          <cell r="S212">
            <v>1</v>
          </cell>
          <cell r="T212">
            <v>53</v>
          </cell>
          <cell r="U212">
            <v>4</v>
          </cell>
          <cell r="V212" t="str">
            <v>M</v>
          </cell>
          <cell r="W212" t="str">
            <v>no</v>
          </cell>
          <cell r="Z212" t="str">
            <v>ICDP5057ES0OHU2</v>
          </cell>
        </row>
        <row r="213">
          <cell r="A213" t="str">
            <v>62-2</v>
          </cell>
          <cell r="B213">
            <v>5057</v>
          </cell>
          <cell r="C213">
            <v>2</v>
          </cell>
          <cell r="D213" t="str">
            <v>A</v>
          </cell>
          <cell r="E213">
            <v>62</v>
          </cell>
          <cell r="F213" t="str">
            <v>Z</v>
          </cell>
          <cell r="G213">
            <v>2</v>
          </cell>
          <cell r="H213">
            <v>3102194</v>
          </cell>
          <cell r="I213">
            <v>0.97</v>
          </cell>
          <cell r="J213">
            <v>0.97</v>
          </cell>
          <cell r="K213">
            <v>155.79</v>
          </cell>
          <cell r="L213">
            <v>156.75</v>
          </cell>
          <cell r="M213">
            <v>155.78</v>
          </cell>
          <cell r="N213">
            <v>156.75</v>
          </cell>
          <cell r="O213">
            <v>0</v>
          </cell>
          <cell r="P213" t="str">
            <v>DT</v>
          </cell>
          <cell r="Q213" t="str">
            <v>pieces 1a-c, 2, 3a-c. Pieces 1 and 2 are nearly continuous. Continuous to 62-3</v>
          </cell>
          <cell r="R213" t="str">
            <v>no</v>
          </cell>
          <cell r="S213">
            <v>3</v>
          </cell>
          <cell r="T213">
            <v>53</v>
          </cell>
          <cell r="U213">
            <v>5</v>
          </cell>
          <cell r="V213" t="str">
            <v>B</v>
          </cell>
          <cell r="W213" t="str">
            <v>no</v>
          </cell>
          <cell r="X213">
            <v>0</v>
          </cell>
          <cell r="Y213">
            <v>0</v>
          </cell>
          <cell r="Z213" t="str">
            <v>ICDP5057ES2OHU2</v>
          </cell>
        </row>
        <row r="214">
          <cell r="A214" t="str">
            <v>62-3</v>
          </cell>
          <cell r="B214">
            <v>5057</v>
          </cell>
          <cell r="C214">
            <v>2</v>
          </cell>
          <cell r="D214" t="str">
            <v>A</v>
          </cell>
          <cell r="E214">
            <v>62</v>
          </cell>
          <cell r="F214" t="str">
            <v>Z</v>
          </cell>
          <cell r="G214">
            <v>3</v>
          </cell>
          <cell r="H214">
            <v>3102196</v>
          </cell>
          <cell r="I214">
            <v>0.48499999999999999</v>
          </cell>
          <cell r="J214">
            <v>0.47</v>
          </cell>
          <cell r="K214">
            <v>156.76</v>
          </cell>
          <cell r="L214">
            <v>157.22</v>
          </cell>
          <cell r="M214">
            <v>156.75</v>
          </cell>
          <cell r="N214">
            <v>157.22</v>
          </cell>
          <cell r="O214">
            <v>0</v>
          </cell>
          <cell r="P214" t="str">
            <v>SM</v>
          </cell>
          <cell r="Q214" t="str">
            <v>Subpieces 1a,1b,1c; discontinous to 62-4</v>
          </cell>
          <cell r="R214" t="str">
            <v>no</v>
          </cell>
          <cell r="S214">
            <v>1</v>
          </cell>
          <cell r="T214">
            <v>54</v>
          </cell>
          <cell r="U214">
            <v>1</v>
          </cell>
          <cell r="V214" t="str">
            <v>T</v>
          </cell>
          <cell r="W214" t="str">
            <v>no</v>
          </cell>
          <cell r="Z214" t="str">
            <v>ICDP5057ES4OHU2</v>
          </cell>
        </row>
        <row r="215">
          <cell r="A215" t="str">
            <v>62-4</v>
          </cell>
          <cell r="B215">
            <v>5057</v>
          </cell>
          <cell r="C215">
            <v>2</v>
          </cell>
          <cell r="D215" t="str">
            <v>A</v>
          </cell>
          <cell r="E215">
            <v>62</v>
          </cell>
          <cell r="F215" t="str">
            <v>Z</v>
          </cell>
          <cell r="G215">
            <v>4</v>
          </cell>
          <cell r="H215">
            <v>3102198</v>
          </cell>
          <cell r="I215">
            <v>0.66</v>
          </cell>
          <cell r="J215">
            <v>0.66</v>
          </cell>
          <cell r="K215">
            <v>157.245</v>
          </cell>
          <cell r="L215">
            <v>157.88</v>
          </cell>
          <cell r="M215">
            <v>157.22</v>
          </cell>
          <cell r="N215">
            <v>157.88</v>
          </cell>
          <cell r="O215">
            <v>0</v>
          </cell>
          <cell r="P215" t="str">
            <v>SM</v>
          </cell>
          <cell r="R215" t="str">
            <v>no</v>
          </cell>
          <cell r="S215">
            <v>1</v>
          </cell>
          <cell r="T215">
            <v>54</v>
          </cell>
          <cell r="U215">
            <v>2</v>
          </cell>
          <cell r="V215" t="str">
            <v>M</v>
          </cell>
          <cell r="W215" t="str">
            <v>no</v>
          </cell>
          <cell r="Z215" t="str">
            <v>ICDP5057ES6OHU2</v>
          </cell>
        </row>
        <row r="216">
          <cell r="A216" t="str">
            <v>63-1</v>
          </cell>
          <cell r="B216">
            <v>5057</v>
          </cell>
          <cell r="C216">
            <v>2</v>
          </cell>
          <cell r="D216" t="str">
            <v>A</v>
          </cell>
          <cell r="E216">
            <v>63</v>
          </cell>
          <cell r="F216" t="str">
            <v>Z</v>
          </cell>
          <cell r="G216">
            <v>1</v>
          </cell>
          <cell r="H216">
            <v>3102200</v>
          </cell>
          <cell r="I216">
            <v>1</v>
          </cell>
          <cell r="J216">
            <v>0.98</v>
          </cell>
          <cell r="K216">
            <v>157.94999999999999</v>
          </cell>
          <cell r="L216">
            <v>158.93</v>
          </cell>
          <cell r="M216">
            <v>157.94999999999999</v>
          </cell>
          <cell r="N216">
            <v>158.93</v>
          </cell>
          <cell r="O216">
            <v>0</v>
          </cell>
          <cell r="P216" t="str">
            <v>SM</v>
          </cell>
          <cell r="Q216" t="str">
            <v>saw cut between 63-1 and 63-2; pieces 1a to d</v>
          </cell>
          <cell r="R216" t="str">
            <v>no</v>
          </cell>
          <cell r="S216">
            <v>1</v>
          </cell>
          <cell r="T216">
            <v>54</v>
          </cell>
          <cell r="U216">
            <v>3</v>
          </cell>
          <cell r="V216" t="str">
            <v>M</v>
          </cell>
          <cell r="W216" t="str">
            <v>no</v>
          </cell>
          <cell r="Z216" t="str">
            <v>ICDP5057ES8OHU2</v>
          </cell>
        </row>
        <row r="217">
          <cell r="A217" t="str">
            <v>63-2</v>
          </cell>
          <cell r="B217">
            <v>5057</v>
          </cell>
          <cell r="C217">
            <v>2</v>
          </cell>
          <cell r="D217" t="str">
            <v>A</v>
          </cell>
          <cell r="E217">
            <v>63</v>
          </cell>
          <cell r="F217" t="str">
            <v>Z</v>
          </cell>
          <cell r="G217">
            <v>2</v>
          </cell>
          <cell r="H217">
            <v>3102202</v>
          </cell>
          <cell r="I217">
            <v>0.98499999999999999</v>
          </cell>
          <cell r="J217">
            <v>0.98</v>
          </cell>
          <cell r="K217">
            <v>158.94999999999999</v>
          </cell>
          <cell r="L217">
            <v>159.91</v>
          </cell>
          <cell r="M217">
            <v>158.93</v>
          </cell>
          <cell r="N217">
            <v>159.91</v>
          </cell>
          <cell r="O217">
            <v>0</v>
          </cell>
          <cell r="P217" t="str">
            <v>SM</v>
          </cell>
          <cell r="Q217" t="str">
            <v>cont. with 63-3; Pieces 1a to 1d. Piece 1d - mineral vein 55 cm between subpieces b and c</v>
          </cell>
          <cell r="R217" t="str">
            <v>no</v>
          </cell>
          <cell r="S217">
            <v>1</v>
          </cell>
          <cell r="T217">
            <v>54</v>
          </cell>
          <cell r="U217">
            <v>4</v>
          </cell>
          <cell r="V217" t="str">
            <v>M</v>
          </cell>
          <cell r="W217" t="str">
            <v>no</v>
          </cell>
          <cell r="X217">
            <v>0</v>
          </cell>
          <cell r="Y217">
            <v>0</v>
          </cell>
          <cell r="Z217" t="str">
            <v>ICDP5057ESAOHU2</v>
          </cell>
        </row>
        <row r="218">
          <cell r="A218" t="str">
            <v>63-3</v>
          </cell>
          <cell r="B218">
            <v>5057</v>
          </cell>
          <cell r="C218">
            <v>2</v>
          </cell>
          <cell r="D218" t="str">
            <v>A</v>
          </cell>
          <cell r="E218">
            <v>63</v>
          </cell>
          <cell r="F218" t="str">
            <v>Z</v>
          </cell>
          <cell r="G218">
            <v>3</v>
          </cell>
          <cell r="H218">
            <v>3102204</v>
          </cell>
          <cell r="I218">
            <v>0.67500000000000004</v>
          </cell>
          <cell r="J218">
            <v>0.67</v>
          </cell>
          <cell r="K218">
            <v>159.935</v>
          </cell>
          <cell r="L218">
            <v>160.58000000000001</v>
          </cell>
          <cell r="M218">
            <v>159.91</v>
          </cell>
          <cell r="N218">
            <v>160.58000000000001</v>
          </cell>
          <cell r="O218">
            <v>0</v>
          </cell>
          <cell r="P218" t="str">
            <v>SM</v>
          </cell>
          <cell r="Q218" t="str">
            <v>cont. with 63-4. pieces 1 a and b, small rubbles in piece 1c lost to the wind!</v>
          </cell>
          <cell r="R218" t="str">
            <v>no</v>
          </cell>
          <cell r="S218">
            <v>1</v>
          </cell>
          <cell r="T218">
            <v>54</v>
          </cell>
          <cell r="U218">
            <v>5</v>
          </cell>
          <cell r="V218" t="str">
            <v>B</v>
          </cell>
          <cell r="W218" t="str">
            <v>no</v>
          </cell>
          <cell r="Z218" t="str">
            <v>ICDP5057ESCOHU2</v>
          </cell>
        </row>
        <row r="219">
          <cell r="A219" t="str">
            <v>63-4</v>
          </cell>
          <cell r="B219">
            <v>5057</v>
          </cell>
          <cell r="C219">
            <v>2</v>
          </cell>
          <cell r="D219" t="str">
            <v>A</v>
          </cell>
          <cell r="E219">
            <v>63</v>
          </cell>
          <cell r="F219" t="str">
            <v>Z</v>
          </cell>
          <cell r="G219">
            <v>4</v>
          </cell>
          <cell r="H219">
            <v>3102206</v>
          </cell>
          <cell r="I219">
            <v>0.5</v>
          </cell>
          <cell r="J219">
            <v>0.5</v>
          </cell>
          <cell r="K219">
            <v>160.61000000000001</v>
          </cell>
          <cell r="L219">
            <v>161.08000000000001</v>
          </cell>
          <cell r="M219">
            <v>160.58000000000001</v>
          </cell>
          <cell r="N219">
            <v>161.08000000000001</v>
          </cell>
          <cell r="O219">
            <v>0</v>
          </cell>
          <cell r="P219" t="str">
            <v>SM</v>
          </cell>
          <cell r="Q219" t="str">
            <v>cont. with 64-1. 1a in plastic bag</v>
          </cell>
          <cell r="R219" t="str">
            <v>no</v>
          </cell>
          <cell r="S219">
            <v>1</v>
          </cell>
          <cell r="T219">
            <v>55</v>
          </cell>
          <cell r="U219">
            <v>1</v>
          </cell>
          <cell r="V219" t="str">
            <v>T</v>
          </cell>
          <cell r="W219" t="str">
            <v>no</v>
          </cell>
          <cell r="Z219" t="str">
            <v>ICDP5057ESEOHU2</v>
          </cell>
        </row>
        <row r="220">
          <cell r="A220" t="str">
            <v>64-1</v>
          </cell>
          <cell r="B220">
            <v>5057</v>
          </cell>
          <cell r="C220">
            <v>2</v>
          </cell>
          <cell r="D220" t="str">
            <v>A</v>
          </cell>
          <cell r="E220">
            <v>64</v>
          </cell>
          <cell r="F220" t="str">
            <v>Z</v>
          </cell>
          <cell r="G220">
            <v>1</v>
          </cell>
          <cell r="H220">
            <v>3102210</v>
          </cell>
          <cell r="I220">
            <v>0.93500000000000005</v>
          </cell>
          <cell r="J220">
            <v>0.92</v>
          </cell>
          <cell r="K220">
            <v>161</v>
          </cell>
          <cell r="L220">
            <v>161.91999999999999</v>
          </cell>
          <cell r="M220">
            <v>161</v>
          </cell>
          <cell r="N220">
            <v>161.91999999999999</v>
          </cell>
          <cell r="O220">
            <v>0</v>
          </cell>
          <cell r="P220" t="str">
            <v>SM</v>
          </cell>
          <cell r="Q220" t="str">
            <v>not cont. with 64-2. pc1a-d, pc2a-b in bags.</v>
          </cell>
          <cell r="R220" t="str">
            <v>no</v>
          </cell>
          <cell r="S220">
            <v>2</v>
          </cell>
          <cell r="T220">
            <v>55</v>
          </cell>
          <cell r="U220">
            <v>2</v>
          </cell>
          <cell r="V220" t="str">
            <v>M</v>
          </cell>
          <cell r="W220" t="str">
            <v>no</v>
          </cell>
          <cell r="Z220" t="str">
            <v>ICDP5057ESIOHU2</v>
          </cell>
        </row>
        <row r="221">
          <cell r="A221" t="str">
            <v>64-2</v>
          </cell>
          <cell r="B221">
            <v>5057</v>
          </cell>
          <cell r="C221">
            <v>2</v>
          </cell>
          <cell r="D221" t="str">
            <v>A</v>
          </cell>
          <cell r="E221">
            <v>64</v>
          </cell>
          <cell r="F221" t="str">
            <v>Z</v>
          </cell>
          <cell r="G221">
            <v>2</v>
          </cell>
          <cell r="H221">
            <v>3102212</v>
          </cell>
          <cell r="I221">
            <v>0.77</v>
          </cell>
          <cell r="J221">
            <v>0.76</v>
          </cell>
          <cell r="K221">
            <v>161.935</v>
          </cell>
          <cell r="L221">
            <v>162.68</v>
          </cell>
          <cell r="M221">
            <v>161.91999999999999</v>
          </cell>
          <cell r="N221">
            <v>162.68</v>
          </cell>
          <cell r="O221">
            <v>0</v>
          </cell>
          <cell r="P221" t="str">
            <v>SM</v>
          </cell>
          <cell r="Q221" t="str">
            <v>cont with 64-3. pc1a-d</v>
          </cell>
          <cell r="R221" t="str">
            <v>no</v>
          </cell>
          <cell r="S221">
            <v>1</v>
          </cell>
          <cell r="T221">
            <v>55</v>
          </cell>
          <cell r="U221">
            <v>3</v>
          </cell>
          <cell r="V221" t="str">
            <v>M</v>
          </cell>
          <cell r="W221" t="str">
            <v>no</v>
          </cell>
          <cell r="X221">
            <v>0</v>
          </cell>
          <cell r="Y221">
            <v>0</v>
          </cell>
          <cell r="Z221" t="str">
            <v>ICDP5057ESKOHU2</v>
          </cell>
        </row>
        <row r="222">
          <cell r="A222" t="str">
            <v>64-3</v>
          </cell>
          <cell r="B222">
            <v>5057</v>
          </cell>
          <cell r="C222">
            <v>2</v>
          </cell>
          <cell r="D222" t="str">
            <v>A</v>
          </cell>
          <cell r="E222">
            <v>64</v>
          </cell>
          <cell r="F222" t="str">
            <v>Z</v>
          </cell>
          <cell r="G222">
            <v>3</v>
          </cell>
          <cell r="H222">
            <v>3102214</v>
          </cell>
          <cell r="I222">
            <v>0.68500000000000005</v>
          </cell>
          <cell r="J222">
            <v>0.68</v>
          </cell>
          <cell r="K222">
            <v>162.70500000000001</v>
          </cell>
          <cell r="L222">
            <v>163.36000000000001</v>
          </cell>
          <cell r="M222">
            <v>162.68</v>
          </cell>
          <cell r="N222">
            <v>163.36000000000001</v>
          </cell>
          <cell r="O222">
            <v>0</v>
          </cell>
          <cell r="P222" t="str">
            <v>SM</v>
          </cell>
          <cell r="Q222" t="str">
            <v>not cont. with 64-4. pc1a-b, pc2 in bag</v>
          </cell>
          <cell r="R222" t="str">
            <v>no</v>
          </cell>
          <cell r="S222">
            <v>2</v>
          </cell>
          <cell r="T222">
            <v>55</v>
          </cell>
          <cell r="U222">
            <v>4</v>
          </cell>
          <cell r="V222" t="str">
            <v>M</v>
          </cell>
          <cell r="W222" t="str">
            <v>no</v>
          </cell>
          <cell r="Z222" t="str">
            <v>ICDP5057ESMOHU2</v>
          </cell>
        </row>
        <row r="223">
          <cell r="A223" t="str">
            <v>64-4</v>
          </cell>
          <cell r="B223">
            <v>5057</v>
          </cell>
          <cell r="C223">
            <v>2</v>
          </cell>
          <cell r="D223" t="str">
            <v>A</v>
          </cell>
          <cell r="E223">
            <v>64</v>
          </cell>
          <cell r="F223" t="str">
            <v>Z</v>
          </cell>
          <cell r="G223">
            <v>4</v>
          </cell>
          <cell r="H223">
            <v>3102216</v>
          </cell>
          <cell r="I223">
            <v>0.6</v>
          </cell>
          <cell r="J223">
            <v>0.59</v>
          </cell>
          <cell r="K223">
            <v>163.39000000000001</v>
          </cell>
          <cell r="L223">
            <v>163.95</v>
          </cell>
          <cell r="M223">
            <v>163.36000000000001</v>
          </cell>
          <cell r="N223">
            <v>163.95</v>
          </cell>
          <cell r="O223">
            <v>0</v>
          </cell>
          <cell r="P223" t="str">
            <v>SM</v>
          </cell>
          <cell r="Q223" t="str">
            <v>pc1, pc2a-d, a in bag</v>
          </cell>
          <cell r="R223" t="str">
            <v>no</v>
          </cell>
          <cell r="S223">
            <v>2</v>
          </cell>
          <cell r="T223">
            <v>55</v>
          </cell>
          <cell r="U223">
            <v>5</v>
          </cell>
          <cell r="V223" t="str">
            <v>B</v>
          </cell>
          <cell r="W223" t="str">
            <v>no</v>
          </cell>
          <cell r="X223">
            <v>0</v>
          </cell>
          <cell r="Y223">
            <v>0</v>
          </cell>
          <cell r="Z223" t="str">
            <v>ICDP5057ESOOHU2</v>
          </cell>
        </row>
        <row r="224">
          <cell r="A224" t="str">
            <v>65-1</v>
          </cell>
          <cell r="B224">
            <v>5057</v>
          </cell>
          <cell r="C224">
            <v>2</v>
          </cell>
          <cell r="D224" t="str">
            <v>A</v>
          </cell>
          <cell r="E224">
            <v>65</v>
          </cell>
          <cell r="F224" t="str">
            <v>Z</v>
          </cell>
          <cell r="G224">
            <v>1</v>
          </cell>
          <cell r="H224">
            <v>3102218</v>
          </cell>
          <cell r="I224">
            <v>0.91</v>
          </cell>
          <cell r="J224">
            <v>0.92</v>
          </cell>
          <cell r="K224">
            <v>164.05</v>
          </cell>
          <cell r="L224">
            <v>164.97</v>
          </cell>
          <cell r="M224">
            <v>164.05</v>
          </cell>
          <cell r="N224">
            <v>164.97</v>
          </cell>
          <cell r="O224">
            <v>0</v>
          </cell>
          <cell r="P224" t="str">
            <v>SM</v>
          </cell>
          <cell r="Q224" t="str">
            <v>continous with 65-2. pc1a-d,pc2,pc3,pc4,pc5</v>
          </cell>
          <cell r="R224" t="str">
            <v>no</v>
          </cell>
          <cell r="S224">
            <v>5</v>
          </cell>
          <cell r="T224">
            <v>56</v>
          </cell>
          <cell r="U224">
            <v>1</v>
          </cell>
          <cell r="V224" t="str">
            <v>T</v>
          </cell>
          <cell r="W224" t="str">
            <v>no</v>
          </cell>
          <cell r="Z224" t="str">
            <v>ICDP5057ESQOHU2</v>
          </cell>
        </row>
        <row r="225">
          <cell r="A225" t="str">
            <v>65-2</v>
          </cell>
          <cell r="B225">
            <v>5057</v>
          </cell>
          <cell r="C225">
            <v>2</v>
          </cell>
          <cell r="D225" t="str">
            <v>A</v>
          </cell>
          <cell r="E225">
            <v>65</v>
          </cell>
          <cell r="F225" t="str">
            <v>Z</v>
          </cell>
          <cell r="G225">
            <v>2</v>
          </cell>
          <cell r="H225">
            <v>3102220</v>
          </cell>
          <cell r="I225">
            <v>0.98499999999999999</v>
          </cell>
          <cell r="J225">
            <v>0.98</v>
          </cell>
          <cell r="K225">
            <v>164.96</v>
          </cell>
          <cell r="L225">
            <v>165.95</v>
          </cell>
          <cell r="M225">
            <v>164.97</v>
          </cell>
          <cell r="N225">
            <v>165.95</v>
          </cell>
          <cell r="O225">
            <v>0</v>
          </cell>
          <cell r="P225" t="str">
            <v>SM</v>
          </cell>
          <cell r="Q225" t="str">
            <v>continous with 65-3, pc1a-i</v>
          </cell>
          <cell r="R225" t="str">
            <v>no</v>
          </cell>
          <cell r="S225">
            <v>1</v>
          </cell>
          <cell r="T225">
            <v>56</v>
          </cell>
          <cell r="U225">
            <v>2</v>
          </cell>
          <cell r="V225" t="str">
            <v>M</v>
          </cell>
          <cell r="W225" t="str">
            <v>no</v>
          </cell>
          <cell r="X225">
            <v>0</v>
          </cell>
          <cell r="Y225">
            <v>0</v>
          </cell>
          <cell r="Z225" t="str">
            <v>ICDP5057ESSOHU2</v>
          </cell>
        </row>
        <row r="226">
          <cell r="A226" t="str">
            <v>65-3</v>
          </cell>
          <cell r="B226">
            <v>5057</v>
          </cell>
          <cell r="C226">
            <v>2</v>
          </cell>
          <cell r="D226" t="str">
            <v>A</v>
          </cell>
          <cell r="E226">
            <v>65</v>
          </cell>
          <cell r="F226" t="str">
            <v>Z</v>
          </cell>
          <cell r="G226">
            <v>3</v>
          </cell>
          <cell r="H226">
            <v>3102222</v>
          </cell>
          <cell r="I226">
            <v>0.91</v>
          </cell>
          <cell r="J226">
            <v>0.91</v>
          </cell>
          <cell r="K226">
            <v>165.94500000000002</v>
          </cell>
          <cell r="L226">
            <v>166.86</v>
          </cell>
          <cell r="M226">
            <v>165.95</v>
          </cell>
          <cell r="N226">
            <v>166.86</v>
          </cell>
          <cell r="O226">
            <v>0</v>
          </cell>
          <cell r="P226" t="str">
            <v>SM</v>
          </cell>
          <cell r="Q226" t="str">
            <v>cont. with 65-4.  pc1a-d</v>
          </cell>
          <cell r="R226" t="str">
            <v>no</v>
          </cell>
          <cell r="S226">
            <v>1</v>
          </cell>
          <cell r="T226">
            <v>56</v>
          </cell>
          <cell r="U226">
            <v>3</v>
          </cell>
          <cell r="V226" t="str">
            <v>M</v>
          </cell>
          <cell r="W226" t="str">
            <v>no</v>
          </cell>
          <cell r="Z226" t="str">
            <v>ICDP5057ESUOHU2</v>
          </cell>
        </row>
        <row r="227">
          <cell r="A227" t="str">
            <v>65-4</v>
          </cell>
          <cell r="B227">
            <v>5057</v>
          </cell>
          <cell r="C227">
            <v>2</v>
          </cell>
          <cell r="D227" t="str">
            <v>A</v>
          </cell>
          <cell r="E227">
            <v>65</v>
          </cell>
          <cell r="F227" t="str">
            <v>Z</v>
          </cell>
          <cell r="G227">
            <v>4</v>
          </cell>
          <cell r="H227">
            <v>3102224</v>
          </cell>
          <cell r="I227">
            <v>0.42499999999999999</v>
          </cell>
          <cell r="J227">
            <v>0.43</v>
          </cell>
          <cell r="K227">
            <v>166.85500000000002</v>
          </cell>
          <cell r="L227">
            <v>167.29</v>
          </cell>
          <cell r="M227">
            <v>166.86</v>
          </cell>
          <cell r="N227">
            <v>167.29</v>
          </cell>
          <cell r="O227">
            <v>0</v>
          </cell>
          <cell r="P227" t="str">
            <v>SM</v>
          </cell>
          <cell r="Q227" t="str">
            <v>cont. with 66-1. pc1</v>
          </cell>
          <cell r="R227" t="str">
            <v>no</v>
          </cell>
          <cell r="S227">
            <v>1</v>
          </cell>
          <cell r="T227">
            <v>56</v>
          </cell>
          <cell r="U227">
            <v>4</v>
          </cell>
          <cell r="V227" t="str">
            <v>M</v>
          </cell>
          <cell r="W227" t="str">
            <v>no</v>
          </cell>
          <cell r="Z227" t="str">
            <v>ICDP5057ESWOHU2</v>
          </cell>
        </row>
        <row r="228">
          <cell r="A228" t="str">
            <v>66-1</v>
          </cell>
          <cell r="B228">
            <v>5057</v>
          </cell>
          <cell r="C228">
            <v>2</v>
          </cell>
          <cell r="D228" t="str">
            <v>A</v>
          </cell>
          <cell r="E228">
            <v>66</v>
          </cell>
          <cell r="F228" t="str">
            <v>Z</v>
          </cell>
          <cell r="G228">
            <v>1</v>
          </cell>
          <cell r="H228">
            <v>3102226</v>
          </cell>
          <cell r="I228">
            <v>0.98</v>
          </cell>
          <cell r="J228">
            <v>0.98</v>
          </cell>
          <cell r="K228">
            <v>167.1</v>
          </cell>
          <cell r="L228">
            <v>168.08</v>
          </cell>
          <cell r="M228">
            <v>167.1</v>
          </cell>
          <cell r="N228">
            <v>168.08</v>
          </cell>
          <cell r="O228">
            <v>0</v>
          </cell>
          <cell r="P228" t="str">
            <v>SM</v>
          </cell>
          <cell r="Q228" t="str">
            <v>cont. with 66-2. pc1a-c</v>
          </cell>
          <cell r="R228" t="str">
            <v>no</v>
          </cell>
          <cell r="S228">
            <v>1</v>
          </cell>
          <cell r="T228">
            <v>56</v>
          </cell>
          <cell r="U228">
            <v>5</v>
          </cell>
          <cell r="V228" t="str">
            <v>B</v>
          </cell>
          <cell r="W228" t="str">
            <v>no</v>
          </cell>
          <cell r="Z228" t="str">
            <v>ICDP5057ESYOHU2</v>
          </cell>
        </row>
        <row r="229">
          <cell r="A229" t="str">
            <v>66-2</v>
          </cell>
          <cell r="B229">
            <v>5057</v>
          </cell>
          <cell r="C229">
            <v>2</v>
          </cell>
          <cell r="D229" t="str">
            <v>A</v>
          </cell>
          <cell r="E229">
            <v>66</v>
          </cell>
          <cell r="F229" t="str">
            <v>Z</v>
          </cell>
          <cell r="G229">
            <v>2</v>
          </cell>
          <cell r="H229">
            <v>3102228</v>
          </cell>
          <cell r="I229">
            <v>0.76</v>
          </cell>
          <cell r="J229">
            <v>0.74</v>
          </cell>
          <cell r="K229">
            <v>168.07999999999998</v>
          </cell>
          <cell r="L229">
            <v>168.82</v>
          </cell>
          <cell r="M229">
            <v>168.08</v>
          </cell>
          <cell r="N229">
            <v>168.82</v>
          </cell>
          <cell r="O229">
            <v>0</v>
          </cell>
          <cell r="P229" t="str">
            <v>SM</v>
          </cell>
          <cell r="Q229" t="str">
            <v>cont. with 66-3. pc1a-d</v>
          </cell>
          <cell r="R229" t="str">
            <v>no</v>
          </cell>
          <cell r="S229">
            <v>1</v>
          </cell>
          <cell r="T229">
            <v>57</v>
          </cell>
          <cell r="U229">
            <v>1</v>
          </cell>
          <cell r="V229" t="str">
            <v>T</v>
          </cell>
          <cell r="W229" t="str">
            <v>no</v>
          </cell>
          <cell r="Z229" t="str">
            <v>ICDP5057ES0PHU2</v>
          </cell>
        </row>
        <row r="230">
          <cell r="A230" t="str">
            <v>66-3</v>
          </cell>
          <cell r="B230">
            <v>5057</v>
          </cell>
          <cell r="C230">
            <v>2</v>
          </cell>
          <cell r="D230" t="str">
            <v>A</v>
          </cell>
          <cell r="E230">
            <v>66</v>
          </cell>
          <cell r="F230" t="str">
            <v>Z</v>
          </cell>
          <cell r="G230">
            <v>3</v>
          </cell>
          <cell r="H230">
            <v>3102230</v>
          </cell>
          <cell r="I230">
            <v>0.56000000000000005</v>
          </cell>
          <cell r="J230">
            <v>0.55000000000000004</v>
          </cell>
          <cell r="K230">
            <v>168.83999999999997</v>
          </cell>
          <cell r="L230">
            <v>169.37</v>
          </cell>
          <cell r="M230">
            <v>168.82</v>
          </cell>
          <cell r="N230">
            <v>169.37</v>
          </cell>
          <cell r="O230">
            <v>0</v>
          </cell>
          <cell r="P230" t="str">
            <v>SM</v>
          </cell>
          <cell r="Q230" t="str">
            <v>cont. with 66-4. pc1a-f, e in bag</v>
          </cell>
          <cell r="R230" t="str">
            <v>no</v>
          </cell>
          <cell r="S230">
            <v>1</v>
          </cell>
          <cell r="T230">
            <v>57</v>
          </cell>
          <cell r="U230">
            <v>2</v>
          </cell>
          <cell r="V230" t="str">
            <v>M</v>
          </cell>
          <cell r="W230" t="str">
            <v>no</v>
          </cell>
          <cell r="Z230" t="str">
            <v>ICDP5057ES2PHU2</v>
          </cell>
        </row>
        <row r="231">
          <cell r="A231" t="str">
            <v>66-4</v>
          </cell>
          <cell r="B231">
            <v>5057</v>
          </cell>
          <cell r="C231">
            <v>2</v>
          </cell>
          <cell r="D231" t="str">
            <v>A</v>
          </cell>
          <cell r="E231">
            <v>66</v>
          </cell>
          <cell r="F231" t="str">
            <v>Z</v>
          </cell>
          <cell r="G231">
            <v>4</v>
          </cell>
          <cell r="H231">
            <v>3102232</v>
          </cell>
          <cell r="I231">
            <v>0.8</v>
          </cell>
          <cell r="J231">
            <v>0.79</v>
          </cell>
          <cell r="K231">
            <v>169.39999999999998</v>
          </cell>
          <cell r="L231">
            <v>170.16</v>
          </cell>
          <cell r="M231">
            <v>169.37</v>
          </cell>
          <cell r="N231">
            <v>170.16</v>
          </cell>
          <cell r="O231">
            <v>0</v>
          </cell>
          <cell r="P231" t="str">
            <v>SM</v>
          </cell>
          <cell r="Q231" t="str">
            <v>cont. with 67-1. pc1a-c</v>
          </cell>
          <cell r="R231" t="str">
            <v>no</v>
          </cell>
          <cell r="S231">
            <v>1</v>
          </cell>
          <cell r="T231">
            <v>57</v>
          </cell>
          <cell r="U231">
            <v>3</v>
          </cell>
          <cell r="V231" t="str">
            <v>M</v>
          </cell>
          <cell r="W231" t="str">
            <v>no</v>
          </cell>
          <cell r="Z231" t="str">
            <v>ICDP5057ES4PHU2</v>
          </cell>
        </row>
        <row r="232">
          <cell r="A232" t="str">
            <v>67-1</v>
          </cell>
          <cell r="B232">
            <v>5057</v>
          </cell>
          <cell r="C232">
            <v>2</v>
          </cell>
          <cell r="D232" t="str">
            <v>A</v>
          </cell>
          <cell r="E232">
            <v>67</v>
          </cell>
          <cell r="F232" t="str">
            <v>Z</v>
          </cell>
          <cell r="G232">
            <v>1</v>
          </cell>
          <cell r="H232">
            <v>3102234</v>
          </cell>
          <cell r="I232">
            <v>0.99</v>
          </cell>
          <cell r="J232">
            <v>0.99</v>
          </cell>
          <cell r="K232">
            <v>170.15</v>
          </cell>
          <cell r="L232">
            <v>171.14</v>
          </cell>
          <cell r="M232">
            <v>170.15</v>
          </cell>
          <cell r="N232">
            <v>171.14</v>
          </cell>
          <cell r="O232">
            <v>0</v>
          </cell>
          <cell r="P232" t="str">
            <v>SM</v>
          </cell>
          <cell r="Q232" t="str">
            <v>saw cut to 67-2. pc1a-c</v>
          </cell>
          <cell r="R232" t="str">
            <v>no</v>
          </cell>
          <cell r="S232">
            <v>1</v>
          </cell>
          <cell r="T232">
            <v>57</v>
          </cell>
          <cell r="U232">
            <v>4</v>
          </cell>
          <cell r="V232" t="str">
            <v>M</v>
          </cell>
          <cell r="W232" t="str">
            <v>no</v>
          </cell>
          <cell r="Z232" t="str">
            <v>ICDP5057ES6PHU2</v>
          </cell>
        </row>
        <row r="233">
          <cell r="A233" t="str">
            <v>67-2</v>
          </cell>
          <cell r="B233">
            <v>5057</v>
          </cell>
          <cell r="C233">
            <v>2</v>
          </cell>
          <cell r="D233" t="str">
            <v>A</v>
          </cell>
          <cell r="E233">
            <v>67</v>
          </cell>
          <cell r="F233" t="str">
            <v>Z</v>
          </cell>
          <cell r="G233">
            <v>2</v>
          </cell>
          <cell r="H233">
            <v>3102236</v>
          </cell>
          <cell r="I233">
            <v>0.995</v>
          </cell>
          <cell r="J233">
            <v>0.98</v>
          </cell>
          <cell r="K233">
            <v>171.14000000000001</v>
          </cell>
          <cell r="L233">
            <v>172.12</v>
          </cell>
          <cell r="M233">
            <v>171.14</v>
          </cell>
          <cell r="N233">
            <v>172.12</v>
          </cell>
          <cell r="O233">
            <v>0</v>
          </cell>
          <cell r="P233" t="str">
            <v>SM</v>
          </cell>
          <cell r="Q233" t="str">
            <v>cont. with 67-3. pc1a-e</v>
          </cell>
          <cell r="R233" t="str">
            <v>no</v>
          </cell>
          <cell r="S233">
            <v>1</v>
          </cell>
          <cell r="T233">
            <v>57</v>
          </cell>
          <cell r="U233">
            <v>5</v>
          </cell>
          <cell r="V233" t="str">
            <v>B</v>
          </cell>
          <cell r="W233" t="str">
            <v>no</v>
          </cell>
          <cell r="Z233" t="str">
            <v>ICDP5057ES8PHU2</v>
          </cell>
        </row>
        <row r="234">
          <cell r="A234" t="str">
            <v>67-3</v>
          </cell>
          <cell r="B234">
            <v>5057</v>
          </cell>
          <cell r="C234">
            <v>2</v>
          </cell>
          <cell r="D234" t="str">
            <v>A</v>
          </cell>
          <cell r="E234">
            <v>67</v>
          </cell>
          <cell r="F234" t="str">
            <v>Z</v>
          </cell>
          <cell r="G234">
            <v>3</v>
          </cell>
          <cell r="H234">
            <v>3102242</v>
          </cell>
          <cell r="I234">
            <v>0.68</v>
          </cell>
          <cell r="J234">
            <v>0.68</v>
          </cell>
          <cell r="K234">
            <v>172.13500000000002</v>
          </cell>
          <cell r="L234">
            <v>172.8</v>
          </cell>
          <cell r="M234">
            <v>172.12</v>
          </cell>
          <cell r="N234">
            <v>172.8</v>
          </cell>
          <cell r="O234">
            <v>0</v>
          </cell>
          <cell r="P234" t="str">
            <v>SM</v>
          </cell>
          <cell r="Q234" t="str">
            <v>cont. 67-4. pc1a-f, b and e in bag</v>
          </cell>
          <cell r="R234" t="str">
            <v>no</v>
          </cell>
          <cell r="S234">
            <v>1</v>
          </cell>
          <cell r="T234">
            <v>58</v>
          </cell>
          <cell r="U234">
            <v>1</v>
          </cell>
          <cell r="V234" t="str">
            <v>T</v>
          </cell>
          <cell r="W234" t="str">
            <v>no</v>
          </cell>
          <cell r="Z234" t="str">
            <v>ICDP5057ESEPHU2</v>
          </cell>
        </row>
        <row r="235">
          <cell r="A235" t="str">
            <v>67-4</v>
          </cell>
          <cell r="B235">
            <v>5057</v>
          </cell>
          <cell r="C235">
            <v>2</v>
          </cell>
          <cell r="D235" t="str">
            <v>A</v>
          </cell>
          <cell r="E235">
            <v>67</v>
          </cell>
          <cell r="F235" t="str">
            <v>Z</v>
          </cell>
          <cell r="G235">
            <v>4</v>
          </cell>
          <cell r="H235">
            <v>3102244</v>
          </cell>
          <cell r="I235">
            <v>0.41</v>
          </cell>
          <cell r="J235">
            <v>0.41</v>
          </cell>
          <cell r="K235">
            <v>172.81500000000003</v>
          </cell>
          <cell r="L235">
            <v>173.21</v>
          </cell>
          <cell r="M235">
            <v>172.8</v>
          </cell>
          <cell r="N235">
            <v>173.21</v>
          </cell>
          <cell r="O235">
            <v>0</v>
          </cell>
          <cell r="P235" t="str">
            <v>JC</v>
          </cell>
          <cell r="Q235" t="str">
            <v>cont. 68-1. pc1a-c</v>
          </cell>
          <cell r="R235" t="str">
            <v>no</v>
          </cell>
          <cell r="S235">
            <v>1</v>
          </cell>
          <cell r="T235">
            <v>58</v>
          </cell>
          <cell r="U235">
            <v>2</v>
          </cell>
          <cell r="V235" t="str">
            <v>M</v>
          </cell>
          <cell r="W235" t="str">
            <v>no</v>
          </cell>
          <cell r="Z235" t="str">
            <v>ICDP5057ESGPHU2</v>
          </cell>
        </row>
        <row r="236">
          <cell r="A236" t="str">
            <v>68-1</v>
          </cell>
          <cell r="B236">
            <v>5057</v>
          </cell>
          <cell r="C236">
            <v>2</v>
          </cell>
          <cell r="D236" t="str">
            <v>A</v>
          </cell>
          <cell r="E236">
            <v>68</v>
          </cell>
          <cell r="F236" t="str">
            <v>Z</v>
          </cell>
          <cell r="G236">
            <v>1</v>
          </cell>
          <cell r="H236">
            <v>3102248</v>
          </cell>
          <cell r="I236">
            <v>0.80500000000000005</v>
          </cell>
          <cell r="J236">
            <v>0.77</v>
          </cell>
          <cell r="K236">
            <v>173.2</v>
          </cell>
          <cell r="L236">
            <v>173.97</v>
          </cell>
          <cell r="M236">
            <v>173.2</v>
          </cell>
          <cell r="N236">
            <v>173.97</v>
          </cell>
          <cell r="O236">
            <v>0</v>
          </cell>
          <cell r="P236" t="str">
            <v>JC</v>
          </cell>
          <cell r="Q236" t="str">
            <v>cont. 68-2. pc1a-c</v>
          </cell>
          <cell r="R236" t="str">
            <v>no</v>
          </cell>
          <cell r="S236">
            <v>1</v>
          </cell>
          <cell r="T236">
            <v>58</v>
          </cell>
          <cell r="U236">
            <v>3</v>
          </cell>
          <cell r="V236" t="str">
            <v>M</v>
          </cell>
          <cell r="W236" t="str">
            <v>no</v>
          </cell>
          <cell r="Z236" t="str">
            <v>ICDP5057ESKPHU2</v>
          </cell>
        </row>
        <row r="237">
          <cell r="A237" t="str">
            <v>68-2</v>
          </cell>
          <cell r="B237">
            <v>5057</v>
          </cell>
          <cell r="C237">
            <v>2</v>
          </cell>
          <cell r="D237" t="str">
            <v>A</v>
          </cell>
          <cell r="E237">
            <v>68</v>
          </cell>
          <cell r="F237" t="str">
            <v>Z</v>
          </cell>
          <cell r="G237">
            <v>2</v>
          </cell>
          <cell r="H237">
            <v>3102250</v>
          </cell>
          <cell r="I237">
            <v>0.68500000000000005</v>
          </cell>
          <cell r="J237">
            <v>0.67</v>
          </cell>
          <cell r="K237">
            <v>174.005</v>
          </cell>
          <cell r="L237">
            <v>174.64</v>
          </cell>
          <cell r="M237">
            <v>173.97</v>
          </cell>
          <cell r="N237">
            <v>174.64</v>
          </cell>
          <cell r="O237">
            <v>0</v>
          </cell>
          <cell r="P237" t="str">
            <v>JC</v>
          </cell>
          <cell r="Q237" t="str">
            <v>discont. 68-3. pc1a-b</v>
          </cell>
          <cell r="R237" t="str">
            <v>no</v>
          </cell>
          <cell r="S237">
            <v>1</v>
          </cell>
          <cell r="T237">
            <v>58</v>
          </cell>
          <cell r="U237">
            <v>4</v>
          </cell>
          <cell r="V237" t="str">
            <v>M</v>
          </cell>
          <cell r="W237" t="str">
            <v>no</v>
          </cell>
          <cell r="Z237" t="str">
            <v>ICDP5057ESMPHU2</v>
          </cell>
        </row>
        <row r="238">
          <cell r="A238" t="str">
            <v>68-3</v>
          </cell>
          <cell r="B238">
            <v>5057</v>
          </cell>
          <cell r="C238">
            <v>2</v>
          </cell>
          <cell r="D238" t="str">
            <v>A</v>
          </cell>
          <cell r="E238">
            <v>68</v>
          </cell>
          <cell r="F238" t="str">
            <v>Z</v>
          </cell>
          <cell r="G238">
            <v>3</v>
          </cell>
          <cell r="H238">
            <v>3102252</v>
          </cell>
          <cell r="I238">
            <v>0.87</v>
          </cell>
          <cell r="J238">
            <v>0.8</v>
          </cell>
          <cell r="K238">
            <v>174.69</v>
          </cell>
          <cell r="L238">
            <v>175.44</v>
          </cell>
          <cell r="M238">
            <v>174.64</v>
          </cell>
          <cell r="N238">
            <v>175.44</v>
          </cell>
          <cell r="O238">
            <v>0</v>
          </cell>
          <cell r="P238" t="str">
            <v>JC</v>
          </cell>
          <cell r="Q238" t="str">
            <v>cont. 68-4. pc1a-b, a in bag. pc2a-b.</v>
          </cell>
          <cell r="R238" t="str">
            <v>no</v>
          </cell>
          <cell r="S238">
            <v>2</v>
          </cell>
          <cell r="T238">
            <v>58</v>
          </cell>
          <cell r="U238">
            <v>5</v>
          </cell>
          <cell r="V238" t="str">
            <v>B</v>
          </cell>
          <cell r="W238" t="str">
            <v>no</v>
          </cell>
          <cell r="Z238" t="str">
            <v>ICDP5057ESOPHU2</v>
          </cell>
        </row>
        <row r="239">
          <cell r="A239" t="str">
            <v>68-4</v>
          </cell>
          <cell r="B239">
            <v>5057</v>
          </cell>
          <cell r="C239">
            <v>2</v>
          </cell>
          <cell r="D239" t="str">
            <v>A</v>
          </cell>
          <cell r="E239">
            <v>68</v>
          </cell>
          <cell r="F239" t="str">
            <v>Z</v>
          </cell>
          <cell r="G239">
            <v>4</v>
          </cell>
          <cell r="H239">
            <v>3102254</v>
          </cell>
          <cell r="I239">
            <v>0.72499999999999998</v>
          </cell>
          <cell r="J239">
            <v>0.7</v>
          </cell>
          <cell r="K239">
            <v>175.56</v>
          </cell>
          <cell r="L239">
            <v>176.14</v>
          </cell>
          <cell r="M239">
            <v>175.44</v>
          </cell>
          <cell r="N239">
            <v>176.14</v>
          </cell>
          <cell r="O239">
            <v>0</v>
          </cell>
          <cell r="P239" t="str">
            <v>SM</v>
          </cell>
          <cell r="Q239" t="str">
            <v>cont. 69-1. pc1a-f</v>
          </cell>
          <cell r="R239" t="str">
            <v>no</v>
          </cell>
          <cell r="S239">
            <v>1</v>
          </cell>
          <cell r="T239">
            <v>59</v>
          </cell>
          <cell r="U239">
            <v>1</v>
          </cell>
          <cell r="V239" t="str">
            <v>T</v>
          </cell>
          <cell r="W239" t="str">
            <v>no</v>
          </cell>
          <cell r="Z239" t="str">
            <v>ICDP5057ESQPHU2</v>
          </cell>
        </row>
        <row r="240">
          <cell r="A240" t="str">
            <v>69-1</v>
          </cell>
          <cell r="B240">
            <v>5057</v>
          </cell>
          <cell r="C240">
            <v>2</v>
          </cell>
          <cell r="D240" t="str">
            <v>A</v>
          </cell>
          <cell r="E240">
            <v>69</v>
          </cell>
          <cell r="F240" t="str">
            <v>Z</v>
          </cell>
          <cell r="G240">
            <v>1</v>
          </cell>
          <cell r="H240">
            <v>3102256</v>
          </cell>
          <cell r="I240">
            <v>0.94499999999999995</v>
          </cell>
          <cell r="J240">
            <v>0.94</v>
          </cell>
          <cell r="K240">
            <v>176.25</v>
          </cell>
          <cell r="L240">
            <v>177.19</v>
          </cell>
          <cell r="M240">
            <v>176.25</v>
          </cell>
          <cell r="N240">
            <v>177.19</v>
          </cell>
          <cell r="O240">
            <v>0</v>
          </cell>
          <cell r="P240" t="str">
            <v>SM</v>
          </cell>
          <cell r="Q240" t="str">
            <v>saw cut to 69-2. pc1a-c, pc2a-, a in bag</v>
          </cell>
          <cell r="R240" t="str">
            <v>no</v>
          </cell>
          <cell r="S240">
            <v>2</v>
          </cell>
          <cell r="T240">
            <v>59</v>
          </cell>
          <cell r="U240">
            <v>2</v>
          </cell>
          <cell r="V240" t="str">
            <v>M</v>
          </cell>
          <cell r="W240" t="str">
            <v>no</v>
          </cell>
          <cell r="Z240" t="str">
            <v>ICDP5057ESSPHU2</v>
          </cell>
        </row>
        <row r="241">
          <cell r="A241" t="str">
            <v>69-2</v>
          </cell>
          <cell r="B241">
            <v>5057</v>
          </cell>
          <cell r="C241">
            <v>2</v>
          </cell>
          <cell r="D241" t="str">
            <v>A</v>
          </cell>
          <cell r="E241">
            <v>69</v>
          </cell>
          <cell r="F241" t="str">
            <v>Z</v>
          </cell>
          <cell r="G241">
            <v>2</v>
          </cell>
          <cell r="H241">
            <v>3102258</v>
          </cell>
          <cell r="I241">
            <v>0.96</v>
          </cell>
          <cell r="J241">
            <v>0.97</v>
          </cell>
          <cell r="K241">
            <v>177.19499999999999</v>
          </cell>
          <cell r="L241">
            <v>178.16</v>
          </cell>
          <cell r="M241">
            <v>177.19</v>
          </cell>
          <cell r="N241">
            <v>178.16</v>
          </cell>
          <cell r="O241">
            <v>0</v>
          </cell>
          <cell r="P241" t="str">
            <v>SM</v>
          </cell>
          <cell r="Q241" t="str">
            <v>discont. 69-3. pc1a-i, e in bag</v>
          </cell>
          <cell r="R241" t="str">
            <v>no</v>
          </cell>
          <cell r="S241">
            <v>1</v>
          </cell>
          <cell r="T241">
            <v>59</v>
          </cell>
          <cell r="U241">
            <v>3</v>
          </cell>
          <cell r="V241" t="str">
            <v>M</v>
          </cell>
          <cell r="W241" t="str">
            <v>no</v>
          </cell>
          <cell r="Z241" t="str">
            <v>ICDP5057ESUPHU2</v>
          </cell>
        </row>
        <row r="242">
          <cell r="A242" t="str">
            <v>69-3</v>
          </cell>
          <cell r="B242">
            <v>5057</v>
          </cell>
          <cell r="C242">
            <v>2</v>
          </cell>
          <cell r="D242" t="str">
            <v>A</v>
          </cell>
          <cell r="E242">
            <v>69</v>
          </cell>
          <cell r="F242" t="str">
            <v>Z</v>
          </cell>
          <cell r="G242">
            <v>3</v>
          </cell>
          <cell r="H242">
            <v>3102260</v>
          </cell>
          <cell r="I242">
            <v>0.83499999999999996</v>
          </cell>
          <cell r="J242">
            <v>0.82</v>
          </cell>
          <cell r="K242">
            <v>178.155</v>
          </cell>
          <cell r="L242">
            <v>178.98</v>
          </cell>
          <cell r="M242">
            <v>178.16</v>
          </cell>
          <cell r="N242">
            <v>178.98</v>
          </cell>
          <cell r="O242">
            <v>0</v>
          </cell>
          <cell r="P242" t="str">
            <v>SM</v>
          </cell>
          <cell r="Q242" t="str">
            <v>cont. 69-4. pc1a-c</v>
          </cell>
          <cell r="R242" t="str">
            <v>no</v>
          </cell>
          <cell r="S242">
            <v>1</v>
          </cell>
          <cell r="T242">
            <v>59</v>
          </cell>
          <cell r="U242">
            <v>4</v>
          </cell>
          <cell r="V242" t="str">
            <v>M</v>
          </cell>
          <cell r="W242" t="str">
            <v>no</v>
          </cell>
          <cell r="X242">
            <v>0</v>
          </cell>
          <cell r="Y242">
            <v>0</v>
          </cell>
          <cell r="Z242" t="str">
            <v>ICDP5057ESWPHU2</v>
          </cell>
        </row>
        <row r="243">
          <cell r="A243" t="str">
            <v>69-4</v>
          </cell>
          <cell r="B243">
            <v>5057</v>
          </cell>
          <cell r="C243">
            <v>2</v>
          </cell>
          <cell r="D243" t="str">
            <v>A</v>
          </cell>
          <cell r="E243">
            <v>69</v>
          </cell>
          <cell r="F243" t="str">
            <v>Z</v>
          </cell>
          <cell r="G243">
            <v>4</v>
          </cell>
          <cell r="H243">
            <v>3102262</v>
          </cell>
          <cell r="I243">
            <v>0.38500000000000001</v>
          </cell>
          <cell r="J243">
            <v>0.47</v>
          </cell>
          <cell r="K243">
            <v>178.99</v>
          </cell>
          <cell r="L243">
            <v>179.45</v>
          </cell>
          <cell r="M243">
            <v>178.98</v>
          </cell>
          <cell r="N243">
            <v>179.45</v>
          </cell>
          <cell r="O243">
            <v>0</v>
          </cell>
          <cell r="P243" t="str">
            <v>SM</v>
          </cell>
          <cell r="Q243" t="str">
            <v>cont. 70-1. pc1a-b</v>
          </cell>
          <cell r="R243" t="str">
            <v>no</v>
          </cell>
          <cell r="S243">
            <v>1</v>
          </cell>
          <cell r="T243">
            <v>59</v>
          </cell>
          <cell r="U243">
            <v>5</v>
          </cell>
          <cell r="V243" t="str">
            <v>B</v>
          </cell>
          <cell r="W243" t="str">
            <v>no</v>
          </cell>
          <cell r="Z243" t="str">
            <v>ICDP5057ESYPHU2</v>
          </cell>
        </row>
        <row r="244">
          <cell r="A244" t="str">
            <v>70-1</v>
          </cell>
          <cell r="B244">
            <v>5057</v>
          </cell>
          <cell r="C244">
            <v>2</v>
          </cell>
          <cell r="D244" t="str">
            <v>A</v>
          </cell>
          <cell r="E244">
            <v>70</v>
          </cell>
          <cell r="F244" t="str">
            <v>Z</v>
          </cell>
          <cell r="G244">
            <v>1</v>
          </cell>
          <cell r="H244">
            <v>3102264</v>
          </cell>
          <cell r="I244">
            <v>0.77</v>
          </cell>
          <cell r="J244">
            <v>0.73</v>
          </cell>
          <cell r="K244">
            <v>179.3</v>
          </cell>
          <cell r="L244">
            <v>180.03</v>
          </cell>
          <cell r="M244">
            <v>179.3</v>
          </cell>
          <cell r="N244">
            <v>180.03</v>
          </cell>
          <cell r="O244">
            <v>0</v>
          </cell>
          <cell r="P244" t="str">
            <v>SM</v>
          </cell>
          <cell r="Q244" t="str">
            <v>cont. 70-2. pc1a-k, k in bag</v>
          </cell>
          <cell r="R244" t="str">
            <v>no</v>
          </cell>
          <cell r="S244">
            <v>1</v>
          </cell>
          <cell r="T244">
            <v>60</v>
          </cell>
          <cell r="U244">
            <v>1</v>
          </cell>
          <cell r="V244" t="str">
            <v>T</v>
          </cell>
          <cell r="W244" t="str">
            <v>no</v>
          </cell>
          <cell r="Z244" t="str">
            <v>ICDP5057ES0QHU2</v>
          </cell>
        </row>
        <row r="245">
          <cell r="A245" t="str">
            <v>70-2</v>
          </cell>
          <cell r="B245">
            <v>5057</v>
          </cell>
          <cell r="C245">
            <v>2</v>
          </cell>
          <cell r="D245" t="str">
            <v>A</v>
          </cell>
          <cell r="E245">
            <v>70</v>
          </cell>
          <cell r="F245" t="str">
            <v>Z</v>
          </cell>
          <cell r="G245">
            <v>2</v>
          </cell>
          <cell r="H245">
            <v>3102266</v>
          </cell>
          <cell r="I245">
            <v>0.96</v>
          </cell>
          <cell r="J245">
            <v>0.94</v>
          </cell>
          <cell r="K245">
            <v>180.07000000000002</v>
          </cell>
          <cell r="L245">
            <v>180.97</v>
          </cell>
          <cell r="M245">
            <v>180.03</v>
          </cell>
          <cell r="N245">
            <v>180.97</v>
          </cell>
          <cell r="O245">
            <v>0</v>
          </cell>
          <cell r="P245" t="str">
            <v>SM</v>
          </cell>
          <cell r="Q245" t="str">
            <v>cont. 70-3. pc1a-b</v>
          </cell>
          <cell r="R245" t="str">
            <v>no</v>
          </cell>
          <cell r="S245">
            <v>1</v>
          </cell>
          <cell r="T245">
            <v>60</v>
          </cell>
          <cell r="U245">
            <v>2</v>
          </cell>
          <cell r="V245" t="str">
            <v>M</v>
          </cell>
          <cell r="W245" t="str">
            <v>no</v>
          </cell>
          <cell r="Z245" t="str">
            <v>ICDP5057ES2QHU2</v>
          </cell>
        </row>
        <row r="246">
          <cell r="A246" t="str">
            <v>70-3</v>
          </cell>
          <cell r="B246">
            <v>5057</v>
          </cell>
          <cell r="C246">
            <v>2</v>
          </cell>
          <cell r="D246" t="str">
            <v>A</v>
          </cell>
          <cell r="E246">
            <v>70</v>
          </cell>
          <cell r="F246" t="str">
            <v>Z</v>
          </cell>
          <cell r="G246">
            <v>3</v>
          </cell>
          <cell r="H246">
            <v>3102268</v>
          </cell>
          <cell r="I246">
            <v>0.52500000000000002</v>
          </cell>
          <cell r="J246">
            <v>0.5</v>
          </cell>
          <cell r="K246">
            <v>181.03000000000003</v>
          </cell>
          <cell r="L246">
            <v>181.47</v>
          </cell>
          <cell r="M246">
            <v>180.97</v>
          </cell>
          <cell r="N246">
            <v>181.47</v>
          </cell>
          <cell r="O246">
            <v>0</v>
          </cell>
          <cell r="P246" t="str">
            <v>SM</v>
          </cell>
          <cell r="Q246" t="str">
            <v>cont. 70-4. pc1a-h, h in bag</v>
          </cell>
          <cell r="R246" t="str">
            <v>no</v>
          </cell>
          <cell r="S246">
            <v>1</v>
          </cell>
          <cell r="T246">
            <v>60</v>
          </cell>
          <cell r="U246">
            <v>3</v>
          </cell>
          <cell r="V246" t="str">
            <v>M</v>
          </cell>
          <cell r="W246" t="str">
            <v>no</v>
          </cell>
          <cell r="Z246" t="str">
            <v>ICDP5057ES4QHU2</v>
          </cell>
        </row>
        <row r="247">
          <cell r="A247" t="str">
            <v>70-4</v>
          </cell>
          <cell r="B247">
            <v>5057</v>
          </cell>
          <cell r="C247">
            <v>2</v>
          </cell>
          <cell r="D247" t="str">
            <v>A</v>
          </cell>
          <cell r="E247">
            <v>70</v>
          </cell>
          <cell r="F247" t="str">
            <v>Z</v>
          </cell>
          <cell r="G247">
            <v>4</v>
          </cell>
          <cell r="H247">
            <v>3102270</v>
          </cell>
          <cell r="I247">
            <v>0.88500000000000001</v>
          </cell>
          <cell r="J247">
            <v>0.85</v>
          </cell>
          <cell r="K247">
            <v>181.55500000000004</v>
          </cell>
          <cell r="L247">
            <v>182.32</v>
          </cell>
          <cell r="M247">
            <v>181.47</v>
          </cell>
          <cell r="N247">
            <v>182.32</v>
          </cell>
          <cell r="O247">
            <v>0</v>
          </cell>
          <cell r="P247" t="str">
            <v>SM</v>
          </cell>
          <cell r="Q247" t="str">
            <v>cont. 71-1. pc1a-e</v>
          </cell>
          <cell r="R247" t="str">
            <v>no</v>
          </cell>
          <cell r="S247">
            <v>1</v>
          </cell>
          <cell r="T247">
            <v>60</v>
          </cell>
          <cell r="U247">
            <v>4</v>
          </cell>
          <cell r="V247" t="str">
            <v>M</v>
          </cell>
          <cell r="W247" t="str">
            <v>no</v>
          </cell>
          <cell r="Z247" t="str">
            <v>ICDP5057ES6QHU2</v>
          </cell>
        </row>
        <row r="248">
          <cell r="A248" t="str">
            <v>71-1</v>
          </cell>
          <cell r="B248">
            <v>5057</v>
          </cell>
          <cell r="C248">
            <v>2</v>
          </cell>
          <cell r="D248" t="str">
            <v>A</v>
          </cell>
          <cell r="E248">
            <v>71</v>
          </cell>
          <cell r="F248" t="str">
            <v>Z</v>
          </cell>
          <cell r="G248">
            <v>1</v>
          </cell>
          <cell r="H248">
            <v>3102272</v>
          </cell>
          <cell r="I248">
            <v>0.98</v>
          </cell>
          <cell r="J248">
            <v>0.95</v>
          </cell>
          <cell r="K248">
            <v>182.35</v>
          </cell>
          <cell r="L248">
            <v>183.3</v>
          </cell>
          <cell r="M248">
            <v>182.35</v>
          </cell>
          <cell r="N248">
            <v>183.3</v>
          </cell>
          <cell r="O248">
            <v>0</v>
          </cell>
          <cell r="P248" t="str">
            <v>SM</v>
          </cell>
          <cell r="Q248" t="str">
            <v>cont. 71-2. pc1a-i</v>
          </cell>
          <cell r="R248" t="str">
            <v>no</v>
          </cell>
          <cell r="S248">
            <v>1</v>
          </cell>
          <cell r="T248">
            <v>60</v>
          </cell>
          <cell r="U248">
            <v>5</v>
          </cell>
          <cell r="V248" t="str">
            <v>B</v>
          </cell>
          <cell r="W248" t="str">
            <v>no</v>
          </cell>
          <cell r="Z248" t="str">
            <v>ICDP5057ES8QHU2</v>
          </cell>
        </row>
        <row r="249">
          <cell r="A249" t="str">
            <v>71-2</v>
          </cell>
          <cell r="B249">
            <v>5057</v>
          </cell>
          <cell r="C249">
            <v>2</v>
          </cell>
          <cell r="D249" t="str">
            <v>A</v>
          </cell>
          <cell r="E249">
            <v>71</v>
          </cell>
          <cell r="F249" t="str">
            <v>Z</v>
          </cell>
          <cell r="G249">
            <v>2</v>
          </cell>
          <cell r="H249">
            <v>3102274</v>
          </cell>
          <cell r="I249">
            <v>0.65</v>
          </cell>
          <cell r="J249">
            <v>0.62</v>
          </cell>
          <cell r="K249">
            <v>183.32999999999998</v>
          </cell>
          <cell r="L249">
            <v>183.92</v>
          </cell>
          <cell r="M249">
            <v>183.3</v>
          </cell>
          <cell r="N249">
            <v>183.92</v>
          </cell>
          <cell r="O249">
            <v>0</v>
          </cell>
          <cell r="P249" t="str">
            <v>SM</v>
          </cell>
          <cell r="Q249" t="str">
            <v>cont. 71-3. pc1</v>
          </cell>
          <cell r="R249" t="str">
            <v>no</v>
          </cell>
          <cell r="S249">
            <v>1</v>
          </cell>
          <cell r="T249">
            <v>61</v>
          </cell>
          <cell r="U249">
            <v>1</v>
          </cell>
          <cell r="V249" t="str">
            <v>T</v>
          </cell>
          <cell r="W249" t="str">
            <v>no</v>
          </cell>
          <cell r="Z249" t="str">
            <v>ICDP5057ESAQHU2</v>
          </cell>
        </row>
        <row r="250">
          <cell r="A250" t="str">
            <v>71-3</v>
          </cell>
          <cell r="B250">
            <v>5057</v>
          </cell>
          <cell r="C250">
            <v>2</v>
          </cell>
          <cell r="D250" t="str">
            <v>A</v>
          </cell>
          <cell r="E250">
            <v>71</v>
          </cell>
          <cell r="F250" t="str">
            <v>Z</v>
          </cell>
          <cell r="G250">
            <v>3</v>
          </cell>
          <cell r="H250">
            <v>3102276</v>
          </cell>
          <cell r="I250">
            <v>0.82</v>
          </cell>
          <cell r="J250">
            <v>0.81</v>
          </cell>
          <cell r="K250">
            <v>183.98</v>
          </cell>
          <cell r="L250">
            <v>184.73</v>
          </cell>
          <cell r="M250">
            <v>183.92</v>
          </cell>
          <cell r="N250">
            <v>184.73</v>
          </cell>
          <cell r="O250">
            <v>0</v>
          </cell>
          <cell r="P250" t="str">
            <v>SM</v>
          </cell>
          <cell r="Q250" t="str">
            <v>cont. 71-4. pc1a-c</v>
          </cell>
          <cell r="R250" t="str">
            <v>no</v>
          </cell>
          <cell r="S250">
            <v>1</v>
          </cell>
          <cell r="T250">
            <v>61</v>
          </cell>
          <cell r="U250">
            <v>2</v>
          </cell>
          <cell r="V250" t="str">
            <v>M</v>
          </cell>
          <cell r="W250" t="str">
            <v>no</v>
          </cell>
          <cell r="Z250" t="str">
            <v>ICDP5057ESCQHU2</v>
          </cell>
        </row>
        <row r="251">
          <cell r="A251" t="str">
            <v>71-4</v>
          </cell>
          <cell r="B251">
            <v>5057</v>
          </cell>
          <cell r="C251">
            <v>2</v>
          </cell>
          <cell r="D251" t="str">
            <v>A</v>
          </cell>
          <cell r="E251">
            <v>71</v>
          </cell>
          <cell r="F251" t="str">
            <v>Z</v>
          </cell>
          <cell r="G251">
            <v>4</v>
          </cell>
          <cell r="H251">
            <v>3102278</v>
          </cell>
          <cell r="I251">
            <v>0.64500000000000002</v>
          </cell>
          <cell r="J251">
            <v>0.63</v>
          </cell>
          <cell r="K251">
            <v>184.79999999999998</v>
          </cell>
          <cell r="L251">
            <v>185.36</v>
          </cell>
          <cell r="M251">
            <v>184.73</v>
          </cell>
          <cell r="N251">
            <v>185.36</v>
          </cell>
          <cell r="O251">
            <v>0</v>
          </cell>
          <cell r="P251" t="str">
            <v>SM</v>
          </cell>
          <cell r="Q251" t="str">
            <v>cont. 72-1. pc1a-f</v>
          </cell>
          <cell r="R251" t="str">
            <v>no</v>
          </cell>
          <cell r="S251">
            <v>1</v>
          </cell>
          <cell r="T251">
            <v>61</v>
          </cell>
          <cell r="U251">
            <v>3</v>
          </cell>
          <cell r="V251" t="str">
            <v>M</v>
          </cell>
          <cell r="W251" t="str">
            <v>no</v>
          </cell>
          <cell r="Z251" t="str">
            <v>ICDP5057ESEQHU2</v>
          </cell>
        </row>
        <row r="252">
          <cell r="A252" t="str">
            <v>72-1</v>
          </cell>
          <cell r="B252">
            <v>5057</v>
          </cell>
          <cell r="C252">
            <v>2</v>
          </cell>
          <cell r="D252" t="str">
            <v>A</v>
          </cell>
          <cell r="E252">
            <v>72</v>
          </cell>
          <cell r="F252" t="str">
            <v>Z</v>
          </cell>
          <cell r="G252">
            <v>1</v>
          </cell>
          <cell r="H252">
            <v>3102280</v>
          </cell>
          <cell r="I252">
            <v>0.78</v>
          </cell>
          <cell r="J252">
            <v>0.77</v>
          </cell>
          <cell r="K252">
            <v>185.4</v>
          </cell>
          <cell r="L252">
            <v>186.17</v>
          </cell>
          <cell r="M252">
            <v>185.4</v>
          </cell>
          <cell r="N252">
            <v>186.17</v>
          </cell>
          <cell r="O252">
            <v>0</v>
          </cell>
          <cell r="P252" t="str">
            <v>SM</v>
          </cell>
          <cell r="Q252" t="str">
            <v>cont. 72-2. pc1a-d</v>
          </cell>
          <cell r="R252" t="str">
            <v>no</v>
          </cell>
          <cell r="S252">
            <v>1</v>
          </cell>
          <cell r="T252">
            <v>61</v>
          </cell>
          <cell r="U252">
            <v>4</v>
          </cell>
          <cell r="V252" t="str">
            <v>M</v>
          </cell>
          <cell r="W252" t="str">
            <v>no</v>
          </cell>
          <cell r="Z252" t="str">
            <v>ICDP5057ESGQHU2</v>
          </cell>
        </row>
        <row r="253">
          <cell r="A253" t="str">
            <v>72-2</v>
          </cell>
          <cell r="B253">
            <v>5057</v>
          </cell>
          <cell r="C253">
            <v>2</v>
          </cell>
          <cell r="D253" t="str">
            <v>A</v>
          </cell>
          <cell r="E253">
            <v>72</v>
          </cell>
          <cell r="F253" t="str">
            <v>Z</v>
          </cell>
          <cell r="G253">
            <v>2</v>
          </cell>
          <cell r="H253">
            <v>3102282</v>
          </cell>
          <cell r="I253">
            <v>0.67500000000000004</v>
          </cell>
          <cell r="J253">
            <v>0.65</v>
          </cell>
          <cell r="K253">
            <v>186.18</v>
          </cell>
          <cell r="L253">
            <v>186.82</v>
          </cell>
          <cell r="M253">
            <v>186.17</v>
          </cell>
          <cell r="N253">
            <v>186.82</v>
          </cell>
          <cell r="O253">
            <v>0</v>
          </cell>
          <cell r="P253" t="str">
            <v>SM</v>
          </cell>
          <cell r="Q253" t="str">
            <v>discont. 72-3. pc1a-f</v>
          </cell>
          <cell r="R253" t="str">
            <v>no</v>
          </cell>
          <cell r="S253">
            <v>1</v>
          </cell>
          <cell r="T253">
            <v>61</v>
          </cell>
          <cell r="U253">
            <v>5</v>
          </cell>
          <cell r="V253" t="str">
            <v>B</v>
          </cell>
          <cell r="W253" t="str">
            <v>no</v>
          </cell>
          <cell r="Z253" t="str">
            <v>ICDP5057ESIQHU2</v>
          </cell>
        </row>
        <row r="254">
          <cell r="A254" t="str">
            <v>72-3</v>
          </cell>
          <cell r="B254">
            <v>5057</v>
          </cell>
          <cell r="C254">
            <v>2</v>
          </cell>
          <cell r="D254" t="str">
            <v>A</v>
          </cell>
          <cell r="E254">
            <v>72</v>
          </cell>
          <cell r="F254" t="str">
            <v>Z</v>
          </cell>
          <cell r="G254">
            <v>3</v>
          </cell>
          <cell r="H254">
            <v>3102284</v>
          </cell>
          <cell r="I254">
            <v>0.84</v>
          </cell>
          <cell r="J254">
            <v>0.82</v>
          </cell>
          <cell r="K254">
            <v>186.85500000000002</v>
          </cell>
          <cell r="L254">
            <v>187.64</v>
          </cell>
          <cell r="M254">
            <v>186.82</v>
          </cell>
          <cell r="N254">
            <v>187.64</v>
          </cell>
          <cell r="O254">
            <v>0</v>
          </cell>
          <cell r="P254" t="str">
            <v>JC</v>
          </cell>
          <cell r="Q254" t="str">
            <v>discont. 72-4. pc1 a-i, i in bag</v>
          </cell>
          <cell r="R254" t="str">
            <v>no</v>
          </cell>
          <cell r="S254">
            <v>1</v>
          </cell>
          <cell r="T254">
            <v>62</v>
          </cell>
          <cell r="U254">
            <v>1</v>
          </cell>
          <cell r="V254" t="str">
            <v>T</v>
          </cell>
          <cell r="W254" t="str">
            <v>no</v>
          </cell>
          <cell r="Z254" t="str">
            <v>ICDP5057ESKQHU2</v>
          </cell>
        </row>
        <row r="255">
          <cell r="A255" t="str">
            <v>72-4</v>
          </cell>
          <cell r="B255">
            <v>5057</v>
          </cell>
          <cell r="C255">
            <v>2</v>
          </cell>
          <cell r="D255" t="str">
            <v>A</v>
          </cell>
          <cell r="E255">
            <v>72</v>
          </cell>
          <cell r="F255" t="str">
            <v>Z</v>
          </cell>
          <cell r="G255">
            <v>4</v>
          </cell>
          <cell r="H255">
            <v>3102286</v>
          </cell>
          <cell r="I255">
            <v>0.69499999999999995</v>
          </cell>
          <cell r="J255">
            <v>0.66</v>
          </cell>
          <cell r="K255">
            <v>187.69500000000002</v>
          </cell>
          <cell r="L255">
            <v>188.3</v>
          </cell>
          <cell r="M255">
            <v>187.64</v>
          </cell>
          <cell r="N255">
            <v>188.3</v>
          </cell>
          <cell r="O255">
            <v>0</v>
          </cell>
          <cell r="P255" t="str">
            <v>JC</v>
          </cell>
          <cell r="Q255" t="str">
            <v>cont. 73-1. pc1 a-b</v>
          </cell>
          <cell r="R255" t="str">
            <v>no</v>
          </cell>
          <cell r="S255">
            <v>1</v>
          </cell>
          <cell r="T255">
            <v>62</v>
          </cell>
          <cell r="U255">
            <v>2</v>
          </cell>
          <cell r="V255" t="str">
            <v>M</v>
          </cell>
          <cell r="W255" t="str">
            <v>no</v>
          </cell>
          <cell r="Z255" t="str">
            <v>ICDP5057ESMQHU2</v>
          </cell>
        </row>
        <row r="256">
          <cell r="A256" t="str">
            <v>73-1</v>
          </cell>
          <cell r="B256">
            <v>5057</v>
          </cell>
          <cell r="C256">
            <v>2</v>
          </cell>
          <cell r="D256" t="str">
            <v>A</v>
          </cell>
          <cell r="E256">
            <v>73</v>
          </cell>
          <cell r="F256" t="str">
            <v>Z</v>
          </cell>
          <cell r="G256">
            <v>1</v>
          </cell>
          <cell r="H256">
            <v>3102290</v>
          </cell>
          <cell r="I256">
            <v>0.96</v>
          </cell>
          <cell r="J256">
            <v>0.93</v>
          </cell>
          <cell r="K256">
            <v>188.45</v>
          </cell>
          <cell r="L256">
            <v>189.38</v>
          </cell>
          <cell r="M256">
            <v>188.45</v>
          </cell>
          <cell r="N256">
            <v>189.38</v>
          </cell>
          <cell r="O256">
            <v>0</v>
          </cell>
          <cell r="P256" t="str">
            <v>JC</v>
          </cell>
          <cell r="Q256" t="str">
            <v>cont. 73-2. pc1 a-g, a in bag</v>
          </cell>
          <cell r="R256" t="str">
            <v>no</v>
          </cell>
          <cell r="S256">
            <v>1</v>
          </cell>
          <cell r="T256">
            <v>62</v>
          </cell>
          <cell r="U256">
            <v>3</v>
          </cell>
          <cell r="V256" t="str">
            <v>M</v>
          </cell>
          <cell r="W256" t="str">
            <v>no</v>
          </cell>
          <cell r="Z256" t="str">
            <v>ICDP5057ESQQHU2</v>
          </cell>
        </row>
        <row r="257">
          <cell r="A257" t="str">
            <v>73-2</v>
          </cell>
          <cell r="B257">
            <v>5057</v>
          </cell>
          <cell r="C257">
            <v>2</v>
          </cell>
          <cell r="D257" t="str">
            <v>A</v>
          </cell>
          <cell r="E257">
            <v>73</v>
          </cell>
          <cell r="F257" t="str">
            <v>Z</v>
          </cell>
          <cell r="G257">
            <v>2</v>
          </cell>
          <cell r="H257">
            <v>3102292</v>
          </cell>
          <cell r="I257">
            <v>0.73499999999999999</v>
          </cell>
          <cell r="J257">
            <v>0.7</v>
          </cell>
          <cell r="K257">
            <v>189.41</v>
          </cell>
          <cell r="L257">
            <v>190.08</v>
          </cell>
          <cell r="M257">
            <v>189.38</v>
          </cell>
          <cell r="N257">
            <v>190.08</v>
          </cell>
          <cell r="O257">
            <v>0</v>
          </cell>
          <cell r="P257" t="str">
            <v>JC</v>
          </cell>
          <cell r="Q257" t="str">
            <v>cont. 73-3. pc1 a-d, d in bag</v>
          </cell>
          <cell r="R257" t="str">
            <v>no</v>
          </cell>
          <cell r="S257">
            <v>1</v>
          </cell>
          <cell r="T257">
            <v>62</v>
          </cell>
          <cell r="U257">
            <v>4</v>
          </cell>
          <cell r="V257" t="str">
            <v>M</v>
          </cell>
          <cell r="W257" t="str">
            <v>no</v>
          </cell>
          <cell r="Z257" t="str">
            <v>ICDP5057ESSQHU2</v>
          </cell>
        </row>
        <row r="258">
          <cell r="A258" t="str">
            <v>73-3</v>
          </cell>
          <cell r="B258">
            <v>5057</v>
          </cell>
          <cell r="C258">
            <v>2</v>
          </cell>
          <cell r="D258" t="str">
            <v>A</v>
          </cell>
          <cell r="E258">
            <v>73</v>
          </cell>
          <cell r="F258" t="str">
            <v>Z</v>
          </cell>
          <cell r="G258">
            <v>3</v>
          </cell>
          <cell r="H258">
            <v>3102294</v>
          </cell>
          <cell r="I258">
            <v>0.59499999999999997</v>
          </cell>
          <cell r="J258">
            <v>0.55000000000000004</v>
          </cell>
          <cell r="K258">
            <v>190.14500000000001</v>
          </cell>
          <cell r="L258">
            <v>190.63</v>
          </cell>
          <cell r="M258">
            <v>190.08</v>
          </cell>
          <cell r="N258">
            <v>190.63</v>
          </cell>
          <cell r="O258">
            <v>0</v>
          </cell>
          <cell r="P258" t="str">
            <v>JC</v>
          </cell>
          <cell r="Q258" t="str">
            <v>cont. 73-4. pc1 a-b</v>
          </cell>
          <cell r="R258" t="str">
            <v>no</v>
          </cell>
          <cell r="S258">
            <v>1</v>
          </cell>
          <cell r="T258">
            <v>62</v>
          </cell>
          <cell r="U258">
            <v>5</v>
          </cell>
          <cell r="V258" t="str">
            <v>B</v>
          </cell>
          <cell r="W258" t="str">
            <v>no</v>
          </cell>
          <cell r="Z258" t="str">
            <v>ICDP5057ESUQHU2</v>
          </cell>
        </row>
        <row r="259">
          <cell r="A259" t="str">
            <v>73-4</v>
          </cell>
          <cell r="B259">
            <v>5057</v>
          </cell>
          <cell r="C259">
            <v>2</v>
          </cell>
          <cell r="D259" t="str">
            <v>A</v>
          </cell>
          <cell r="E259">
            <v>73</v>
          </cell>
          <cell r="F259" t="str">
            <v>Z</v>
          </cell>
          <cell r="G259">
            <v>4</v>
          </cell>
          <cell r="H259">
            <v>3102296</v>
          </cell>
          <cell r="I259">
            <v>0.755</v>
          </cell>
          <cell r="J259">
            <v>0.73</v>
          </cell>
          <cell r="K259">
            <v>190.74</v>
          </cell>
          <cell r="L259">
            <v>191.36</v>
          </cell>
          <cell r="M259">
            <v>190.63</v>
          </cell>
          <cell r="N259">
            <v>191.36</v>
          </cell>
          <cell r="O259">
            <v>0</v>
          </cell>
          <cell r="P259" t="str">
            <v>SM</v>
          </cell>
          <cell r="Q259" t="str">
            <v>cont. 74-1. pc1a-g, c and g in bags. pc2a-c</v>
          </cell>
          <cell r="R259" t="str">
            <v>no</v>
          </cell>
          <cell r="S259">
            <v>2</v>
          </cell>
          <cell r="T259">
            <v>63</v>
          </cell>
          <cell r="U259">
            <v>1</v>
          </cell>
          <cell r="V259" t="str">
            <v>T</v>
          </cell>
          <cell r="W259" t="str">
            <v>no</v>
          </cell>
          <cell r="Z259" t="str">
            <v>ICDP5057ESWQHU2</v>
          </cell>
        </row>
        <row r="260">
          <cell r="A260" t="str">
            <v>74-1</v>
          </cell>
          <cell r="B260">
            <v>5057</v>
          </cell>
          <cell r="C260">
            <v>2</v>
          </cell>
          <cell r="D260" t="str">
            <v>A</v>
          </cell>
          <cell r="E260">
            <v>74</v>
          </cell>
          <cell r="F260" t="str">
            <v>Z</v>
          </cell>
          <cell r="G260">
            <v>1</v>
          </cell>
          <cell r="H260">
            <v>3102298</v>
          </cell>
          <cell r="I260">
            <v>0.93500000000000005</v>
          </cell>
          <cell r="J260">
            <v>0.93</v>
          </cell>
          <cell r="K260">
            <v>191.5</v>
          </cell>
          <cell r="L260">
            <v>192.43</v>
          </cell>
          <cell r="M260">
            <v>191.5</v>
          </cell>
          <cell r="N260">
            <v>192.43</v>
          </cell>
          <cell r="O260">
            <v>0</v>
          </cell>
          <cell r="P260" t="str">
            <v>SM</v>
          </cell>
          <cell r="Q260" t="str">
            <v>cont. 74-2. pc1a-g</v>
          </cell>
          <cell r="R260" t="str">
            <v>no</v>
          </cell>
          <cell r="S260">
            <v>1</v>
          </cell>
          <cell r="T260">
            <v>63</v>
          </cell>
          <cell r="U260">
            <v>2</v>
          </cell>
          <cell r="V260" t="str">
            <v>M</v>
          </cell>
          <cell r="W260" t="str">
            <v>no</v>
          </cell>
          <cell r="Z260" t="str">
            <v>ICDP5057ESYQHU2</v>
          </cell>
        </row>
        <row r="261">
          <cell r="A261" t="str">
            <v>74-2</v>
          </cell>
          <cell r="B261">
            <v>5057</v>
          </cell>
          <cell r="C261">
            <v>2</v>
          </cell>
          <cell r="D261" t="str">
            <v>A</v>
          </cell>
          <cell r="E261">
            <v>74</v>
          </cell>
          <cell r="F261" t="str">
            <v>Z</v>
          </cell>
          <cell r="G261">
            <v>2</v>
          </cell>
          <cell r="H261">
            <v>3102300</v>
          </cell>
          <cell r="I261">
            <v>0.78</v>
          </cell>
          <cell r="J261">
            <v>0.75</v>
          </cell>
          <cell r="K261">
            <v>192.435</v>
          </cell>
          <cell r="L261">
            <v>193.18</v>
          </cell>
          <cell r="M261">
            <v>192.43</v>
          </cell>
          <cell r="N261">
            <v>193.18</v>
          </cell>
          <cell r="O261">
            <v>0</v>
          </cell>
          <cell r="P261" t="str">
            <v>SM</v>
          </cell>
          <cell r="Q261" t="str">
            <v>cont. 74-3. pc1. pc2a-c, a in bag</v>
          </cell>
          <cell r="R261" t="str">
            <v>no</v>
          </cell>
          <cell r="S261">
            <v>2</v>
          </cell>
          <cell r="T261">
            <v>63</v>
          </cell>
          <cell r="U261">
            <v>3</v>
          </cell>
          <cell r="V261" t="str">
            <v>M</v>
          </cell>
          <cell r="W261" t="str">
            <v>no</v>
          </cell>
          <cell r="Z261" t="str">
            <v>ICDP5057ES0RHU2</v>
          </cell>
        </row>
        <row r="262">
          <cell r="A262" t="str">
            <v>74-3</v>
          </cell>
          <cell r="B262">
            <v>5057</v>
          </cell>
          <cell r="C262">
            <v>2</v>
          </cell>
          <cell r="D262" t="str">
            <v>A</v>
          </cell>
          <cell r="E262">
            <v>74</v>
          </cell>
          <cell r="F262" t="str">
            <v>Z</v>
          </cell>
          <cell r="G262">
            <v>3</v>
          </cell>
          <cell r="H262">
            <v>3102302</v>
          </cell>
          <cell r="I262">
            <v>0.78</v>
          </cell>
          <cell r="J262">
            <v>0.77</v>
          </cell>
          <cell r="K262">
            <v>193.215</v>
          </cell>
          <cell r="L262">
            <v>193.95</v>
          </cell>
          <cell r="M262">
            <v>193.18</v>
          </cell>
          <cell r="N262">
            <v>193.95</v>
          </cell>
          <cell r="O262">
            <v>0</v>
          </cell>
          <cell r="P262" t="str">
            <v>SM</v>
          </cell>
          <cell r="Q262" t="str">
            <v>cont. 74-4. pc1</v>
          </cell>
          <cell r="R262" t="str">
            <v>no</v>
          </cell>
          <cell r="S262">
            <v>1</v>
          </cell>
          <cell r="T262">
            <v>63</v>
          </cell>
          <cell r="U262">
            <v>4</v>
          </cell>
          <cell r="V262" t="str">
            <v>M</v>
          </cell>
          <cell r="W262" t="str">
            <v>no</v>
          </cell>
          <cell r="Z262" t="str">
            <v>ICDP5057ES2RHU2</v>
          </cell>
        </row>
        <row r="263">
          <cell r="A263" t="str">
            <v>74-4</v>
          </cell>
          <cell r="B263">
            <v>5057</v>
          </cell>
          <cell r="C263">
            <v>2</v>
          </cell>
          <cell r="D263" t="str">
            <v>A</v>
          </cell>
          <cell r="E263">
            <v>74</v>
          </cell>
          <cell r="F263" t="str">
            <v>Z</v>
          </cell>
          <cell r="G263">
            <v>4</v>
          </cell>
          <cell r="H263">
            <v>3102304</v>
          </cell>
          <cell r="I263">
            <v>0.58499999999999996</v>
          </cell>
          <cell r="J263">
            <v>0.56000000000000005</v>
          </cell>
          <cell r="K263">
            <v>193.995</v>
          </cell>
          <cell r="L263">
            <v>194.51</v>
          </cell>
          <cell r="M263">
            <v>193.95</v>
          </cell>
          <cell r="N263">
            <v>194.51</v>
          </cell>
          <cell r="O263">
            <v>0</v>
          </cell>
          <cell r="P263" t="str">
            <v>SM</v>
          </cell>
          <cell r="Q263" t="str">
            <v>cont. 75-1 but position of way up lines rotated on next section.</v>
          </cell>
          <cell r="R263" t="str">
            <v>no</v>
          </cell>
          <cell r="S263">
            <v>1</v>
          </cell>
          <cell r="T263">
            <v>63</v>
          </cell>
          <cell r="U263">
            <v>5</v>
          </cell>
          <cell r="V263" t="str">
            <v>B</v>
          </cell>
          <cell r="W263" t="str">
            <v>no</v>
          </cell>
          <cell r="Z263" t="str">
            <v>ICDP5057ES4RHU2</v>
          </cell>
        </row>
        <row r="264">
          <cell r="A264" t="str">
            <v>75-1</v>
          </cell>
          <cell r="B264">
            <v>5057</v>
          </cell>
          <cell r="C264">
            <v>2</v>
          </cell>
          <cell r="D264" t="str">
            <v>A</v>
          </cell>
          <cell r="E264">
            <v>75</v>
          </cell>
          <cell r="F264" t="str">
            <v>Z</v>
          </cell>
          <cell r="G264">
            <v>1</v>
          </cell>
          <cell r="H264">
            <v>3102306</v>
          </cell>
          <cell r="I264">
            <v>0.89</v>
          </cell>
          <cell r="J264">
            <v>0.88</v>
          </cell>
          <cell r="K264">
            <v>194.55</v>
          </cell>
          <cell r="L264">
            <v>195.43</v>
          </cell>
          <cell r="M264">
            <v>194.55</v>
          </cell>
          <cell r="N264">
            <v>195.43</v>
          </cell>
          <cell r="O264">
            <v>0</v>
          </cell>
          <cell r="P264" t="str">
            <v>JC</v>
          </cell>
          <cell r="Q264" t="str">
            <v>discont. 75-2. pc1a-e, c in bag</v>
          </cell>
          <cell r="R264" t="str">
            <v>no</v>
          </cell>
          <cell r="S264">
            <v>1</v>
          </cell>
          <cell r="T264">
            <v>64</v>
          </cell>
          <cell r="U264">
            <v>1</v>
          </cell>
          <cell r="V264" t="str">
            <v>T</v>
          </cell>
          <cell r="W264" t="str">
            <v>no</v>
          </cell>
          <cell r="Z264" t="str">
            <v>ICDP5057ES6RHU2</v>
          </cell>
        </row>
        <row r="265">
          <cell r="A265" t="str">
            <v>75-2</v>
          </cell>
          <cell r="B265">
            <v>5057</v>
          </cell>
          <cell r="C265">
            <v>2</v>
          </cell>
          <cell r="D265" t="str">
            <v>A</v>
          </cell>
          <cell r="E265">
            <v>75</v>
          </cell>
          <cell r="F265" t="str">
            <v>Z</v>
          </cell>
          <cell r="G265">
            <v>2</v>
          </cell>
          <cell r="H265">
            <v>3102308</v>
          </cell>
          <cell r="I265">
            <v>0.8</v>
          </cell>
          <cell r="J265">
            <v>0.78</v>
          </cell>
          <cell r="K265">
            <v>195.44</v>
          </cell>
          <cell r="L265">
            <v>196.21</v>
          </cell>
          <cell r="M265">
            <v>195.43</v>
          </cell>
          <cell r="N265">
            <v>196.21</v>
          </cell>
          <cell r="O265">
            <v>0</v>
          </cell>
          <cell r="P265" t="str">
            <v>JC</v>
          </cell>
          <cell r="Q265" t="str">
            <v>cont. 75-3. pc1a-b</v>
          </cell>
          <cell r="R265" t="str">
            <v>no</v>
          </cell>
          <cell r="S265">
            <v>1</v>
          </cell>
          <cell r="T265">
            <v>64</v>
          </cell>
          <cell r="U265">
            <v>2</v>
          </cell>
          <cell r="V265" t="str">
            <v>M</v>
          </cell>
          <cell r="W265" t="str">
            <v>no</v>
          </cell>
          <cell r="Z265" t="str">
            <v>ICDP5057ES8RHU2</v>
          </cell>
        </row>
        <row r="266">
          <cell r="A266" t="str">
            <v>75-3</v>
          </cell>
          <cell r="B266">
            <v>5057</v>
          </cell>
          <cell r="C266">
            <v>2</v>
          </cell>
          <cell r="D266" t="str">
            <v>A</v>
          </cell>
          <cell r="E266">
            <v>75</v>
          </cell>
          <cell r="F266" t="str">
            <v>Z</v>
          </cell>
          <cell r="G266">
            <v>3</v>
          </cell>
          <cell r="H266">
            <v>3102310</v>
          </cell>
          <cell r="I266">
            <v>0.54</v>
          </cell>
          <cell r="J266">
            <v>0.52</v>
          </cell>
          <cell r="K266">
            <v>196.24</v>
          </cell>
          <cell r="L266">
            <v>196.73</v>
          </cell>
          <cell r="M266">
            <v>196.21</v>
          </cell>
          <cell r="N266">
            <v>196.73</v>
          </cell>
          <cell r="O266">
            <v>0</v>
          </cell>
          <cell r="P266" t="str">
            <v>JC</v>
          </cell>
          <cell r="Q266" t="str">
            <v>cont. 75-4. pc1</v>
          </cell>
          <cell r="R266" t="str">
            <v>no</v>
          </cell>
          <cell r="S266">
            <v>1</v>
          </cell>
          <cell r="T266">
            <v>64</v>
          </cell>
          <cell r="U266">
            <v>3</v>
          </cell>
          <cell r="V266" t="str">
            <v>M</v>
          </cell>
          <cell r="W266" t="str">
            <v>no</v>
          </cell>
          <cell r="X266">
            <v>0</v>
          </cell>
          <cell r="Y266">
            <v>0</v>
          </cell>
          <cell r="Z266" t="str">
            <v>ICDP5057ESARHU2</v>
          </cell>
        </row>
        <row r="267">
          <cell r="A267" t="str">
            <v>75-4</v>
          </cell>
          <cell r="B267">
            <v>5057</v>
          </cell>
          <cell r="C267">
            <v>2</v>
          </cell>
          <cell r="D267" t="str">
            <v>A</v>
          </cell>
          <cell r="E267">
            <v>75</v>
          </cell>
          <cell r="F267" t="str">
            <v>Z</v>
          </cell>
          <cell r="G267">
            <v>4</v>
          </cell>
          <cell r="H267">
            <v>3102312</v>
          </cell>
          <cell r="I267">
            <v>0.92</v>
          </cell>
          <cell r="J267">
            <v>0.91</v>
          </cell>
          <cell r="K267">
            <v>196.78</v>
          </cell>
          <cell r="L267">
            <v>197.64</v>
          </cell>
          <cell r="M267">
            <v>196.73</v>
          </cell>
          <cell r="N267">
            <v>197.64</v>
          </cell>
          <cell r="O267">
            <v>0</v>
          </cell>
          <cell r="P267" t="str">
            <v>JC</v>
          </cell>
          <cell r="Q267" t="str">
            <v>cont. 76-1. pc1a-b</v>
          </cell>
          <cell r="R267" t="str">
            <v>no</v>
          </cell>
          <cell r="S267">
            <v>1</v>
          </cell>
          <cell r="T267">
            <v>64</v>
          </cell>
          <cell r="U267">
            <v>4</v>
          </cell>
          <cell r="V267" t="str">
            <v>M</v>
          </cell>
          <cell r="W267" t="str">
            <v>no</v>
          </cell>
          <cell r="Z267" t="str">
            <v>ICDP5057ESCRHU2</v>
          </cell>
        </row>
        <row r="268">
          <cell r="A268" t="str">
            <v>76-1</v>
          </cell>
          <cell r="B268">
            <v>5057</v>
          </cell>
          <cell r="C268">
            <v>2</v>
          </cell>
          <cell r="D268" t="str">
            <v>A</v>
          </cell>
          <cell r="E268">
            <v>76</v>
          </cell>
          <cell r="F268" t="str">
            <v>Z</v>
          </cell>
          <cell r="G268">
            <v>1</v>
          </cell>
          <cell r="H268">
            <v>3102314</v>
          </cell>
          <cell r="I268">
            <v>0.9</v>
          </cell>
          <cell r="J268">
            <v>0.89</v>
          </cell>
          <cell r="K268">
            <v>197.6</v>
          </cell>
          <cell r="L268">
            <v>198.49</v>
          </cell>
          <cell r="M268">
            <v>197.6</v>
          </cell>
          <cell r="N268">
            <v>198.49</v>
          </cell>
          <cell r="O268">
            <v>0</v>
          </cell>
          <cell r="P268" t="str">
            <v>JC</v>
          </cell>
          <cell r="Q268" t="str">
            <v>cont. 76-2. pc1a-d</v>
          </cell>
          <cell r="R268" t="str">
            <v>no</v>
          </cell>
          <cell r="S268">
            <v>1</v>
          </cell>
          <cell r="T268">
            <v>64</v>
          </cell>
          <cell r="U268">
            <v>5</v>
          </cell>
          <cell r="V268" t="str">
            <v>B</v>
          </cell>
          <cell r="W268" t="str">
            <v>no</v>
          </cell>
          <cell r="Z268" t="str">
            <v>ICDP5057ESERHU2</v>
          </cell>
        </row>
        <row r="269">
          <cell r="A269" t="str">
            <v>76-2</v>
          </cell>
          <cell r="B269">
            <v>5057</v>
          </cell>
          <cell r="C269">
            <v>2</v>
          </cell>
          <cell r="D269" t="str">
            <v>A</v>
          </cell>
          <cell r="E269">
            <v>76</v>
          </cell>
          <cell r="F269" t="str">
            <v>Z</v>
          </cell>
          <cell r="G269">
            <v>2</v>
          </cell>
          <cell r="H269">
            <v>3102316</v>
          </cell>
          <cell r="I269">
            <v>0.83</v>
          </cell>
          <cell r="J269">
            <v>0.8</v>
          </cell>
          <cell r="K269">
            <v>198.5</v>
          </cell>
          <cell r="L269">
            <v>199.29</v>
          </cell>
          <cell r="M269">
            <v>198.49</v>
          </cell>
          <cell r="N269">
            <v>199.29</v>
          </cell>
          <cell r="O269">
            <v>0</v>
          </cell>
          <cell r="P269" t="str">
            <v>JC</v>
          </cell>
          <cell r="Q269" t="str">
            <v>cont. 76-3. pc1a-b</v>
          </cell>
          <cell r="R269" t="str">
            <v>no</v>
          </cell>
          <cell r="S269">
            <v>1</v>
          </cell>
          <cell r="T269">
            <v>65</v>
          </cell>
          <cell r="U269">
            <v>1</v>
          </cell>
          <cell r="V269" t="str">
            <v>T</v>
          </cell>
          <cell r="W269" t="str">
            <v>no</v>
          </cell>
          <cell r="Z269" t="str">
            <v>ICDP5057ESGRHU2</v>
          </cell>
        </row>
        <row r="270">
          <cell r="A270" t="str">
            <v>76-3</v>
          </cell>
          <cell r="B270">
            <v>5057</v>
          </cell>
          <cell r="C270">
            <v>2</v>
          </cell>
          <cell r="D270" t="str">
            <v>A</v>
          </cell>
          <cell r="E270">
            <v>76</v>
          </cell>
          <cell r="F270" t="str">
            <v>Z</v>
          </cell>
          <cell r="G270">
            <v>3</v>
          </cell>
          <cell r="H270">
            <v>3102318</v>
          </cell>
          <cell r="I270">
            <v>0.7</v>
          </cell>
          <cell r="J270">
            <v>0.65</v>
          </cell>
          <cell r="K270">
            <v>199.33</v>
          </cell>
          <cell r="L270">
            <v>199.94</v>
          </cell>
          <cell r="M270">
            <v>199.29</v>
          </cell>
          <cell r="N270">
            <v>199.94</v>
          </cell>
          <cell r="O270">
            <v>0</v>
          </cell>
          <cell r="P270" t="str">
            <v>JC</v>
          </cell>
          <cell r="Q270" t="str">
            <v>cont. 76-4. pc1a-b</v>
          </cell>
          <cell r="R270" t="str">
            <v>no</v>
          </cell>
          <cell r="S270">
            <v>1</v>
          </cell>
          <cell r="T270">
            <v>65</v>
          </cell>
          <cell r="U270">
            <v>2</v>
          </cell>
          <cell r="V270" t="str">
            <v>M</v>
          </cell>
          <cell r="W270" t="str">
            <v>no</v>
          </cell>
          <cell r="Z270" t="str">
            <v>ICDP5057ESIRHU2</v>
          </cell>
        </row>
        <row r="271">
          <cell r="A271" t="str">
            <v>76-4</v>
          </cell>
          <cell r="B271">
            <v>5057</v>
          </cell>
          <cell r="C271">
            <v>2</v>
          </cell>
          <cell r="D271" t="str">
            <v>A</v>
          </cell>
          <cell r="E271">
            <v>76</v>
          </cell>
          <cell r="F271" t="str">
            <v>Z</v>
          </cell>
          <cell r="G271">
            <v>4</v>
          </cell>
          <cell r="H271">
            <v>3102320</v>
          </cell>
          <cell r="I271">
            <v>0.76</v>
          </cell>
          <cell r="J271">
            <v>0.74</v>
          </cell>
          <cell r="K271">
            <v>200.03</v>
          </cell>
          <cell r="L271">
            <v>200.68</v>
          </cell>
          <cell r="M271">
            <v>199.94</v>
          </cell>
          <cell r="N271">
            <v>200.68</v>
          </cell>
          <cell r="O271">
            <v>0</v>
          </cell>
          <cell r="P271" t="str">
            <v>JC</v>
          </cell>
          <cell r="Q271" t="str">
            <v>cont. 77-1. pc1a-c, b in bag</v>
          </cell>
          <cell r="R271" t="str">
            <v>no</v>
          </cell>
          <cell r="S271">
            <v>1</v>
          </cell>
          <cell r="T271">
            <v>65</v>
          </cell>
          <cell r="U271">
            <v>3</v>
          </cell>
          <cell r="V271" t="str">
            <v>M</v>
          </cell>
          <cell r="W271" t="str">
            <v>no</v>
          </cell>
          <cell r="X271">
            <v>0</v>
          </cell>
          <cell r="Y271">
            <v>0</v>
          </cell>
          <cell r="Z271" t="str">
            <v>ICDP5057ESKRHU2</v>
          </cell>
        </row>
        <row r="272">
          <cell r="A272" t="str">
            <v>77-1</v>
          </cell>
          <cell r="B272">
            <v>5057</v>
          </cell>
          <cell r="C272">
            <v>2</v>
          </cell>
          <cell r="D272" t="str">
            <v>A</v>
          </cell>
          <cell r="E272">
            <v>77</v>
          </cell>
          <cell r="F272" t="str">
            <v>Z</v>
          </cell>
          <cell r="G272">
            <v>1</v>
          </cell>
          <cell r="H272">
            <v>3102322</v>
          </cell>
          <cell r="I272">
            <v>0.86499999999999999</v>
          </cell>
          <cell r="J272">
            <v>0.84</v>
          </cell>
          <cell r="K272">
            <v>200.65</v>
          </cell>
          <cell r="L272">
            <v>201.49</v>
          </cell>
          <cell r="M272">
            <v>200.65</v>
          </cell>
          <cell r="N272">
            <v>201.49</v>
          </cell>
          <cell r="O272">
            <v>0</v>
          </cell>
          <cell r="P272" t="str">
            <v>JC</v>
          </cell>
          <cell r="Q272" t="str">
            <v>cont. 77-2 but position of way up lines rotated on next section. pc1a-i, b in bag</v>
          </cell>
          <cell r="R272" t="str">
            <v>no</v>
          </cell>
          <cell r="S272">
            <v>1</v>
          </cell>
          <cell r="T272">
            <v>65</v>
          </cell>
          <cell r="U272">
            <v>4</v>
          </cell>
          <cell r="V272" t="str">
            <v>M</v>
          </cell>
          <cell r="W272" t="str">
            <v>no</v>
          </cell>
          <cell r="Z272" t="str">
            <v>ICDP5057ESMRHU2</v>
          </cell>
        </row>
        <row r="273">
          <cell r="A273" t="str">
            <v>77-2</v>
          </cell>
          <cell r="B273">
            <v>5057</v>
          </cell>
          <cell r="C273">
            <v>2</v>
          </cell>
          <cell r="D273" t="str">
            <v>A</v>
          </cell>
          <cell r="E273">
            <v>77</v>
          </cell>
          <cell r="F273" t="str">
            <v>Z</v>
          </cell>
          <cell r="G273">
            <v>2</v>
          </cell>
          <cell r="H273">
            <v>3102324</v>
          </cell>
          <cell r="I273">
            <v>0.85</v>
          </cell>
          <cell r="J273">
            <v>0.85</v>
          </cell>
          <cell r="K273">
            <v>201.51500000000001</v>
          </cell>
          <cell r="L273">
            <v>202.34</v>
          </cell>
          <cell r="M273">
            <v>201.49</v>
          </cell>
          <cell r="N273">
            <v>202.34</v>
          </cell>
          <cell r="O273">
            <v>0</v>
          </cell>
          <cell r="P273" t="str">
            <v>JC</v>
          </cell>
          <cell r="Q273" t="str">
            <v>cont. (sawn) 77-3. pc1a-g, c in bag</v>
          </cell>
          <cell r="R273" t="str">
            <v>no</v>
          </cell>
          <cell r="S273">
            <v>1</v>
          </cell>
          <cell r="T273">
            <v>65</v>
          </cell>
          <cell r="U273">
            <v>5</v>
          </cell>
          <cell r="V273" t="str">
            <v>B</v>
          </cell>
          <cell r="W273" t="str">
            <v>no</v>
          </cell>
          <cell r="Z273" t="str">
            <v>ICDP5057ESORHU2</v>
          </cell>
        </row>
        <row r="274">
          <cell r="A274" t="str">
            <v>77-3</v>
          </cell>
          <cell r="B274">
            <v>5057</v>
          </cell>
          <cell r="C274">
            <v>2</v>
          </cell>
          <cell r="D274" t="str">
            <v>A</v>
          </cell>
          <cell r="E274">
            <v>77</v>
          </cell>
          <cell r="F274" t="str">
            <v>Z</v>
          </cell>
          <cell r="G274">
            <v>3</v>
          </cell>
          <cell r="H274">
            <v>3102326</v>
          </cell>
          <cell r="I274">
            <v>0.61</v>
          </cell>
          <cell r="J274">
            <v>0.6</v>
          </cell>
          <cell r="K274">
            <v>202.36500000000001</v>
          </cell>
          <cell r="L274">
            <v>202.94</v>
          </cell>
          <cell r="M274">
            <v>202.34</v>
          </cell>
          <cell r="N274">
            <v>202.94</v>
          </cell>
          <cell r="O274">
            <v>0</v>
          </cell>
          <cell r="P274" t="str">
            <v>JC</v>
          </cell>
          <cell r="Q274" t="str">
            <v>cont. 77-4. pc1a-b</v>
          </cell>
          <cell r="R274" t="str">
            <v>no</v>
          </cell>
          <cell r="S274">
            <v>1</v>
          </cell>
          <cell r="T274">
            <v>66</v>
          </cell>
          <cell r="U274">
            <v>1</v>
          </cell>
          <cell r="V274" t="str">
            <v>T</v>
          </cell>
          <cell r="W274" t="str">
            <v>no</v>
          </cell>
          <cell r="Z274" t="str">
            <v>ICDP5057ESQRHU2</v>
          </cell>
        </row>
        <row r="275">
          <cell r="A275" t="str">
            <v>77-4</v>
          </cell>
          <cell r="B275">
            <v>5057</v>
          </cell>
          <cell r="C275">
            <v>2</v>
          </cell>
          <cell r="D275" t="str">
            <v>A</v>
          </cell>
          <cell r="E275">
            <v>77</v>
          </cell>
          <cell r="F275" t="str">
            <v>Z</v>
          </cell>
          <cell r="G275">
            <v>4</v>
          </cell>
          <cell r="H275">
            <v>3102328</v>
          </cell>
          <cell r="I275">
            <v>0.72</v>
          </cell>
          <cell r="J275">
            <v>0.71</v>
          </cell>
          <cell r="K275">
            <v>202.97500000000002</v>
          </cell>
          <cell r="L275">
            <v>203.65</v>
          </cell>
          <cell r="M275">
            <v>202.94</v>
          </cell>
          <cell r="N275">
            <v>203.65</v>
          </cell>
          <cell r="O275">
            <v>0</v>
          </cell>
          <cell r="P275" t="str">
            <v>JC</v>
          </cell>
          <cell r="Q275" t="str">
            <v>cont. 78-1. pc1a-f, f in bag</v>
          </cell>
          <cell r="R275" t="str">
            <v>no</v>
          </cell>
          <cell r="S275">
            <v>1</v>
          </cell>
          <cell r="T275">
            <v>66</v>
          </cell>
          <cell r="U275">
            <v>2</v>
          </cell>
          <cell r="V275" t="str">
            <v>M</v>
          </cell>
          <cell r="W275" t="str">
            <v>no</v>
          </cell>
          <cell r="Z275" t="str">
            <v>ICDP5057ESSRHU2</v>
          </cell>
        </row>
        <row r="276">
          <cell r="A276" t="str">
            <v>78-1</v>
          </cell>
          <cell r="B276">
            <v>5057</v>
          </cell>
          <cell r="C276">
            <v>2</v>
          </cell>
          <cell r="D276" t="str">
            <v>A</v>
          </cell>
          <cell r="E276">
            <v>78</v>
          </cell>
          <cell r="F276" t="str">
            <v>Z</v>
          </cell>
          <cell r="G276">
            <v>1</v>
          </cell>
          <cell r="H276">
            <v>3102330</v>
          </cell>
          <cell r="I276">
            <v>0.9</v>
          </cell>
          <cell r="J276">
            <v>0.9</v>
          </cell>
          <cell r="K276">
            <v>203.7</v>
          </cell>
          <cell r="L276">
            <v>204.6</v>
          </cell>
          <cell r="M276">
            <v>203.7</v>
          </cell>
          <cell r="N276">
            <v>204.6</v>
          </cell>
          <cell r="O276">
            <v>0</v>
          </cell>
          <cell r="P276" t="str">
            <v>JC</v>
          </cell>
          <cell r="Q276" t="str">
            <v>cont. (sawn) 78-2. pc1a-c</v>
          </cell>
          <cell r="R276" t="str">
            <v>no</v>
          </cell>
          <cell r="S276">
            <v>1</v>
          </cell>
          <cell r="T276">
            <v>66</v>
          </cell>
          <cell r="U276">
            <v>3</v>
          </cell>
          <cell r="V276" t="str">
            <v>M</v>
          </cell>
          <cell r="W276" t="str">
            <v>no</v>
          </cell>
          <cell r="Z276" t="str">
            <v>ICDP5057ESURHU2</v>
          </cell>
        </row>
        <row r="277">
          <cell r="A277" t="str">
            <v>78-2</v>
          </cell>
          <cell r="B277">
            <v>5057</v>
          </cell>
          <cell r="C277">
            <v>2</v>
          </cell>
          <cell r="D277" t="str">
            <v>A</v>
          </cell>
          <cell r="E277">
            <v>78</v>
          </cell>
          <cell r="F277" t="str">
            <v>Z</v>
          </cell>
          <cell r="G277">
            <v>2</v>
          </cell>
          <cell r="H277">
            <v>3102332</v>
          </cell>
          <cell r="I277">
            <v>0.76</v>
          </cell>
          <cell r="J277">
            <v>0.76</v>
          </cell>
          <cell r="K277">
            <v>204.6</v>
          </cell>
          <cell r="L277">
            <v>205.36</v>
          </cell>
          <cell r="M277">
            <v>204.6</v>
          </cell>
          <cell r="N277">
            <v>205.36</v>
          </cell>
          <cell r="O277">
            <v>0</v>
          </cell>
          <cell r="P277" t="str">
            <v>JC</v>
          </cell>
          <cell r="Q277" t="str">
            <v>cont. 78-3. pc1a-c</v>
          </cell>
          <cell r="R277" t="str">
            <v>no</v>
          </cell>
          <cell r="S277">
            <v>1</v>
          </cell>
          <cell r="T277">
            <v>66</v>
          </cell>
          <cell r="U277">
            <v>4</v>
          </cell>
          <cell r="V277" t="str">
            <v>M</v>
          </cell>
          <cell r="W277" t="str">
            <v>no</v>
          </cell>
          <cell r="Z277" t="str">
            <v>ICDP5057ESWRHU2</v>
          </cell>
        </row>
        <row r="278">
          <cell r="A278" t="str">
            <v>78-3</v>
          </cell>
          <cell r="B278">
            <v>5057</v>
          </cell>
          <cell r="C278">
            <v>2</v>
          </cell>
          <cell r="D278" t="str">
            <v>A</v>
          </cell>
          <cell r="E278">
            <v>78</v>
          </cell>
          <cell r="F278" t="str">
            <v>Z</v>
          </cell>
          <cell r="G278">
            <v>3</v>
          </cell>
          <cell r="H278">
            <v>3102334</v>
          </cell>
          <cell r="I278">
            <v>0.86499999999999999</v>
          </cell>
          <cell r="J278">
            <v>0.86</v>
          </cell>
          <cell r="K278">
            <v>205.35999999999999</v>
          </cell>
          <cell r="L278">
            <v>206.22</v>
          </cell>
          <cell r="M278">
            <v>205.36</v>
          </cell>
          <cell r="N278">
            <v>206.22</v>
          </cell>
          <cell r="O278">
            <v>0</v>
          </cell>
          <cell r="P278" t="str">
            <v>JC</v>
          </cell>
          <cell r="Q278" t="str">
            <v>cont. (sawn) 78-4. pc1</v>
          </cell>
          <cell r="R278" t="str">
            <v>no</v>
          </cell>
          <cell r="S278">
            <v>1</v>
          </cell>
          <cell r="T278">
            <v>66</v>
          </cell>
          <cell r="U278">
            <v>5</v>
          </cell>
          <cell r="V278" t="str">
            <v>B</v>
          </cell>
          <cell r="W278" t="str">
            <v>no</v>
          </cell>
          <cell r="Z278" t="str">
            <v>ICDP5057ESYRHU2</v>
          </cell>
        </row>
        <row r="279">
          <cell r="A279" t="str">
            <v>78-4</v>
          </cell>
          <cell r="B279">
            <v>5057</v>
          </cell>
          <cell r="C279">
            <v>2</v>
          </cell>
          <cell r="D279" t="str">
            <v>A</v>
          </cell>
          <cell r="E279">
            <v>78</v>
          </cell>
          <cell r="F279" t="str">
            <v>Z</v>
          </cell>
          <cell r="G279">
            <v>4</v>
          </cell>
          <cell r="H279">
            <v>3102336</v>
          </cell>
          <cell r="I279">
            <v>0.59499999999999997</v>
          </cell>
          <cell r="J279">
            <v>0.59</v>
          </cell>
          <cell r="K279">
            <v>206.22499999999999</v>
          </cell>
          <cell r="L279">
            <v>206.81</v>
          </cell>
          <cell r="M279">
            <v>206.22</v>
          </cell>
          <cell r="N279">
            <v>206.81</v>
          </cell>
          <cell r="O279">
            <v>0</v>
          </cell>
          <cell r="P279" t="str">
            <v>JC</v>
          </cell>
          <cell r="Q279" t="str">
            <v>cont. 79-1. pc1a-c</v>
          </cell>
          <cell r="R279" t="str">
            <v>no</v>
          </cell>
          <cell r="S279">
            <v>1</v>
          </cell>
          <cell r="T279">
            <v>67</v>
          </cell>
          <cell r="U279">
            <v>1</v>
          </cell>
          <cell r="V279" t="str">
            <v>T</v>
          </cell>
          <cell r="W279" t="str">
            <v>no</v>
          </cell>
          <cell r="Z279" t="str">
            <v>ICDP5057ES0SHU2</v>
          </cell>
        </row>
        <row r="280">
          <cell r="A280" t="str">
            <v>79-1</v>
          </cell>
          <cell r="B280">
            <v>5057</v>
          </cell>
          <cell r="C280">
            <v>2</v>
          </cell>
          <cell r="D280" t="str">
            <v>A</v>
          </cell>
          <cell r="E280">
            <v>79</v>
          </cell>
          <cell r="F280" t="str">
            <v>Z</v>
          </cell>
          <cell r="G280">
            <v>1</v>
          </cell>
          <cell r="H280">
            <v>3102338</v>
          </cell>
          <cell r="I280">
            <v>0.66</v>
          </cell>
          <cell r="J280">
            <v>0.62</v>
          </cell>
          <cell r="K280">
            <v>206.75</v>
          </cell>
          <cell r="L280">
            <v>207.37</v>
          </cell>
          <cell r="M280">
            <v>206.75</v>
          </cell>
          <cell r="N280">
            <v>207.37</v>
          </cell>
          <cell r="O280">
            <v>0</v>
          </cell>
          <cell r="P280" t="str">
            <v>JC</v>
          </cell>
          <cell r="Q280" t="str">
            <v>cont. 79-2. pc1</v>
          </cell>
          <cell r="R280" t="str">
            <v>no</v>
          </cell>
          <cell r="S280">
            <v>1</v>
          </cell>
          <cell r="T280">
            <v>67</v>
          </cell>
          <cell r="U280">
            <v>2</v>
          </cell>
          <cell r="V280" t="str">
            <v>M</v>
          </cell>
          <cell r="W280" t="str">
            <v>no</v>
          </cell>
          <cell r="Z280" t="str">
            <v>ICDP5057ES2SHU2</v>
          </cell>
        </row>
        <row r="281">
          <cell r="A281" t="str">
            <v>79-2</v>
          </cell>
          <cell r="B281">
            <v>5057</v>
          </cell>
          <cell r="C281">
            <v>2</v>
          </cell>
          <cell r="D281" t="str">
            <v>A</v>
          </cell>
          <cell r="E281">
            <v>79</v>
          </cell>
          <cell r="F281" t="str">
            <v>Z</v>
          </cell>
          <cell r="G281">
            <v>2</v>
          </cell>
          <cell r="H281">
            <v>3102340</v>
          </cell>
          <cell r="I281">
            <v>0.81</v>
          </cell>
          <cell r="J281">
            <v>0.76</v>
          </cell>
          <cell r="K281">
            <v>207.41</v>
          </cell>
          <cell r="L281">
            <v>208.13</v>
          </cell>
          <cell r="M281">
            <v>207.37</v>
          </cell>
          <cell r="N281">
            <v>208.13</v>
          </cell>
          <cell r="O281">
            <v>0</v>
          </cell>
          <cell r="P281" t="str">
            <v>JC</v>
          </cell>
          <cell r="Q281" t="str">
            <v>cont. 79-3. pc1</v>
          </cell>
          <cell r="R281" t="str">
            <v>no</v>
          </cell>
          <cell r="S281">
            <v>1</v>
          </cell>
          <cell r="T281">
            <v>67</v>
          </cell>
          <cell r="U281">
            <v>3</v>
          </cell>
          <cell r="V281" t="str">
            <v>M</v>
          </cell>
          <cell r="W281" t="str">
            <v>no</v>
          </cell>
          <cell r="Z281" t="str">
            <v>ICDP5057ES4SHU2</v>
          </cell>
        </row>
        <row r="282">
          <cell r="A282" t="str">
            <v>79-3</v>
          </cell>
          <cell r="B282">
            <v>5057</v>
          </cell>
          <cell r="C282">
            <v>2</v>
          </cell>
          <cell r="D282" t="str">
            <v>A</v>
          </cell>
          <cell r="E282">
            <v>79</v>
          </cell>
          <cell r="F282" t="str">
            <v>Z</v>
          </cell>
          <cell r="G282">
            <v>3</v>
          </cell>
          <cell r="H282">
            <v>3102342</v>
          </cell>
          <cell r="I282">
            <v>0.83</v>
          </cell>
          <cell r="J282">
            <v>0.81</v>
          </cell>
          <cell r="K282">
            <v>208.22</v>
          </cell>
          <cell r="L282">
            <v>208.94</v>
          </cell>
          <cell r="M282">
            <v>208.13</v>
          </cell>
          <cell r="N282">
            <v>208.94</v>
          </cell>
          <cell r="O282">
            <v>0</v>
          </cell>
          <cell r="P282" t="str">
            <v>JC</v>
          </cell>
          <cell r="Q282" t="str">
            <v>cont. (sawn) 79-4. pc1a-d</v>
          </cell>
          <cell r="R282" t="str">
            <v>no</v>
          </cell>
          <cell r="S282">
            <v>1</v>
          </cell>
          <cell r="T282">
            <v>67</v>
          </cell>
          <cell r="U282">
            <v>4</v>
          </cell>
          <cell r="V282" t="str">
            <v>M</v>
          </cell>
          <cell r="W282" t="str">
            <v>no</v>
          </cell>
          <cell r="X282">
            <v>0</v>
          </cell>
          <cell r="Y282">
            <v>0</v>
          </cell>
          <cell r="Z282" t="str">
            <v>ICDP5057ES6SHU2</v>
          </cell>
        </row>
        <row r="283">
          <cell r="A283" t="str">
            <v>79-4</v>
          </cell>
          <cell r="B283">
            <v>5057</v>
          </cell>
          <cell r="C283">
            <v>2</v>
          </cell>
          <cell r="D283" t="str">
            <v>A</v>
          </cell>
          <cell r="E283">
            <v>79</v>
          </cell>
          <cell r="F283" t="str">
            <v>Z</v>
          </cell>
          <cell r="G283">
            <v>4</v>
          </cell>
          <cell r="H283">
            <v>3102344</v>
          </cell>
          <cell r="I283">
            <v>0.86</v>
          </cell>
          <cell r="J283">
            <v>0.85</v>
          </cell>
          <cell r="K283">
            <v>209.05</v>
          </cell>
          <cell r="L283">
            <v>209.79</v>
          </cell>
          <cell r="M283">
            <v>208.94</v>
          </cell>
          <cell r="N283">
            <v>209.79</v>
          </cell>
          <cell r="O283">
            <v>0</v>
          </cell>
          <cell r="P283" t="str">
            <v>JC</v>
          </cell>
          <cell r="Q283" t="str">
            <v>cont. 80-1. pc1a-e, cont. 80-1. pc1a-e</v>
          </cell>
          <cell r="R283" t="str">
            <v>no</v>
          </cell>
          <cell r="S283">
            <v>1</v>
          </cell>
          <cell r="T283">
            <v>67</v>
          </cell>
          <cell r="U283">
            <v>5</v>
          </cell>
          <cell r="V283" t="str">
            <v>B</v>
          </cell>
          <cell r="W283" t="str">
            <v>no</v>
          </cell>
          <cell r="Z283" t="str">
            <v>ICDP5057ES8SHU2</v>
          </cell>
        </row>
        <row r="284">
          <cell r="A284" t="str">
            <v>80-1</v>
          </cell>
          <cell r="B284">
            <v>5057</v>
          </cell>
          <cell r="C284">
            <v>2</v>
          </cell>
          <cell r="D284" t="str">
            <v>A</v>
          </cell>
          <cell r="E284">
            <v>80</v>
          </cell>
          <cell r="F284" t="str">
            <v>Z</v>
          </cell>
          <cell r="G284">
            <v>1</v>
          </cell>
          <cell r="H284">
            <v>3102350</v>
          </cell>
          <cell r="I284">
            <v>0.87</v>
          </cell>
          <cell r="J284">
            <v>0.87</v>
          </cell>
          <cell r="K284">
            <v>209.8</v>
          </cell>
          <cell r="L284">
            <v>210.67</v>
          </cell>
          <cell r="M284">
            <v>209.8</v>
          </cell>
          <cell r="N284">
            <v>210.67</v>
          </cell>
          <cell r="O284">
            <v>0</v>
          </cell>
          <cell r="P284" t="str">
            <v>JC</v>
          </cell>
          <cell r="Q284" t="str">
            <v>cont. 80-2. pc1 a-b. pc2 a-b, b in bag</v>
          </cell>
          <cell r="R284" t="str">
            <v>no</v>
          </cell>
          <cell r="S284">
            <v>2</v>
          </cell>
          <cell r="T284">
            <v>68</v>
          </cell>
          <cell r="U284">
            <v>1</v>
          </cell>
          <cell r="V284" t="str">
            <v>T</v>
          </cell>
          <cell r="W284" t="str">
            <v>no</v>
          </cell>
          <cell r="Z284" t="str">
            <v>ICDP5057ESESHU2</v>
          </cell>
        </row>
        <row r="285">
          <cell r="A285" t="str">
            <v>80-2</v>
          </cell>
          <cell r="B285">
            <v>5057</v>
          </cell>
          <cell r="C285">
            <v>2</v>
          </cell>
          <cell r="D285" t="str">
            <v>A</v>
          </cell>
          <cell r="E285">
            <v>80</v>
          </cell>
          <cell r="F285" t="str">
            <v>Z</v>
          </cell>
          <cell r="G285">
            <v>2</v>
          </cell>
          <cell r="H285">
            <v>3102352</v>
          </cell>
          <cell r="I285">
            <v>0.74</v>
          </cell>
          <cell r="J285">
            <v>0.74</v>
          </cell>
          <cell r="K285">
            <v>210.67000000000002</v>
          </cell>
          <cell r="L285">
            <v>211.41</v>
          </cell>
          <cell r="M285">
            <v>210.67</v>
          </cell>
          <cell r="N285">
            <v>211.41</v>
          </cell>
          <cell r="O285">
            <v>0</v>
          </cell>
          <cell r="P285" t="str">
            <v>JC</v>
          </cell>
          <cell r="Q285" t="str">
            <v>cont. 80-3. pc1</v>
          </cell>
          <cell r="R285" t="str">
            <v>no</v>
          </cell>
          <cell r="S285">
            <v>1</v>
          </cell>
          <cell r="T285">
            <v>68</v>
          </cell>
          <cell r="U285">
            <v>2</v>
          </cell>
          <cell r="V285" t="str">
            <v>M</v>
          </cell>
          <cell r="W285" t="str">
            <v>no</v>
          </cell>
          <cell r="Z285" t="str">
            <v>ICDP5057ESGSHU2</v>
          </cell>
        </row>
        <row r="286">
          <cell r="A286" t="str">
            <v>80-3</v>
          </cell>
          <cell r="B286">
            <v>5057</v>
          </cell>
          <cell r="C286">
            <v>2</v>
          </cell>
          <cell r="D286" t="str">
            <v>A</v>
          </cell>
          <cell r="E286">
            <v>80</v>
          </cell>
          <cell r="F286" t="str">
            <v>Z</v>
          </cell>
          <cell r="G286">
            <v>3</v>
          </cell>
          <cell r="H286">
            <v>3102354</v>
          </cell>
          <cell r="I286">
            <v>0.83</v>
          </cell>
          <cell r="J286">
            <v>0.8</v>
          </cell>
          <cell r="K286">
            <v>211.41000000000003</v>
          </cell>
          <cell r="L286">
            <v>212.21</v>
          </cell>
          <cell r="M286">
            <v>211.41</v>
          </cell>
          <cell r="N286">
            <v>212.21</v>
          </cell>
          <cell r="O286">
            <v>0</v>
          </cell>
          <cell r="P286" t="str">
            <v>JC</v>
          </cell>
          <cell r="Q286" t="str">
            <v>cont. 80-4. pc1a-b</v>
          </cell>
          <cell r="R286" t="str">
            <v>no</v>
          </cell>
          <cell r="S286">
            <v>1</v>
          </cell>
          <cell r="T286">
            <v>68</v>
          </cell>
          <cell r="U286">
            <v>3</v>
          </cell>
          <cell r="V286" t="str">
            <v>M</v>
          </cell>
          <cell r="W286" t="str">
            <v>no</v>
          </cell>
          <cell r="Z286" t="str">
            <v>ICDP5057ESISHU2</v>
          </cell>
        </row>
        <row r="287">
          <cell r="A287" t="str">
            <v>80-4</v>
          </cell>
          <cell r="B287">
            <v>5057</v>
          </cell>
          <cell r="C287">
            <v>2</v>
          </cell>
          <cell r="D287" t="str">
            <v>A</v>
          </cell>
          <cell r="E287">
            <v>80</v>
          </cell>
          <cell r="F287" t="str">
            <v>Z</v>
          </cell>
          <cell r="G287">
            <v>4</v>
          </cell>
          <cell r="H287">
            <v>3102356</v>
          </cell>
          <cell r="I287">
            <v>0.68</v>
          </cell>
          <cell r="J287">
            <v>0.66</v>
          </cell>
          <cell r="K287">
            <v>212.24000000000004</v>
          </cell>
          <cell r="L287">
            <v>212.87</v>
          </cell>
          <cell r="M287">
            <v>212.21</v>
          </cell>
          <cell r="N287">
            <v>212.87</v>
          </cell>
          <cell r="O287">
            <v>0</v>
          </cell>
          <cell r="P287" t="str">
            <v>SM</v>
          </cell>
          <cell r="Q287" t="str">
            <v>cont. 81-1. pc1a-d</v>
          </cell>
          <cell r="R287" t="str">
            <v>no</v>
          </cell>
          <cell r="S287">
            <v>1</v>
          </cell>
          <cell r="T287">
            <v>68</v>
          </cell>
          <cell r="U287">
            <v>4</v>
          </cell>
          <cell r="V287" t="str">
            <v>M</v>
          </cell>
          <cell r="W287" t="str">
            <v>no</v>
          </cell>
          <cell r="Z287" t="str">
            <v>ICDP5057ESKSHU2</v>
          </cell>
        </row>
        <row r="288">
          <cell r="A288" t="str">
            <v>81-1</v>
          </cell>
          <cell r="B288">
            <v>5057</v>
          </cell>
          <cell r="C288">
            <v>2</v>
          </cell>
          <cell r="D288" t="str">
            <v>A</v>
          </cell>
          <cell r="E288">
            <v>81</v>
          </cell>
          <cell r="F288" t="str">
            <v>Z</v>
          </cell>
          <cell r="G288">
            <v>1</v>
          </cell>
          <cell r="H288">
            <v>3102360</v>
          </cell>
          <cell r="I288">
            <v>0.87</v>
          </cell>
          <cell r="J288">
            <v>0.87</v>
          </cell>
          <cell r="K288">
            <v>212.85</v>
          </cell>
          <cell r="L288">
            <v>213.72</v>
          </cell>
          <cell r="M288">
            <v>212.85</v>
          </cell>
          <cell r="N288">
            <v>213.72</v>
          </cell>
          <cell r="O288">
            <v>0</v>
          </cell>
          <cell r="P288" t="str">
            <v>SM</v>
          </cell>
          <cell r="Q288" t="str">
            <v>cont. 81-2. pc1a-d, pc2a-b, a in bag</v>
          </cell>
          <cell r="R288" t="str">
            <v>no</v>
          </cell>
          <cell r="S288">
            <v>2</v>
          </cell>
          <cell r="T288">
            <v>68</v>
          </cell>
          <cell r="U288">
            <v>5</v>
          </cell>
          <cell r="V288" t="str">
            <v>B</v>
          </cell>
          <cell r="W288" t="str">
            <v>no</v>
          </cell>
          <cell r="Z288" t="str">
            <v>ICDP5057ESOSHU2</v>
          </cell>
        </row>
        <row r="289">
          <cell r="A289" t="str">
            <v>81-2</v>
          </cell>
          <cell r="B289">
            <v>5057</v>
          </cell>
          <cell r="C289">
            <v>2</v>
          </cell>
          <cell r="D289" t="str">
            <v>A</v>
          </cell>
          <cell r="E289">
            <v>81</v>
          </cell>
          <cell r="F289" t="str">
            <v>Z</v>
          </cell>
          <cell r="G289">
            <v>2</v>
          </cell>
          <cell r="H289">
            <v>3102362</v>
          </cell>
          <cell r="I289">
            <v>0.79</v>
          </cell>
          <cell r="J289">
            <v>0.76</v>
          </cell>
          <cell r="K289">
            <v>213.72</v>
          </cell>
          <cell r="L289">
            <v>214.48</v>
          </cell>
          <cell r="M289">
            <v>213.72</v>
          </cell>
          <cell r="N289">
            <v>214.48</v>
          </cell>
          <cell r="O289">
            <v>0</v>
          </cell>
          <cell r="P289" t="str">
            <v>SM</v>
          </cell>
          <cell r="Q289" t="str">
            <v>cont. 81-3. pc1a-d, d in bag</v>
          </cell>
          <cell r="R289" t="str">
            <v>no</v>
          </cell>
          <cell r="S289">
            <v>1</v>
          </cell>
          <cell r="T289">
            <v>69</v>
          </cell>
          <cell r="U289">
            <v>1</v>
          </cell>
          <cell r="V289" t="str">
            <v>T</v>
          </cell>
          <cell r="W289" t="str">
            <v>no</v>
          </cell>
          <cell r="Z289" t="str">
            <v>ICDP5057ESQSHU2</v>
          </cell>
        </row>
        <row r="290">
          <cell r="A290" t="str">
            <v>81-3</v>
          </cell>
          <cell r="B290">
            <v>5057</v>
          </cell>
          <cell r="C290">
            <v>2</v>
          </cell>
          <cell r="D290" t="str">
            <v>A</v>
          </cell>
          <cell r="E290">
            <v>81</v>
          </cell>
          <cell r="F290" t="str">
            <v>Z</v>
          </cell>
          <cell r="G290">
            <v>3</v>
          </cell>
          <cell r="H290">
            <v>3102364</v>
          </cell>
          <cell r="I290">
            <v>0.8</v>
          </cell>
          <cell r="J290">
            <v>0.79</v>
          </cell>
          <cell r="K290">
            <v>214.51</v>
          </cell>
          <cell r="L290">
            <v>215.27</v>
          </cell>
          <cell r="M290">
            <v>214.48</v>
          </cell>
          <cell r="N290">
            <v>215.27</v>
          </cell>
          <cell r="O290">
            <v>0</v>
          </cell>
          <cell r="P290" t="str">
            <v>SM</v>
          </cell>
          <cell r="Q290" t="str">
            <v>saw to 81-4</v>
          </cell>
          <cell r="R290" t="str">
            <v>no</v>
          </cell>
          <cell r="S290">
            <v>1</v>
          </cell>
          <cell r="T290">
            <v>69</v>
          </cell>
          <cell r="U290">
            <v>2</v>
          </cell>
          <cell r="V290" t="str">
            <v>M</v>
          </cell>
          <cell r="W290" t="str">
            <v>no</v>
          </cell>
          <cell r="Z290" t="str">
            <v>ICDP5057ESSSHU2</v>
          </cell>
        </row>
        <row r="291">
          <cell r="A291" t="str">
            <v>81-4</v>
          </cell>
          <cell r="B291">
            <v>5057</v>
          </cell>
          <cell r="C291">
            <v>2</v>
          </cell>
          <cell r="D291" t="str">
            <v>A</v>
          </cell>
          <cell r="E291">
            <v>81</v>
          </cell>
          <cell r="F291" t="str">
            <v>Z</v>
          </cell>
          <cell r="G291">
            <v>4</v>
          </cell>
          <cell r="H291">
            <v>3102366</v>
          </cell>
          <cell r="I291">
            <v>0.59</v>
          </cell>
          <cell r="J291">
            <v>0.59</v>
          </cell>
          <cell r="K291">
            <v>215.31</v>
          </cell>
          <cell r="L291">
            <v>215.86</v>
          </cell>
          <cell r="M291">
            <v>215.27</v>
          </cell>
          <cell r="N291">
            <v>215.86</v>
          </cell>
          <cell r="O291">
            <v>0</v>
          </cell>
          <cell r="P291" t="str">
            <v>SM</v>
          </cell>
          <cell r="Q291" t="str">
            <v>cont. 82-1. pc1a-e, e in bag</v>
          </cell>
          <cell r="R291" t="str">
            <v>no</v>
          </cell>
          <cell r="S291">
            <v>1</v>
          </cell>
          <cell r="T291">
            <v>69</v>
          </cell>
          <cell r="U291">
            <v>3</v>
          </cell>
          <cell r="V291" t="str">
            <v>M</v>
          </cell>
          <cell r="W291" t="str">
            <v>no</v>
          </cell>
          <cell r="Z291" t="str">
            <v>ICDP5057ESUSHU2</v>
          </cell>
        </row>
        <row r="292">
          <cell r="A292" t="str">
            <v>82-1</v>
          </cell>
          <cell r="B292">
            <v>5057</v>
          </cell>
          <cell r="C292">
            <v>2</v>
          </cell>
          <cell r="D292" t="str">
            <v>A</v>
          </cell>
          <cell r="E292">
            <v>82</v>
          </cell>
          <cell r="F292" t="str">
            <v>Z</v>
          </cell>
          <cell r="G292">
            <v>1</v>
          </cell>
          <cell r="H292">
            <v>3102368</v>
          </cell>
          <cell r="I292">
            <v>0.69</v>
          </cell>
          <cell r="J292">
            <v>0.68</v>
          </cell>
          <cell r="K292">
            <v>215.9</v>
          </cell>
          <cell r="L292">
            <v>216.58</v>
          </cell>
          <cell r="M292">
            <v>215.9</v>
          </cell>
          <cell r="N292">
            <v>216.58</v>
          </cell>
          <cell r="O292">
            <v>0</v>
          </cell>
          <cell r="P292" t="str">
            <v>SM</v>
          </cell>
          <cell r="Q292" t="str">
            <v>sawn 82-2. pc1</v>
          </cell>
          <cell r="R292" t="str">
            <v>no</v>
          </cell>
          <cell r="S292">
            <v>1</v>
          </cell>
          <cell r="T292">
            <v>69</v>
          </cell>
          <cell r="U292">
            <v>4</v>
          </cell>
          <cell r="V292" t="str">
            <v>M</v>
          </cell>
          <cell r="W292" t="str">
            <v>no</v>
          </cell>
          <cell r="Z292" t="str">
            <v>ICDP5057ESWSHU2</v>
          </cell>
        </row>
        <row r="293">
          <cell r="A293" t="str">
            <v>82-2</v>
          </cell>
          <cell r="B293">
            <v>5057</v>
          </cell>
          <cell r="C293">
            <v>2</v>
          </cell>
          <cell r="D293" t="str">
            <v>A</v>
          </cell>
          <cell r="E293">
            <v>82</v>
          </cell>
          <cell r="F293" t="str">
            <v>Z</v>
          </cell>
          <cell r="G293">
            <v>2</v>
          </cell>
          <cell r="H293">
            <v>3102370</v>
          </cell>
          <cell r="I293">
            <v>0.84</v>
          </cell>
          <cell r="J293">
            <v>0.84</v>
          </cell>
          <cell r="K293">
            <v>216.59</v>
          </cell>
          <cell r="L293">
            <v>217.42</v>
          </cell>
          <cell r="M293">
            <v>216.58</v>
          </cell>
          <cell r="N293">
            <v>217.42</v>
          </cell>
          <cell r="O293">
            <v>0</v>
          </cell>
          <cell r="P293" t="str">
            <v>SM</v>
          </cell>
          <cell r="Q293" t="str">
            <v>cont. 82-3. pc1</v>
          </cell>
          <cell r="R293" t="str">
            <v>no</v>
          </cell>
          <cell r="S293">
            <v>1</v>
          </cell>
          <cell r="T293">
            <v>69</v>
          </cell>
          <cell r="U293">
            <v>5</v>
          </cell>
          <cell r="V293" t="str">
            <v>B</v>
          </cell>
          <cell r="W293" t="str">
            <v>no</v>
          </cell>
          <cell r="Z293" t="str">
            <v>ICDP5057ESYSHU2</v>
          </cell>
        </row>
        <row r="294">
          <cell r="A294" t="str">
            <v>82-3</v>
          </cell>
          <cell r="B294">
            <v>5057</v>
          </cell>
          <cell r="C294">
            <v>2</v>
          </cell>
          <cell r="D294" t="str">
            <v>A</v>
          </cell>
          <cell r="E294">
            <v>82</v>
          </cell>
          <cell r="F294" t="str">
            <v>Z</v>
          </cell>
          <cell r="G294">
            <v>3</v>
          </cell>
          <cell r="H294">
            <v>3102372</v>
          </cell>
          <cell r="I294">
            <v>0.72499999999999998</v>
          </cell>
          <cell r="J294">
            <v>0.69</v>
          </cell>
          <cell r="K294">
            <v>217.43</v>
          </cell>
          <cell r="L294">
            <v>218.11</v>
          </cell>
          <cell r="M294">
            <v>217.42</v>
          </cell>
          <cell r="N294">
            <v>218.11</v>
          </cell>
          <cell r="O294">
            <v>0</v>
          </cell>
          <cell r="P294" t="str">
            <v>SM</v>
          </cell>
          <cell r="Q294" t="str">
            <v>cont. 82-4. pc1</v>
          </cell>
          <cell r="R294" t="str">
            <v>no</v>
          </cell>
          <cell r="S294">
            <v>1</v>
          </cell>
          <cell r="T294">
            <v>70</v>
          </cell>
          <cell r="U294">
            <v>1</v>
          </cell>
          <cell r="V294" t="str">
            <v>T</v>
          </cell>
          <cell r="W294" t="str">
            <v>no</v>
          </cell>
          <cell r="Z294" t="str">
            <v>ICDP5057ES0THU2</v>
          </cell>
        </row>
        <row r="295">
          <cell r="A295" t="str">
            <v>82-4</v>
          </cell>
          <cell r="B295">
            <v>5057</v>
          </cell>
          <cell r="C295">
            <v>2</v>
          </cell>
          <cell r="D295" t="str">
            <v>A</v>
          </cell>
          <cell r="E295">
            <v>82</v>
          </cell>
          <cell r="F295" t="str">
            <v>Z</v>
          </cell>
          <cell r="G295">
            <v>4</v>
          </cell>
          <cell r="H295">
            <v>3102374</v>
          </cell>
          <cell r="I295">
            <v>0.90500000000000003</v>
          </cell>
          <cell r="J295">
            <v>0.89</v>
          </cell>
          <cell r="K295">
            <v>218.155</v>
          </cell>
          <cell r="L295">
            <v>219</v>
          </cell>
          <cell r="M295">
            <v>218.11</v>
          </cell>
          <cell r="N295">
            <v>219</v>
          </cell>
          <cell r="O295">
            <v>0</v>
          </cell>
          <cell r="P295" t="str">
            <v>SM</v>
          </cell>
          <cell r="Q295" t="str">
            <v>cont. 83-1. pc1a-c</v>
          </cell>
          <cell r="R295" t="str">
            <v>no</v>
          </cell>
          <cell r="S295">
            <v>1</v>
          </cell>
          <cell r="T295">
            <v>70</v>
          </cell>
          <cell r="U295">
            <v>2</v>
          </cell>
          <cell r="V295" t="str">
            <v>M</v>
          </cell>
          <cell r="W295" t="str">
            <v>no</v>
          </cell>
          <cell r="X295">
            <v>0</v>
          </cell>
          <cell r="Y295">
            <v>0</v>
          </cell>
          <cell r="Z295" t="str">
            <v>ICDP5057ES2THU2</v>
          </cell>
        </row>
        <row r="296">
          <cell r="A296" t="str">
            <v>83-1</v>
          </cell>
          <cell r="B296">
            <v>5057</v>
          </cell>
          <cell r="C296">
            <v>2</v>
          </cell>
          <cell r="D296" t="str">
            <v>A</v>
          </cell>
          <cell r="E296">
            <v>83</v>
          </cell>
          <cell r="F296" t="str">
            <v>Z</v>
          </cell>
          <cell r="G296">
            <v>1</v>
          </cell>
          <cell r="H296">
            <v>3102376</v>
          </cell>
          <cell r="I296">
            <v>0.98</v>
          </cell>
          <cell r="J296">
            <v>0.98</v>
          </cell>
          <cell r="K296">
            <v>218.95</v>
          </cell>
          <cell r="L296">
            <v>219.93</v>
          </cell>
          <cell r="M296">
            <v>218.95</v>
          </cell>
          <cell r="N296">
            <v>219.93</v>
          </cell>
          <cell r="O296">
            <v>0</v>
          </cell>
          <cell r="P296" t="str">
            <v>SM</v>
          </cell>
          <cell r="Q296" t="str">
            <v>cont. 83-2. pc1a-b</v>
          </cell>
          <cell r="R296" t="str">
            <v>no</v>
          </cell>
          <cell r="S296">
            <v>1</v>
          </cell>
          <cell r="T296">
            <v>70</v>
          </cell>
          <cell r="U296">
            <v>3</v>
          </cell>
          <cell r="V296" t="str">
            <v>M</v>
          </cell>
          <cell r="W296" t="str">
            <v>no</v>
          </cell>
          <cell r="X296">
            <v>0</v>
          </cell>
          <cell r="Y296">
            <v>0</v>
          </cell>
          <cell r="Z296" t="str">
            <v>ICDP5057ES4THU2</v>
          </cell>
        </row>
        <row r="297">
          <cell r="A297" t="str">
            <v>83-2</v>
          </cell>
          <cell r="B297">
            <v>5057</v>
          </cell>
          <cell r="C297">
            <v>2</v>
          </cell>
          <cell r="D297" t="str">
            <v>A</v>
          </cell>
          <cell r="E297">
            <v>83</v>
          </cell>
          <cell r="F297" t="str">
            <v>Z</v>
          </cell>
          <cell r="G297">
            <v>2</v>
          </cell>
          <cell r="H297">
            <v>3102378</v>
          </cell>
          <cell r="I297">
            <v>0.91500000000000004</v>
          </cell>
          <cell r="J297">
            <v>0.91</v>
          </cell>
          <cell r="K297">
            <v>219.92999999999998</v>
          </cell>
          <cell r="L297">
            <v>220.84</v>
          </cell>
          <cell r="M297">
            <v>219.93</v>
          </cell>
          <cell r="N297">
            <v>220.84</v>
          </cell>
          <cell r="O297">
            <v>0</v>
          </cell>
          <cell r="P297" t="str">
            <v>SM</v>
          </cell>
          <cell r="Q297" t="str">
            <v>sawn 83-3. pc1a-b</v>
          </cell>
          <cell r="R297" t="str">
            <v>no</v>
          </cell>
          <cell r="S297">
            <v>1</v>
          </cell>
          <cell r="T297">
            <v>70</v>
          </cell>
          <cell r="U297">
            <v>4</v>
          </cell>
          <cell r="V297" t="str">
            <v>M</v>
          </cell>
          <cell r="W297" t="str">
            <v>no</v>
          </cell>
          <cell r="Z297" t="str">
            <v>ICDP5057ES6THU2</v>
          </cell>
        </row>
        <row r="298">
          <cell r="A298" t="str">
            <v>83-3</v>
          </cell>
          <cell r="B298">
            <v>5057</v>
          </cell>
          <cell r="C298">
            <v>2</v>
          </cell>
          <cell r="D298" t="str">
            <v>A</v>
          </cell>
          <cell r="E298">
            <v>83</v>
          </cell>
          <cell r="F298" t="str">
            <v>Z</v>
          </cell>
          <cell r="G298">
            <v>3</v>
          </cell>
          <cell r="H298">
            <v>3102380</v>
          </cell>
          <cell r="I298">
            <v>0.9</v>
          </cell>
          <cell r="J298">
            <v>0.88</v>
          </cell>
          <cell r="K298">
            <v>220.84499999999997</v>
          </cell>
          <cell r="L298">
            <v>221.72</v>
          </cell>
          <cell r="M298">
            <v>220.84</v>
          </cell>
          <cell r="N298">
            <v>221.72</v>
          </cell>
          <cell r="O298">
            <v>0</v>
          </cell>
          <cell r="P298" t="str">
            <v>SM</v>
          </cell>
          <cell r="Q298" t="str">
            <v>cont. 83-4. pc1a-j, d and j in bag</v>
          </cell>
          <cell r="R298" t="str">
            <v>no</v>
          </cell>
          <cell r="S298">
            <v>1</v>
          </cell>
          <cell r="T298">
            <v>70</v>
          </cell>
          <cell r="U298">
            <v>5</v>
          </cell>
          <cell r="V298" t="str">
            <v>B</v>
          </cell>
          <cell r="W298" t="str">
            <v>no</v>
          </cell>
          <cell r="Z298" t="str">
            <v>ICDP5057ES8THU2</v>
          </cell>
        </row>
        <row r="299">
          <cell r="A299" t="str">
            <v>83-4</v>
          </cell>
          <cell r="B299">
            <v>5057</v>
          </cell>
          <cell r="C299">
            <v>2</v>
          </cell>
          <cell r="D299" t="str">
            <v>A</v>
          </cell>
          <cell r="E299">
            <v>83</v>
          </cell>
          <cell r="F299" t="str">
            <v>Z</v>
          </cell>
          <cell r="G299">
            <v>4</v>
          </cell>
          <cell r="H299">
            <v>3102382</v>
          </cell>
          <cell r="I299">
            <v>0.28999999999999998</v>
          </cell>
          <cell r="J299">
            <v>0.27</v>
          </cell>
          <cell r="K299">
            <v>221.74499999999998</v>
          </cell>
          <cell r="L299">
            <v>221.99</v>
          </cell>
          <cell r="M299">
            <v>221.72</v>
          </cell>
          <cell r="N299">
            <v>221.99</v>
          </cell>
          <cell r="O299">
            <v>0</v>
          </cell>
          <cell r="P299" t="str">
            <v>SM</v>
          </cell>
          <cell r="Q299" t="str">
            <v>cont. 84-1. pc1</v>
          </cell>
          <cell r="R299" t="str">
            <v>no</v>
          </cell>
          <cell r="S299">
            <v>1</v>
          </cell>
          <cell r="T299">
            <v>71</v>
          </cell>
          <cell r="U299">
            <v>1</v>
          </cell>
          <cell r="V299" t="str">
            <v>T</v>
          </cell>
          <cell r="W299" t="str">
            <v>no</v>
          </cell>
          <cell r="Z299" t="str">
            <v>ICDP5057ESATHU2</v>
          </cell>
        </row>
        <row r="300">
          <cell r="A300" t="str">
            <v>84-1</v>
          </cell>
          <cell r="B300">
            <v>5057</v>
          </cell>
          <cell r="C300">
            <v>2</v>
          </cell>
          <cell r="D300" t="str">
            <v>A</v>
          </cell>
          <cell r="E300">
            <v>84</v>
          </cell>
          <cell r="F300" t="str">
            <v>Z</v>
          </cell>
          <cell r="G300">
            <v>1</v>
          </cell>
          <cell r="H300">
            <v>3102384</v>
          </cell>
          <cell r="I300">
            <v>0.96499999999999997</v>
          </cell>
          <cell r="J300">
            <v>0.96</v>
          </cell>
          <cell r="K300">
            <v>222</v>
          </cell>
          <cell r="L300">
            <v>222.96</v>
          </cell>
          <cell r="M300">
            <v>222</v>
          </cell>
          <cell r="N300">
            <v>222.96</v>
          </cell>
          <cell r="O300">
            <v>0</v>
          </cell>
          <cell r="P300" t="str">
            <v>SM</v>
          </cell>
          <cell r="Q300" t="str">
            <v>cont. 84-2. pc1a-c</v>
          </cell>
          <cell r="R300" t="str">
            <v>no</v>
          </cell>
          <cell r="S300">
            <v>1</v>
          </cell>
          <cell r="T300">
            <v>71</v>
          </cell>
          <cell r="U300">
            <v>2</v>
          </cell>
          <cell r="V300" t="str">
            <v>M</v>
          </cell>
          <cell r="W300" t="str">
            <v>no</v>
          </cell>
          <cell r="X300">
            <v>0</v>
          </cell>
          <cell r="Y300">
            <v>0</v>
          </cell>
          <cell r="Z300" t="str">
            <v>ICDP5057ESCTHU2</v>
          </cell>
        </row>
        <row r="301">
          <cell r="A301" t="str">
            <v>84-2</v>
          </cell>
          <cell r="B301">
            <v>5057</v>
          </cell>
          <cell r="C301">
            <v>2</v>
          </cell>
          <cell r="D301" t="str">
            <v>A</v>
          </cell>
          <cell r="E301">
            <v>84</v>
          </cell>
          <cell r="F301" t="str">
            <v>Z</v>
          </cell>
          <cell r="G301">
            <v>2</v>
          </cell>
          <cell r="H301">
            <v>3102386</v>
          </cell>
          <cell r="I301">
            <v>0.57499999999999996</v>
          </cell>
          <cell r="J301">
            <v>0.54</v>
          </cell>
          <cell r="K301">
            <v>222.965</v>
          </cell>
          <cell r="L301">
            <v>223.5</v>
          </cell>
          <cell r="M301">
            <v>222.96</v>
          </cell>
          <cell r="N301">
            <v>223.5</v>
          </cell>
          <cell r="O301">
            <v>0</v>
          </cell>
          <cell r="P301" t="str">
            <v>SM</v>
          </cell>
          <cell r="Q301" t="str">
            <v>cont. 84-3, pc1a-b</v>
          </cell>
          <cell r="R301" t="str">
            <v>no</v>
          </cell>
          <cell r="S301">
            <v>1</v>
          </cell>
          <cell r="T301">
            <v>71</v>
          </cell>
          <cell r="U301">
            <v>3</v>
          </cell>
          <cell r="V301" t="str">
            <v>M</v>
          </cell>
          <cell r="W301" t="str">
            <v>no</v>
          </cell>
          <cell r="Z301" t="str">
            <v>ICDP5057ESETHU2</v>
          </cell>
        </row>
        <row r="302">
          <cell r="A302" t="str">
            <v>84-3</v>
          </cell>
          <cell r="B302">
            <v>5057</v>
          </cell>
          <cell r="C302">
            <v>2</v>
          </cell>
          <cell r="D302" t="str">
            <v>A</v>
          </cell>
          <cell r="E302">
            <v>84</v>
          </cell>
          <cell r="F302" t="str">
            <v>Z</v>
          </cell>
          <cell r="G302">
            <v>3</v>
          </cell>
          <cell r="H302">
            <v>3102388</v>
          </cell>
          <cell r="I302">
            <v>0.85499999999999998</v>
          </cell>
          <cell r="J302">
            <v>0.82</v>
          </cell>
          <cell r="K302">
            <v>223.54</v>
          </cell>
          <cell r="L302">
            <v>224.32</v>
          </cell>
          <cell r="M302">
            <v>223.5</v>
          </cell>
          <cell r="N302">
            <v>224.32</v>
          </cell>
          <cell r="O302">
            <v>0</v>
          </cell>
          <cell r="P302" t="str">
            <v>SM</v>
          </cell>
          <cell r="Q302" t="str">
            <v>sawn 84-4. pc1a-e</v>
          </cell>
          <cell r="R302" t="str">
            <v>no</v>
          </cell>
          <cell r="S302">
            <v>1</v>
          </cell>
          <cell r="T302">
            <v>71</v>
          </cell>
          <cell r="U302">
            <v>4</v>
          </cell>
          <cell r="V302" t="str">
            <v>M</v>
          </cell>
          <cell r="W302" t="str">
            <v>no</v>
          </cell>
          <cell r="Z302" t="str">
            <v>ICDP5057ESGTHU2</v>
          </cell>
        </row>
        <row r="303">
          <cell r="A303" t="str">
            <v>84-4</v>
          </cell>
          <cell r="B303">
            <v>5057</v>
          </cell>
          <cell r="C303">
            <v>2</v>
          </cell>
          <cell r="D303" t="str">
            <v>A</v>
          </cell>
          <cell r="E303">
            <v>84</v>
          </cell>
          <cell r="F303" t="str">
            <v>Z</v>
          </cell>
          <cell r="G303">
            <v>4</v>
          </cell>
          <cell r="H303">
            <v>3102390</v>
          </cell>
          <cell r="I303">
            <v>0.70499999999999996</v>
          </cell>
          <cell r="J303">
            <v>0.7</v>
          </cell>
          <cell r="K303">
            <v>224.39499999999998</v>
          </cell>
          <cell r="L303">
            <v>225.02</v>
          </cell>
          <cell r="M303">
            <v>224.32</v>
          </cell>
          <cell r="N303">
            <v>225.02</v>
          </cell>
          <cell r="O303">
            <v>0</v>
          </cell>
          <cell r="P303" t="str">
            <v>SM</v>
          </cell>
          <cell r="Q303" t="str">
            <v>cont. 85-1. pc1a-f</v>
          </cell>
          <cell r="R303" t="str">
            <v>no</v>
          </cell>
          <cell r="S303">
            <v>1</v>
          </cell>
          <cell r="T303">
            <v>71</v>
          </cell>
          <cell r="U303">
            <v>5</v>
          </cell>
          <cell r="V303" t="str">
            <v>B</v>
          </cell>
          <cell r="W303" t="str">
            <v>no</v>
          </cell>
          <cell r="Z303" t="str">
            <v>ICDP5057ESITHU2</v>
          </cell>
        </row>
        <row r="304">
          <cell r="A304" t="str">
            <v>85-1</v>
          </cell>
          <cell r="B304">
            <v>5057</v>
          </cell>
          <cell r="C304">
            <v>2</v>
          </cell>
          <cell r="D304" t="str">
            <v>A</v>
          </cell>
          <cell r="E304">
            <v>85</v>
          </cell>
          <cell r="F304" t="str">
            <v>Z</v>
          </cell>
          <cell r="G304">
            <v>1</v>
          </cell>
          <cell r="H304">
            <v>3102392</v>
          </cell>
          <cell r="I304">
            <v>0.74</v>
          </cell>
          <cell r="J304">
            <v>0.72</v>
          </cell>
          <cell r="K304">
            <v>225.05</v>
          </cell>
          <cell r="L304">
            <v>225.77</v>
          </cell>
          <cell r="M304">
            <v>225.05</v>
          </cell>
          <cell r="N304">
            <v>225.77</v>
          </cell>
          <cell r="O304">
            <v>0</v>
          </cell>
          <cell r="P304" t="str">
            <v>SM</v>
          </cell>
          <cell r="Q304" t="str">
            <v>cont. 85-2. pc1a-b</v>
          </cell>
          <cell r="R304" t="str">
            <v>no</v>
          </cell>
          <cell r="S304">
            <v>1</v>
          </cell>
          <cell r="T304">
            <v>72</v>
          </cell>
          <cell r="U304">
            <v>1</v>
          </cell>
          <cell r="V304" t="str">
            <v>T</v>
          </cell>
          <cell r="W304" t="str">
            <v>no</v>
          </cell>
          <cell r="Z304" t="str">
            <v>ICDP5057ESKTHU2</v>
          </cell>
        </row>
        <row r="305">
          <cell r="A305" t="str">
            <v>85-2</v>
          </cell>
          <cell r="B305">
            <v>5057</v>
          </cell>
          <cell r="C305">
            <v>2</v>
          </cell>
          <cell r="D305" t="str">
            <v>A</v>
          </cell>
          <cell r="E305">
            <v>85</v>
          </cell>
          <cell r="F305" t="str">
            <v>Z</v>
          </cell>
          <cell r="G305">
            <v>2</v>
          </cell>
          <cell r="H305">
            <v>3102394</v>
          </cell>
          <cell r="I305">
            <v>0.82</v>
          </cell>
          <cell r="J305">
            <v>0.81</v>
          </cell>
          <cell r="K305">
            <v>225.79000000000002</v>
          </cell>
          <cell r="L305">
            <v>226.58</v>
          </cell>
          <cell r="M305">
            <v>225.77</v>
          </cell>
          <cell r="N305">
            <v>226.58</v>
          </cell>
          <cell r="O305">
            <v>0</v>
          </cell>
          <cell r="P305" t="str">
            <v>SM</v>
          </cell>
          <cell r="Q305" t="str">
            <v>cont. 85-3. pc1a-b</v>
          </cell>
          <cell r="R305" t="str">
            <v>no</v>
          </cell>
          <cell r="S305">
            <v>1</v>
          </cell>
          <cell r="T305">
            <v>72</v>
          </cell>
          <cell r="U305">
            <v>2</v>
          </cell>
          <cell r="V305" t="str">
            <v>M</v>
          </cell>
          <cell r="W305" t="str">
            <v>no</v>
          </cell>
          <cell r="Z305" t="str">
            <v>ICDP5057ESMTHU2</v>
          </cell>
        </row>
        <row r="306">
          <cell r="A306" t="str">
            <v>85-3</v>
          </cell>
          <cell r="B306">
            <v>5057</v>
          </cell>
          <cell r="C306">
            <v>2</v>
          </cell>
          <cell r="D306" t="str">
            <v>A</v>
          </cell>
          <cell r="E306">
            <v>85</v>
          </cell>
          <cell r="F306" t="str">
            <v>Z</v>
          </cell>
          <cell r="G306">
            <v>3</v>
          </cell>
          <cell r="H306">
            <v>3102396</v>
          </cell>
          <cell r="I306">
            <v>0.80500000000000005</v>
          </cell>
          <cell r="J306">
            <v>0.71</v>
          </cell>
          <cell r="K306">
            <v>226.61</v>
          </cell>
          <cell r="L306">
            <v>227.29</v>
          </cell>
          <cell r="M306">
            <v>226.58</v>
          </cell>
          <cell r="N306">
            <v>227.29</v>
          </cell>
          <cell r="O306">
            <v>0</v>
          </cell>
          <cell r="P306" t="str">
            <v>SM</v>
          </cell>
          <cell r="Q306" t="str">
            <v>cont. 85-4. pc1a-e</v>
          </cell>
          <cell r="R306" t="str">
            <v>no</v>
          </cell>
          <cell r="S306">
            <v>1</v>
          </cell>
          <cell r="T306">
            <v>72</v>
          </cell>
          <cell r="U306">
            <v>3</v>
          </cell>
          <cell r="V306" t="str">
            <v>M</v>
          </cell>
          <cell r="W306" t="str">
            <v>no</v>
          </cell>
          <cell r="Z306" t="str">
            <v>ICDP5057ESOTHU2</v>
          </cell>
        </row>
        <row r="307">
          <cell r="A307" t="str">
            <v>85-4</v>
          </cell>
          <cell r="B307">
            <v>5057</v>
          </cell>
          <cell r="C307">
            <v>2</v>
          </cell>
          <cell r="D307" t="str">
            <v>A</v>
          </cell>
          <cell r="E307">
            <v>85</v>
          </cell>
          <cell r="F307" t="str">
            <v>Z</v>
          </cell>
          <cell r="G307">
            <v>4</v>
          </cell>
          <cell r="H307">
            <v>3102398</v>
          </cell>
          <cell r="I307">
            <v>0.82</v>
          </cell>
          <cell r="J307">
            <v>0.78</v>
          </cell>
          <cell r="K307">
            <v>227.41500000000002</v>
          </cell>
          <cell r="L307">
            <v>228.07</v>
          </cell>
          <cell r="M307">
            <v>227.29</v>
          </cell>
          <cell r="N307">
            <v>228.07</v>
          </cell>
          <cell r="O307">
            <v>0</v>
          </cell>
          <cell r="P307" t="str">
            <v>SM</v>
          </cell>
          <cell r="Q307" t="str">
            <v>cont. 86-1. pc1a-d, a and c in bag</v>
          </cell>
          <cell r="R307" t="str">
            <v>no</v>
          </cell>
          <cell r="S307">
            <v>1</v>
          </cell>
          <cell r="T307">
            <v>72</v>
          </cell>
          <cell r="U307">
            <v>4</v>
          </cell>
          <cell r="V307" t="str">
            <v>M</v>
          </cell>
          <cell r="W307" t="str">
            <v>no</v>
          </cell>
          <cell r="X307">
            <v>0</v>
          </cell>
          <cell r="Y307">
            <v>0</v>
          </cell>
          <cell r="Z307" t="str">
            <v>ICDP5057ESQTHU2</v>
          </cell>
        </row>
        <row r="308">
          <cell r="A308" t="str">
            <v>86-1</v>
          </cell>
          <cell r="B308">
            <v>5057</v>
          </cell>
          <cell r="C308">
            <v>2</v>
          </cell>
          <cell r="D308" t="str">
            <v>A</v>
          </cell>
          <cell r="E308">
            <v>86</v>
          </cell>
          <cell r="F308" t="str">
            <v>Z</v>
          </cell>
          <cell r="G308">
            <v>1</v>
          </cell>
          <cell r="H308">
            <v>3102400</v>
          </cell>
          <cell r="I308">
            <v>0.59499999999999997</v>
          </cell>
          <cell r="J308">
            <v>0.59</v>
          </cell>
          <cell r="K308">
            <v>228.1</v>
          </cell>
          <cell r="L308">
            <v>228.69</v>
          </cell>
          <cell r="M308">
            <v>228.1</v>
          </cell>
          <cell r="N308">
            <v>228.69</v>
          </cell>
          <cell r="O308">
            <v>0</v>
          </cell>
          <cell r="P308" t="str">
            <v>SM</v>
          </cell>
          <cell r="Q308" t="str">
            <v>sawn 86-2. pc1</v>
          </cell>
          <cell r="R308" t="str">
            <v>no</v>
          </cell>
          <cell r="S308">
            <v>1</v>
          </cell>
          <cell r="T308">
            <v>72</v>
          </cell>
          <cell r="U308">
            <v>5</v>
          </cell>
          <cell r="V308" t="str">
            <v>B</v>
          </cell>
          <cell r="W308" t="str">
            <v>no</v>
          </cell>
          <cell r="Z308" t="str">
            <v>ICDP5057ESSTHU2</v>
          </cell>
        </row>
        <row r="309">
          <cell r="A309" t="str">
            <v>86-2</v>
          </cell>
          <cell r="B309">
            <v>5057</v>
          </cell>
          <cell r="C309">
            <v>2</v>
          </cell>
          <cell r="D309" t="str">
            <v>A</v>
          </cell>
          <cell r="E309">
            <v>86</v>
          </cell>
          <cell r="F309" t="str">
            <v>Z</v>
          </cell>
          <cell r="G309">
            <v>2</v>
          </cell>
          <cell r="H309">
            <v>3102402</v>
          </cell>
          <cell r="I309">
            <v>0.67500000000000004</v>
          </cell>
          <cell r="J309">
            <v>0.64</v>
          </cell>
          <cell r="K309">
            <v>228.69499999999999</v>
          </cell>
          <cell r="L309">
            <v>229.33</v>
          </cell>
          <cell r="M309">
            <v>228.69</v>
          </cell>
          <cell r="N309">
            <v>229.33</v>
          </cell>
          <cell r="O309">
            <v>0</v>
          </cell>
          <cell r="P309" t="str">
            <v>SM</v>
          </cell>
          <cell r="Q309" t="str">
            <v>cont. 86-3. pc1a-b, b in bag</v>
          </cell>
          <cell r="R309" t="str">
            <v>no</v>
          </cell>
          <cell r="S309">
            <v>1</v>
          </cell>
          <cell r="T309">
            <v>73</v>
          </cell>
          <cell r="U309">
            <v>1</v>
          </cell>
          <cell r="V309" t="str">
            <v>T</v>
          </cell>
          <cell r="W309" t="str">
            <v>no</v>
          </cell>
          <cell r="Z309" t="str">
            <v>ICDP5057ESUTHU2</v>
          </cell>
        </row>
        <row r="310">
          <cell r="A310" t="str">
            <v>86-3</v>
          </cell>
          <cell r="B310">
            <v>5057</v>
          </cell>
          <cell r="C310">
            <v>2</v>
          </cell>
          <cell r="D310" t="str">
            <v>A</v>
          </cell>
          <cell r="E310">
            <v>86</v>
          </cell>
          <cell r="F310" t="str">
            <v>Z</v>
          </cell>
          <cell r="G310">
            <v>3</v>
          </cell>
          <cell r="H310">
            <v>3102404</v>
          </cell>
          <cell r="I310">
            <v>0.92500000000000004</v>
          </cell>
          <cell r="J310">
            <v>0.92</v>
          </cell>
          <cell r="K310">
            <v>229.37</v>
          </cell>
          <cell r="L310">
            <v>230.25</v>
          </cell>
          <cell r="M310">
            <v>229.33</v>
          </cell>
          <cell r="N310">
            <v>230.25</v>
          </cell>
          <cell r="O310">
            <v>0</v>
          </cell>
          <cell r="P310" t="str">
            <v>SM</v>
          </cell>
          <cell r="Q310" t="str">
            <v>cont. 86-4. pc1a-c</v>
          </cell>
          <cell r="R310" t="str">
            <v>no</v>
          </cell>
          <cell r="S310">
            <v>1</v>
          </cell>
          <cell r="T310">
            <v>73</v>
          </cell>
          <cell r="U310">
            <v>2</v>
          </cell>
          <cell r="V310" t="str">
            <v>M</v>
          </cell>
          <cell r="W310" t="str">
            <v>no</v>
          </cell>
          <cell r="Z310" t="str">
            <v>ICDP5057ESWTHU2</v>
          </cell>
        </row>
        <row r="311">
          <cell r="A311" t="str">
            <v>86-4</v>
          </cell>
          <cell r="B311">
            <v>5057</v>
          </cell>
          <cell r="C311">
            <v>2</v>
          </cell>
          <cell r="D311" t="str">
            <v>A</v>
          </cell>
          <cell r="E311">
            <v>86</v>
          </cell>
          <cell r="F311" t="str">
            <v>Z</v>
          </cell>
          <cell r="G311">
            <v>4</v>
          </cell>
          <cell r="H311">
            <v>3102406</v>
          </cell>
          <cell r="I311">
            <v>0.94</v>
          </cell>
          <cell r="J311">
            <v>0.91</v>
          </cell>
          <cell r="K311">
            <v>230.29500000000002</v>
          </cell>
          <cell r="L311">
            <v>231.16</v>
          </cell>
          <cell r="M311">
            <v>230.25</v>
          </cell>
          <cell r="N311">
            <v>231.16</v>
          </cell>
          <cell r="O311">
            <v>0</v>
          </cell>
          <cell r="P311" t="str">
            <v>SM</v>
          </cell>
          <cell r="Q311" t="str">
            <v>cont. 87-1. pc1a-c</v>
          </cell>
          <cell r="R311" t="str">
            <v>no</v>
          </cell>
          <cell r="S311">
            <v>1</v>
          </cell>
          <cell r="T311">
            <v>73</v>
          </cell>
          <cell r="U311">
            <v>3</v>
          </cell>
          <cell r="V311" t="str">
            <v>M</v>
          </cell>
          <cell r="W311" t="str">
            <v>no</v>
          </cell>
          <cell r="Z311" t="str">
            <v>ICDP5057ESYTHU2</v>
          </cell>
        </row>
        <row r="312">
          <cell r="A312" t="str">
            <v>87-1</v>
          </cell>
          <cell r="B312">
            <v>5057</v>
          </cell>
          <cell r="C312">
            <v>2</v>
          </cell>
          <cell r="D312" t="str">
            <v>A</v>
          </cell>
          <cell r="E312">
            <v>87</v>
          </cell>
          <cell r="F312" t="str">
            <v>Z</v>
          </cell>
          <cell r="G312">
            <v>1</v>
          </cell>
          <cell r="H312">
            <v>3102408</v>
          </cell>
          <cell r="I312">
            <v>0.94499999999999995</v>
          </cell>
          <cell r="J312">
            <v>0.91</v>
          </cell>
          <cell r="K312">
            <v>231.15</v>
          </cell>
          <cell r="L312">
            <v>232.06</v>
          </cell>
          <cell r="M312">
            <v>231.15</v>
          </cell>
          <cell r="N312">
            <v>232.06</v>
          </cell>
          <cell r="O312">
            <v>0</v>
          </cell>
          <cell r="P312" t="str">
            <v>SM</v>
          </cell>
          <cell r="Q312" t="str">
            <v>discont. 87-2. pc1a-b</v>
          </cell>
          <cell r="R312" t="str">
            <v>no</v>
          </cell>
          <cell r="S312">
            <v>1</v>
          </cell>
          <cell r="T312">
            <v>73</v>
          </cell>
          <cell r="U312">
            <v>4</v>
          </cell>
          <cell r="V312" t="str">
            <v>M</v>
          </cell>
          <cell r="W312" t="str">
            <v>no</v>
          </cell>
          <cell r="X312">
            <v>0</v>
          </cell>
          <cell r="Y312">
            <v>0</v>
          </cell>
          <cell r="Z312" t="str">
            <v>ICDP5057ES0UHU2</v>
          </cell>
        </row>
        <row r="313">
          <cell r="A313" t="str">
            <v>87-2</v>
          </cell>
          <cell r="B313">
            <v>5057</v>
          </cell>
          <cell r="C313">
            <v>2</v>
          </cell>
          <cell r="D313" t="str">
            <v>A</v>
          </cell>
          <cell r="E313">
            <v>87</v>
          </cell>
          <cell r="F313" t="str">
            <v>Z</v>
          </cell>
          <cell r="G313">
            <v>2</v>
          </cell>
          <cell r="H313">
            <v>3102410</v>
          </cell>
          <cell r="I313">
            <v>0.875</v>
          </cell>
          <cell r="J313">
            <v>0.85</v>
          </cell>
          <cell r="K313">
            <v>232.095</v>
          </cell>
          <cell r="L313">
            <v>232.91</v>
          </cell>
          <cell r="M313">
            <v>232.06</v>
          </cell>
          <cell r="N313">
            <v>232.91</v>
          </cell>
          <cell r="O313">
            <v>0</v>
          </cell>
          <cell r="P313" t="str">
            <v>SM</v>
          </cell>
          <cell r="Q313" t="str">
            <v>discont. 87-3.pc1a-c</v>
          </cell>
          <cell r="R313" t="str">
            <v>no</v>
          </cell>
          <cell r="S313">
            <v>1</v>
          </cell>
          <cell r="T313">
            <v>73</v>
          </cell>
          <cell r="U313">
            <v>5</v>
          </cell>
          <cell r="V313" t="str">
            <v>B</v>
          </cell>
          <cell r="W313" t="str">
            <v>no</v>
          </cell>
          <cell r="Z313" t="str">
            <v>ICDP5057ES2UHU2</v>
          </cell>
        </row>
        <row r="314">
          <cell r="A314" t="str">
            <v>87-3</v>
          </cell>
          <cell r="B314">
            <v>5057</v>
          </cell>
          <cell r="C314">
            <v>2</v>
          </cell>
          <cell r="D314" t="str">
            <v>A</v>
          </cell>
          <cell r="E314">
            <v>87</v>
          </cell>
          <cell r="F314" t="str">
            <v>Z</v>
          </cell>
          <cell r="G314">
            <v>3</v>
          </cell>
          <cell r="H314">
            <v>3102412</v>
          </cell>
          <cell r="I314">
            <v>0.56999999999999995</v>
          </cell>
          <cell r="J314">
            <v>0.55000000000000004</v>
          </cell>
          <cell r="K314">
            <v>232.97</v>
          </cell>
          <cell r="L314">
            <v>233.46</v>
          </cell>
          <cell r="M314">
            <v>232.91</v>
          </cell>
          <cell r="N314">
            <v>233.46</v>
          </cell>
          <cell r="O314">
            <v>0</v>
          </cell>
          <cell r="P314" t="str">
            <v>SM</v>
          </cell>
          <cell r="Q314" t="str">
            <v>discont. 87-4. pc1a-b</v>
          </cell>
          <cell r="R314" t="str">
            <v>no</v>
          </cell>
          <cell r="S314">
            <v>1</v>
          </cell>
          <cell r="T314">
            <v>74</v>
          </cell>
          <cell r="U314">
            <v>1</v>
          </cell>
          <cell r="V314" t="str">
            <v>T</v>
          </cell>
          <cell r="W314" t="str">
            <v>no</v>
          </cell>
          <cell r="Z314" t="str">
            <v>ICDP5057ES4UHU2</v>
          </cell>
        </row>
        <row r="315">
          <cell r="A315" t="str">
            <v>87-4</v>
          </cell>
          <cell r="B315">
            <v>5057</v>
          </cell>
          <cell r="C315">
            <v>2</v>
          </cell>
          <cell r="D315" t="str">
            <v>A</v>
          </cell>
          <cell r="E315">
            <v>87</v>
          </cell>
          <cell r="F315" t="str">
            <v>Z</v>
          </cell>
          <cell r="G315">
            <v>4</v>
          </cell>
          <cell r="H315">
            <v>3102414</v>
          </cell>
          <cell r="I315">
            <v>0.64</v>
          </cell>
          <cell r="J315">
            <v>0.62</v>
          </cell>
          <cell r="K315">
            <v>233.54</v>
          </cell>
          <cell r="L315">
            <v>234.08</v>
          </cell>
          <cell r="M315">
            <v>233.46</v>
          </cell>
          <cell r="N315">
            <v>234.08</v>
          </cell>
          <cell r="O315">
            <v>0</v>
          </cell>
          <cell r="P315" t="str">
            <v>SM</v>
          </cell>
          <cell r="Q315" t="str">
            <v>cont. 88-1. pc1a-h, d and f in bag</v>
          </cell>
          <cell r="R315" t="str">
            <v>no</v>
          </cell>
          <cell r="S315">
            <v>1</v>
          </cell>
          <cell r="T315">
            <v>74</v>
          </cell>
          <cell r="U315">
            <v>2</v>
          </cell>
          <cell r="V315" t="str">
            <v>M</v>
          </cell>
          <cell r="W315" t="str">
            <v>no</v>
          </cell>
          <cell r="Z315" t="str">
            <v>ICDP5057ES6UHU2</v>
          </cell>
        </row>
        <row r="316">
          <cell r="A316" t="str">
            <v>88-1</v>
          </cell>
          <cell r="B316">
            <v>5057</v>
          </cell>
          <cell r="C316">
            <v>2</v>
          </cell>
          <cell r="D316" t="str">
            <v>A</v>
          </cell>
          <cell r="E316">
            <v>88</v>
          </cell>
          <cell r="F316" t="str">
            <v>Z</v>
          </cell>
          <cell r="G316">
            <v>1</v>
          </cell>
          <cell r="H316">
            <v>3102416</v>
          </cell>
          <cell r="I316">
            <v>0.90500000000000003</v>
          </cell>
          <cell r="J316">
            <v>0.88</v>
          </cell>
          <cell r="K316">
            <v>234.2</v>
          </cell>
          <cell r="L316">
            <v>235.08</v>
          </cell>
          <cell r="M316">
            <v>234.2</v>
          </cell>
          <cell r="N316">
            <v>235.08</v>
          </cell>
          <cell r="O316">
            <v>0</v>
          </cell>
          <cell r="P316" t="str">
            <v>SM</v>
          </cell>
          <cell r="Q316" t="str">
            <v>cont. 88-2. pc1a-c, b in bag. pc2a-c, a in bag. pc3a-c, b in bag</v>
          </cell>
          <cell r="R316" t="str">
            <v>no</v>
          </cell>
          <cell r="S316">
            <v>3</v>
          </cell>
          <cell r="T316">
            <v>74</v>
          </cell>
          <cell r="U316">
            <v>3</v>
          </cell>
          <cell r="V316" t="str">
            <v>M</v>
          </cell>
          <cell r="W316" t="str">
            <v>no</v>
          </cell>
          <cell r="Z316" t="str">
            <v>ICDP5057ES8UHU2</v>
          </cell>
        </row>
        <row r="317">
          <cell r="A317" t="str">
            <v>88-2</v>
          </cell>
          <cell r="B317">
            <v>5057</v>
          </cell>
          <cell r="C317">
            <v>2</v>
          </cell>
          <cell r="D317" t="str">
            <v>A</v>
          </cell>
          <cell r="E317">
            <v>88</v>
          </cell>
          <cell r="F317" t="str">
            <v>Z</v>
          </cell>
          <cell r="G317">
            <v>2</v>
          </cell>
          <cell r="H317">
            <v>3102418</v>
          </cell>
          <cell r="I317">
            <v>0.93500000000000005</v>
          </cell>
          <cell r="J317">
            <v>0.93</v>
          </cell>
          <cell r="K317">
            <v>235.10499999999999</v>
          </cell>
          <cell r="L317">
            <v>236.01</v>
          </cell>
          <cell r="M317">
            <v>235.08</v>
          </cell>
          <cell r="N317">
            <v>236.01</v>
          </cell>
          <cell r="O317">
            <v>0</v>
          </cell>
          <cell r="P317" t="str">
            <v>SM</v>
          </cell>
          <cell r="Q317" t="str">
            <v>sawn 88-3. pc1a-c</v>
          </cell>
          <cell r="R317" t="str">
            <v>no</v>
          </cell>
          <cell r="S317">
            <v>1</v>
          </cell>
          <cell r="T317">
            <v>74</v>
          </cell>
          <cell r="U317">
            <v>4</v>
          </cell>
          <cell r="V317" t="str">
            <v>M</v>
          </cell>
          <cell r="W317" t="str">
            <v>no</v>
          </cell>
          <cell r="Z317" t="str">
            <v>ICDP5057ESAUHU2</v>
          </cell>
        </row>
        <row r="318">
          <cell r="A318" t="str">
            <v>88-3</v>
          </cell>
          <cell r="B318">
            <v>5057</v>
          </cell>
          <cell r="C318">
            <v>2</v>
          </cell>
          <cell r="D318" t="str">
            <v>A</v>
          </cell>
          <cell r="E318">
            <v>88</v>
          </cell>
          <cell r="F318" t="str">
            <v>Z</v>
          </cell>
          <cell r="G318">
            <v>3</v>
          </cell>
          <cell r="H318">
            <v>3102420</v>
          </cell>
          <cell r="I318">
            <v>0.86499999999999999</v>
          </cell>
          <cell r="J318">
            <v>0.85</v>
          </cell>
          <cell r="K318">
            <v>236.04</v>
          </cell>
          <cell r="L318">
            <v>236.86</v>
          </cell>
          <cell r="M318">
            <v>236.01</v>
          </cell>
          <cell r="N318">
            <v>236.86</v>
          </cell>
          <cell r="O318">
            <v>0</v>
          </cell>
          <cell r="P318" t="str">
            <v>SM</v>
          </cell>
          <cell r="Q318" t="str">
            <v>cont. 88-4. pc1a-d, c in bag</v>
          </cell>
          <cell r="R318" t="str">
            <v>no</v>
          </cell>
          <cell r="S318">
            <v>1</v>
          </cell>
          <cell r="T318">
            <v>74</v>
          </cell>
          <cell r="U318">
            <v>5</v>
          </cell>
          <cell r="V318" t="str">
            <v>B</v>
          </cell>
          <cell r="W318" t="str">
            <v>no</v>
          </cell>
          <cell r="Z318" t="str">
            <v>ICDP5057ESCUHU2</v>
          </cell>
        </row>
        <row r="319">
          <cell r="A319" t="str">
            <v>88-4</v>
          </cell>
          <cell r="B319">
            <v>5057</v>
          </cell>
          <cell r="C319">
            <v>2</v>
          </cell>
          <cell r="D319" t="str">
            <v>A</v>
          </cell>
          <cell r="E319">
            <v>88</v>
          </cell>
          <cell r="F319" t="str">
            <v>Z</v>
          </cell>
          <cell r="G319">
            <v>4</v>
          </cell>
          <cell r="H319">
            <v>3102422</v>
          </cell>
          <cell r="I319">
            <v>0.53</v>
          </cell>
          <cell r="J319">
            <v>0.5</v>
          </cell>
          <cell r="K319">
            <v>236.905</v>
          </cell>
          <cell r="L319">
            <v>237.36</v>
          </cell>
          <cell r="M319">
            <v>236.86</v>
          </cell>
          <cell r="N319">
            <v>237.36</v>
          </cell>
          <cell r="O319">
            <v>0</v>
          </cell>
          <cell r="P319" t="str">
            <v>SM</v>
          </cell>
          <cell r="Q319" t="str">
            <v>cont. 89-1. pc1a-d, b in bag</v>
          </cell>
          <cell r="R319" t="str">
            <v>no</v>
          </cell>
          <cell r="S319">
            <v>1</v>
          </cell>
          <cell r="T319">
            <v>75</v>
          </cell>
          <cell r="U319">
            <v>1</v>
          </cell>
          <cell r="V319" t="str">
            <v>T</v>
          </cell>
          <cell r="W319" t="str">
            <v>no</v>
          </cell>
          <cell r="Z319" t="str">
            <v>ICDP5057ESEUHU2</v>
          </cell>
        </row>
        <row r="320">
          <cell r="A320" t="str">
            <v>89-1</v>
          </cell>
          <cell r="B320">
            <v>5057</v>
          </cell>
          <cell r="C320">
            <v>2</v>
          </cell>
          <cell r="D320" t="str">
            <v>A</v>
          </cell>
          <cell r="E320">
            <v>89</v>
          </cell>
          <cell r="F320" t="str">
            <v>Z</v>
          </cell>
          <cell r="G320">
            <v>1</v>
          </cell>
          <cell r="H320">
            <v>3102424</v>
          </cell>
          <cell r="I320">
            <v>0.71</v>
          </cell>
          <cell r="J320">
            <v>0.7</v>
          </cell>
          <cell r="K320">
            <v>237.25</v>
          </cell>
          <cell r="L320">
            <v>237.95</v>
          </cell>
          <cell r="M320">
            <v>237.25</v>
          </cell>
          <cell r="N320">
            <v>237.95</v>
          </cell>
          <cell r="O320">
            <v>0</v>
          </cell>
          <cell r="P320" t="str">
            <v>SM</v>
          </cell>
          <cell r="Q320" t="str">
            <v>cont. 89-2. pc1</v>
          </cell>
          <cell r="R320" t="str">
            <v>no</v>
          </cell>
          <cell r="S320">
            <v>1</v>
          </cell>
          <cell r="T320">
            <v>75</v>
          </cell>
          <cell r="U320">
            <v>2</v>
          </cell>
          <cell r="V320" t="str">
            <v>M</v>
          </cell>
          <cell r="W320" t="str">
            <v>no</v>
          </cell>
          <cell r="Z320" t="str">
            <v>ICDP5057ESGUHU2</v>
          </cell>
        </row>
        <row r="321">
          <cell r="A321" t="str">
            <v>89-2</v>
          </cell>
          <cell r="B321">
            <v>5057</v>
          </cell>
          <cell r="C321">
            <v>2</v>
          </cell>
          <cell r="D321" t="str">
            <v>A</v>
          </cell>
          <cell r="E321">
            <v>89</v>
          </cell>
          <cell r="F321" t="str">
            <v>Z</v>
          </cell>
          <cell r="G321">
            <v>2</v>
          </cell>
          <cell r="H321">
            <v>3102426</v>
          </cell>
          <cell r="I321">
            <v>0.52</v>
          </cell>
          <cell r="J321">
            <v>0.51</v>
          </cell>
          <cell r="K321">
            <v>237.96</v>
          </cell>
          <cell r="L321">
            <v>238.46</v>
          </cell>
          <cell r="M321">
            <v>237.95</v>
          </cell>
          <cell r="N321">
            <v>238.46</v>
          </cell>
          <cell r="O321">
            <v>0</v>
          </cell>
          <cell r="P321" t="str">
            <v>SM</v>
          </cell>
          <cell r="Q321" t="str">
            <v>cont. 89-3. pc1a-d</v>
          </cell>
          <cell r="R321" t="str">
            <v>no</v>
          </cell>
          <cell r="S321">
            <v>1</v>
          </cell>
          <cell r="T321">
            <v>75</v>
          </cell>
          <cell r="U321">
            <v>3</v>
          </cell>
          <cell r="V321" t="str">
            <v>M</v>
          </cell>
          <cell r="W321" t="str">
            <v>no</v>
          </cell>
          <cell r="Z321" t="str">
            <v>ICDP5057ESIUHU2</v>
          </cell>
        </row>
        <row r="322">
          <cell r="A322" t="str">
            <v>89-3</v>
          </cell>
          <cell r="B322">
            <v>5057</v>
          </cell>
          <cell r="C322">
            <v>2</v>
          </cell>
          <cell r="D322" t="str">
            <v>A</v>
          </cell>
          <cell r="E322">
            <v>89</v>
          </cell>
          <cell r="F322" t="str">
            <v>Z</v>
          </cell>
          <cell r="G322">
            <v>3</v>
          </cell>
          <cell r="H322">
            <v>3102428</v>
          </cell>
          <cell r="I322">
            <v>0.94499999999999995</v>
          </cell>
          <cell r="J322">
            <v>0.93</v>
          </cell>
          <cell r="K322">
            <v>238.48000000000002</v>
          </cell>
          <cell r="L322">
            <v>239.39</v>
          </cell>
          <cell r="M322">
            <v>238.46</v>
          </cell>
          <cell r="N322">
            <v>239.39</v>
          </cell>
          <cell r="O322">
            <v>0</v>
          </cell>
          <cell r="P322" t="str">
            <v>SM</v>
          </cell>
          <cell r="Q322" t="str">
            <v>sawn 89-4. pc1a-d. pc2. pc3a-e, a in bag</v>
          </cell>
          <cell r="R322" t="str">
            <v>no</v>
          </cell>
          <cell r="S322">
            <v>3</v>
          </cell>
          <cell r="T322">
            <v>75</v>
          </cell>
          <cell r="U322">
            <v>4</v>
          </cell>
          <cell r="V322" t="str">
            <v>M</v>
          </cell>
          <cell r="W322" t="str">
            <v>no</v>
          </cell>
          <cell r="Z322" t="str">
            <v>ICDP5057ESKUHU2</v>
          </cell>
        </row>
        <row r="323">
          <cell r="A323" t="str">
            <v>89-4</v>
          </cell>
          <cell r="B323">
            <v>5057</v>
          </cell>
          <cell r="C323">
            <v>2</v>
          </cell>
          <cell r="D323" t="str">
            <v>A</v>
          </cell>
          <cell r="E323">
            <v>89</v>
          </cell>
          <cell r="F323" t="str">
            <v>Z</v>
          </cell>
          <cell r="G323">
            <v>4</v>
          </cell>
          <cell r="H323">
            <v>3102430</v>
          </cell>
          <cell r="I323">
            <v>0.95</v>
          </cell>
          <cell r="J323">
            <v>0.9</v>
          </cell>
          <cell r="K323">
            <v>239.42500000000001</v>
          </cell>
          <cell r="L323">
            <v>240.29</v>
          </cell>
          <cell r="M323">
            <v>239.39</v>
          </cell>
          <cell r="N323">
            <v>240.29</v>
          </cell>
          <cell r="O323">
            <v>0</v>
          </cell>
          <cell r="P323" t="str">
            <v>SM</v>
          </cell>
          <cell r="Q323" t="str">
            <v>discont. 90-1. pc1a-e, c in bag</v>
          </cell>
          <cell r="R323" t="str">
            <v>no</v>
          </cell>
          <cell r="S323">
            <v>1</v>
          </cell>
          <cell r="T323">
            <v>75</v>
          </cell>
          <cell r="U323">
            <v>5</v>
          </cell>
          <cell r="V323" t="str">
            <v>B</v>
          </cell>
          <cell r="W323" t="str">
            <v>no</v>
          </cell>
          <cell r="Z323" t="str">
            <v>ICDP5057ESMUHU2</v>
          </cell>
        </row>
        <row r="324">
          <cell r="A324" t="str">
            <v>90-1</v>
          </cell>
          <cell r="B324">
            <v>5057</v>
          </cell>
          <cell r="C324">
            <v>2</v>
          </cell>
          <cell r="D324" t="str">
            <v>A</v>
          </cell>
          <cell r="E324">
            <v>90</v>
          </cell>
          <cell r="F324" t="str">
            <v>Z</v>
          </cell>
          <cell r="G324">
            <v>1</v>
          </cell>
          <cell r="H324">
            <v>3102432</v>
          </cell>
          <cell r="I324">
            <v>0.96</v>
          </cell>
          <cell r="J324">
            <v>0.95</v>
          </cell>
          <cell r="K324">
            <v>240.3</v>
          </cell>
          <cell r="L324">
            <v>241.25</v>
          </cell>
          <cell r="M324">
            <v>240.3</v>
          </cell>
          <cell r="N324">
            <v>241.25</v>
          </cell>
          <cell r="O324">
            <v>0</v>
          </cell>
          <cell r="P324" t="str">
            <v>JC</v>
          </cell>
          <cell r="Q324" t="str">
            <v>cont. 90-2. pc1 a-e, b in bag</v>
          </cell>
          <cell r="R324" t="str">
            <v>no</v>
          </cell>
          <cell r="S324">
            <v>1</v>
          </cell>
          <cell r="T324">
            <v>76</v>
          </cell>
          <cell r="U324">
            <v>1</v>
          </cell>
          <cell r="V324" t="str">
            <v>T</v>
          </cell>
          <cell r="W324" t="str">
            <v>no</v>
          </cell>
          <cell r="Z324" t="str">
            <v>ICDP5057ESOUHU2</v>
          </cell>
        </row>
        <row r="325">
          <cell r="A325" t="str">
            <v>90-2</v>
          </cell>
          <cell r="B325">
            <v>5057</v>
          </cell>
          <cell r="C325">
            <v>2</v>
          </cell>
          <cell r="D325" t="str">
            <v>A</v>
          </cell>
          <cell r="E325">
            <v>90</v>
          </cell>
          <cell r="F325" t="str">
            <v>Z</v>
          </cell>
          <cell r="G325">
            <v>2</v>
          </cell>
          <cell r="H325">
            <v>3102434</v>
          </cell>
          <cell r="I325">
            <v>0.73499999999999999</v>
          </cell>
          <cell r="J325">
            <v>0.74</v>
          </cell>
          <cell r="K325">
            <v>241.26000000000002</v>
          </cell>
          <cell r="L325">
            <v>241.99</v>
          </cell>
          <cell r="M325">
            <v>241.25</v>
          </cell>
          <cell r="N325">
            <v>241.99</v>
          </cell>
          <cell r="O325">
            <v>0</v>
          </cell>
          <cell r="P325" t="str">
            <v>JC</v>
          </cell>
          <cell r="Q325" t="str">
            <v>cont. 90-3. pc1 a-b</v>
          </cell>
          <cell r="R325" t="str">
            <v>no</v>
          </cell>
          <cell r="S325">
            <v>1</v>
          </cell>
          <cell r="T325">
            <v>76</v>
          </cell>
          <cell r="U325">
            <v>2</v>
          </cell>
          <cell r="V325" t="str">
            <v>M</v>
          </cell>
          <cell r="W325" t="str">
            <v>no</v>
          </cell>
          <cell r="Z325" t="str">
            <v>ICDP5057ESQUHU2</v>
          </cell>
        </row>
        <row r="326">
          <cell r="A326" t="str">
            <v>90-3</v>
          </cell>
          <cell r="B326">
            <v>5057</v>
          </cell>
          <cell r="C326">
            <v>2</v>
          </cell>
          <cell r="D326" t="str">
            <v>A</v>
          </cell>
          <cell r="E326">
            <v>90</v>
          </cell>
          <cell r="F326" t="str">
            <v>Z</v>
          </cell>
          <cell r="G326">
            <v>3</v>
          </cell>
          <cell r="H326">
            <v>3102436</v>
          </cell>
          <cell r="I326">
            <v>0.88500000000000001</v>
          </cell>
          <cell r="J326">
            <v>0.86</v>
          </cell>
          <cell r="K326">
            <v>241.99500000000003</v>
          </cell>
          <cell r="L326">
            <v>242.85</v>
          </cell>
          <cell r="M326">
            <v>241.99</v>
          </cell>
          <cell r="N326">
            <v>242.85</v>
          </cell>
          <cell r="O326">
            <v>0</v>
          </cell>
          <cell r="P326" t="str">
            <v>JC</v>
          </cell>
          <cell r="Q326" t="str">
            <v>cont. 90-4. pc1 a-c</v>
          </cell>
          <cell r="R326" t="str">
            <v>no</v>
          </cell>
          <cell r="S326">
            <v>1</v>
          </cell>
          <cell r="T326">
            <v>76</v>
          </cell>
          <cell r="U326">
            <v>3</v>
          </cell>
          <cell r="V326" t="str">
            <v>M</v>
          </cell>
          <cell r="W326" t="str">
            <v>no</v>
          </cell>
          <cell r="Z326" t="str">
            <v>ICDP5057ESSUHU2</v>
          </cell>
        </row>
        <row r="327">
          <cell r="A327" t="str">
            <v>90-4</v>
          </cell>
          <cell r="B327">
            <v>5057</v>
          </cell>
          <cell r="C327">
            <v>2</v>
          </cell>
          <cell r="D327" t="str">
            <v>A</v>
          </cell>
          <cell r="E327">
            <v>90</v>
          </cell>
          <cell r="F327" t="str">
            <v>Z</v>
          </cell>
          <cell r="G327">
            <v>4</v>
          </cell>
          <cell r="H327">
            <v>3102438</v>
          </cell>
          <cell r="I327">
            <v>0.51500000000000001</v>
          </cell>
          <cell r="J327">
            <v>0.5</v>
          </cell>
          <cell r="K327">
            <v>242.88000000000002</v>
          </cell>
          <cell r="L327">
            <v>243.35</v>
          </cell>
          <cell r="M327">
            <v>242.85</v>
          </cell>
          <cell r="N327">
            <v>243.35</v>
          </cell>
          <cell r="O327">
            <v>0</v>
          </cell>
          <cell r="P327" t="str">
            <v>JC</v>
          </cell>
          <cell r="Q327" t="str">
            <v>cont. 91-1. pc1 a-d</v>
          </cell>
          <cell r="R327" t="str">
            <v>no</v>
          </cell>
          <cell r="S327">
            <v>1</v>
          </cell>
          <cell r="T327">
            <v>76</v>
          </cell>
          <cell r="U327">
            <v>4</v>
          </cell>
          <cell r="V327" t="str">
            <v>M</v>
          </cell>
          <cell r="W327" t="str">
            <v>no</v>
          </cell>
          <cell r="Z327" t="str">
            <v>ICDP5057ESUUHU2</v>
          </cell>
        </row>
        <row r="328">
          <cell r="A328" t="str">
            <v>91-1</v>
          </cell>
          <cell r="B328">
            <v>5057</v>
          </cell>
          <cell r="C328">
            <v>2</v>
          </cell>
          <cell r="D328" t="str">
            <v>A</v>
          </cell>
          <cell r="E328">
            <v>91</v>
          </cell>
          <cell r="F328" t="str">
            <v>Z</v>
          </cell>
          <cell r="G328">
            <v>1</v>
          </cell>
          <cell r="H328">
            <v>3102440</v>
          </cell>
          <cell r="I328">
            <v>0.89500000000000002</v>
          </cell>
          <cell r="J328">
            <v>0.88</v>
          </cell>
          <cell r="K328">
            <v>243.35</v>
          </cell>
          <cell r="L328">
            <v>244.23</v>
          </cell>
          <cell r="M328">
            <v>243.35</v>
          </cell>
          <cell r="N328">
            <v>244.23</v>
          </cell>
          <cell r="O328">
            <v>0</v>
          </cell>
          <cell r="P328" t="str">
            <v>JC</v>
          </cell>
          <cell r="Q328" t="str">
            <v>cont. 91-2. pc1 a-f, d and f in bag</v>
          </cell>
          <cell r="R328" t="str">
            <v>no</v>
          </cell>
          <cell r="S328">
            <v>1</v>
          </cell>
          <cell r="T328">
            <v>76</v>
          </cell>
          <cell r="U328">
            <v>5</v>
          </cell>
          <cell r="V328" t="str">
            <v>B</v>
          </cell>
          <cell r="W328" t="str">
            <v>no</v>
          </cell>
          <cell r="Z328" t="str">
            <v>ICDP5057ESWUHU2</v>
          </cell>
        </row>
        <row r="329">
          <cell r="A329" t="str">
            <v>91-2</v>
          </cell>
          <cell r="B329">
            <v>5057</v>
          </cell>
          <cell r="C329">
            <v>2</v>
          </cell>
          <cell r="D329" t="str">
            <v>A</v>
          </cell>
          <cell r="E329">
            <v>91</v>
          </cell>
          <cell r="F329" t="str">
            <v>Z</v>
          </cell>
          <cell r="G329">
            <v>2</v>
          </cell>
          <cell r="H329">
            <v>3102442</v>
          </cell>
          <cell r="I329">
            <v>0.69499999999999995</v>
          </cell>
          <cell r="J329">
            <v>0.66</v>
          </cell>
          <cell r="K329">
            <v>244.245</v>
          </cell>
          <cell r="L329">
            <v>244.89</v>
          </cell>
          <cell r="M329">
            <v>244.23</v>
          </cell>
          <cell r="N329">
            <v>244.89</v>
          </cell>
          <cell r="O329">
            <v>0</v>
          </cell>
          <cell r="P329" t="str">
            <v>JC</v>
          </cell>
          <cell r="Q329" t="str">
            <v>cont. 91-3. pc1 a-g, c and e in bag</v>
          </cell>
          <cell r="R329" t="str">
            <v>no</v>
          </cell>
          <cell r="S329">
            <v>1</v>
          </cell>
          <cell r="T329">
            <v>77</v>
          </cell>
          <cell r="U329">
            <v>1</v>
          </cell>
          <cell r="V329" t="str">
            <v>T</v>
          </cell>
          <cell r="W329" t="str">
            <v>no</v>
          </cell>
          <cell r="Z329" t="str">
            <v>ICDP5057ESYUHU2</v>
          </cell>
        </row>
        <row r="330">
          <cell r="A330" t="str">
            <v>91-3</v>
          </cell>
          <cell r="B330">
            <v>5057</v>
          </cell>
          <cell r="C330">
            <v>2</v>
          </cell>
          <cell r="D330" t="str">
            <v>A</v>
          </cell>
          <cell r="E330">
            <v>91</v>
          </cell>
          <cell r="F330" t="str">
            <v>Z</v>
          </cell>
          <cell r="G330">
            <v>3</v>
          </cell>
          <cell r="H330">
            <v>3102444</v>
          </cell>
          <cell r="I330">
            <v>0.95</v>
          </cell>
          <cell r="J330">
            <v>0.95</v>
          </cell>
          <cell r="K330">
            <v>244.94</v>
          </cell>
          <cell r="L330">
            <v>245.84</v>
          </cell>
          <cell r="M330">
            <v>244.89</v>
          </cell>
          <cell r="N330">
            <v>245.84</v>
          </cell>
          <cell r="O330">
            <v>0</v>
          </cell>
          <cell r="P330" t="str">
            <v>JC</v>
          </cell>
          <cell r="Q330" t="str">
            <v>sawn 91-4. pc1 a-b</v>
          </cell>
          <cell r="R330" t="str">
            <v>no</v>
          </cell>
          <cell r="S330">
            <v>1</v>
          </cell>
          <cell r="T330">
            <v>77</v>
          </cell>
          <cell r="U330">
            <v>2</v>
          </cell>
          <cell r="V330" t="str">
            <v>M</v>
          </cell>
          <cell r="W330" t="str">
            <v>no</v>
          </cell>
          <cell r="Z330" t="str">
            <v>ICDP5057ES0VHU2</v>
          </cell>
        </row>
        <row r="331">
          <cell r="A331" t="str">
            <v>91-4</v>
          </cell>
          <cell r="B331">
            <v>5057</v>
          </cell>
          <cell r="C331">
            <v>2</v>
          </cell>
          <cell r="D331" t="str">
            <v>A</v>
          </cell>
          <cell r="E331">
            <v>91</v>
          </cell>
          <cell r="F331" t="str">
            <v>Z</v>
          </cell>
          <cell r="G331">
            <v>4</v>
          </cell>
          <cell r="H331">
            <v>3102446</v>
          </cell>
          <cell r="I331">
            <v>0.64</v>
          </cell>
          <cell r="J331">
            <v>0.68</v>
          </cell>
          <cell r="K331">
            <v>245.89</v>
          </cell>
          <cell r="L331">
            <v>246.52</v>
          </cell>
          <cell r="M331">
            <v>245.84</v>
          </cell>
          <cell r="N331">
            <v>246.52</v>
          </cell>
          <cell r="O331">
            <v>0</v>
          </cell>
          <cell r="P331" t="str">
            <v>JC</v>
          </cell>
          <cell r="Q331" t="str">
            <v>discont. 92-1. pc1 a-d. pc2 a-c, c in bag. pc3 a-e. pc4 a-c, c in bag.</v>
          </cell>
          <cell r="R331" t="str">
            <v>no</v>
          </cell>
          <cell r="S331">
            <v>4</v>
          </cell>
          <cell r="T331">
            <v>77</v>
          </cell>
          <cell r="U331">
            <v>3</v>
          </cell>
          <cell r="V331" t="str">
            <v>M</v>
          </cell>
          <cell r="W331" t="str">
            <v>no</v>
          </cell>
          <cell r="Z331" t="str">
            <v>ICDP5057ES2VHU2</v>
          </cell>
        </row>
        <row r="332">
          <cell r="A332" t="str">
            <v>92-1</v>
          </cell>
          <cell r="B332">
            <v>5057</v>
          </cell>
          <cell r="C332">
            <v>2</v>
          </cell>
          <cell r="D332" t="str">
            <v>A</v>
          </cell>
          <cell r="E332">
            <v>92</v>
          </cell>
          <cell r="F332" t="str">
            <v>Z</v>
          </cell>
          <cell r="G332">
            <v>1</v>
          </cell>
          <cell r="H332">
            <v>3102448</v>
          </cell>
          <cell r="I332">
            <v>0.56000000000000005</v>
          </cell>
          <cell r="J332">
            <v>0.56000000000000005</v>
          </cell>
          <cell r="K332">
            <v>246.4</v>
          </cell>
          <cell r="L332">
            <v>246.96</v>
          </cell>
          <cell r="M332">
            <v>246.4</v>
          </cell>
          <cell r="N332">
            <v>246.96</v>
          </cell>
          <cell r="O332">
            <v>0</v>
          </cell>
          <cell r="P332" t="str">
            <v>JC</v>
          </cell>
          <cell r="Q332" t="str">
            <v>cont. 92-2. pc1 a-c, c in bag. pc2 a-e, e in bag.</v>
          </cell>
          <cell r="R332" t="str">
            <v>no</v>
          </cell>
          <cell r="S332">
            <v>2</v>
          </cell>
          <cell r="T332">
            <v>77</v>
          </cell>
          <cell r="U332">
            <v>4</v>
          </cell>
          <cell r="V332" t="str">
            <v>M</v>
          </cell>
          <cell r="W332" t="str">
            <v>no</v>
          </cell>
          <cell r="Z332" t="str">
            <v>ICDP5057ES4VHU2</v>
          </cell>
        </row>
        <row r="333">
          <cell r="A333" t="str">
            <v>92-2</v>
          </cell>
          <cell r="B333">
            <v>5057</v>
          </cell>
          <cell r="C333">
            <v>2</v>
          </cell>
          <cell r="D333" t="str">
            <v>A</v>
          </cell>
          <cell r="E333">
            <v>92</v>
          </cell>
          <cell r="F333" t="str">
            <v>Z</v>
          </cell>
          <cell r="G333">
            <v>2</v>
          </cell>
          <cell r="H333">
            <v>3102450</v>
          </cell>
          <cell r="I333">
            <v>0.83499999999999996</v>
          </cell>
          <cell r="J333">
            <v>0.81</v>
          </cell>
          <cell r="K333">
            <v>246.96</v>
          </cell>
          <cell r="L333">
            <v>247.77</v>
          </cell>
          <cell r="M333">
            <v>246.96</v>
          </cell>
          <cell r="N333">
            <v>247.77</v>
          </cell>
          <cell r="O333">
            <v>0</v>
          </cell>
          <cell r="P333" t="str">
            <v>JC</v>
          </cell>
          <cell r="Q333" t="str">
            <v>cont. 92-3. pc1 a-c</v>
          </cell>
          <cell r="R333" t="str">
            <v>no</v>
          </cell>
          <cell r="S333">
            <v>1</v>
          </cell>
          <cell r="T333">
            <v>77</v>
          </cell>
          <cell r="U333">
            <v>5</v>
          </cell>
          <cell r="V333" t="str">
            <v>B</v>
          </cell>
          <cell r="W333" t="str">
            <v>no</v>
          </cell>
          <cell r="Z333" t="str">
            <v>ICDP5057ES6VHU2</v>
          </cell>
        </row>
        <row r="334">
          <cell r="A334" t="str">
            <v>92-3</v>
          </cell>
          <cell r="B334">
            <v>5057</v>
          </cell>
          <cell r="C334">
            <v>2</v>
          </cell>
          <cell r="D334" t="str">
            <v>A</v>
          </cell>
          <cell r="E334">
            <v>92</v>
          </cell>
          <cell r="F334" t="str">
            <v>Z</v>
          </cell>
          <cell r="G334">
            <v>3</v>
          </cell>
          <cell r="H334">
            <v>3102452</v>
          </cell>
          <cell r="I334">
            <v>0.79</v>
          </cell>
          <cell r="J334">
            <v>0.76</v>
          </cell>
          <cell r="K334">
            <v>247.79500000000002</v>
          </cell>
          <cell r="L334">
            <v>248.53</v>
          </cell>
          <cell r="M334">
            <v>247.77</v>
          </cell>
          <cell r="N334">
            <v>248.53</v>
          </cell>
          <cell r="O334">
            <v>0</v>
          </cell>
          <cell r="P334" t="str">
            <v>JC</v>
          </cell>
          <cell r="Q334" t="str">
            <v>cont. 92-3. pc1 a-f</v>
          </cell>
          <cell r="R334" t="str">
            <v>no</v>
          </cell>
          <cell r="S334">
            <v>1</v>
          </cell>
          <cell r="T334">
            <v>78</v>
          </cell>
          <cell r="U334">
            <v>1</v>
          </cell>
          <cell r="V334" t="str">
            <v>T</v>
          </cell>
          <cell r="W334" t="str">
            <v>no</v>
          </cell>
          <cell r="Z334" t="str">
            <v>ICDP5057ES8VHU2</v>
          </cell>
        </row>
        <row r="335">
          <cell r="A335" t="str">
            <v>92-4</v>
          </cell>
          <cell r="B335">
            <v>5057</v>
          </cell>
          <cell r="C335">
            <v>2</v>
          </cell>
          <cell r="D335" t="str">
            <v>A</v>
          </cell>
          <cell r="E335">
            <v>92</v>
          </cell>
          <cell r="F335" t="str">
            <v>Z</v>
          </cell>
          <cell r="G335">
            <v>4</v>
          </cell>
          <cell r="H335">
            <v>3102454</v>
          </cell>
          <cell r="I335">
            <v>0.95</v>
          </cell>
          <cell r="J335">
            <v>0.95</v>
          </cell>
          <cell r="K335">
            <v>248.58500000000001</v>
          </cell>
          <cell r="L335">
            <v>249.48</v>
          </cell>
          <cell r="M335">
            <v>248.53</v>
          </cell>
          <cell r="N335">
            <v>249.48</v>
          </cell>
          <cell r="O335">
            <v>0</v>
          </cell>
          <cell r="P335" t="str">
            <v>JC</v>
          </cell>
          <cell r="Q335" t="str">
            <v>cont. 93-1. pc1 a-i, d in bag</v>
          </cell>
          <cell r="R335" t="str">
            <v>no</v>
          </cell>
          <cell r="S335">
            <v>1</v>
          </cell>
          <cell r="T335">
            <v>78</v>
          </cell>
          <cell r="U335">
            <v>2</v>
          </cell>
          <cell r="V335" t="str">
            <v>M</v>
          </cell>
          <cell r="W335" t="str">
            <v>no</v>
          </cell>
          <cell r="Z335" t="str">
            <v>ICDP5057ESAVHU2</v>
          </cell>
        </row>
        <row r="336">
          <cell r="A336" t="str">
            <v>93-1</v>
          </cell>
          <cell r="B336">
            <v>5057</v>
          </cell>
          <cell r="C336">
            <v>2</v>
          </cell>
          <cell r="D336" t="str">
            <v>A</v>
          </cell>
          <cell r="E336">
            <v>93</v>
          </cell>
          <cell r="F336" t="str">
            <v>Z</v>
          </cell>
          <cell r="G336">
            <v>1</v>
          </cell>
          <cell r="H336">
            <v>3102456</v>
          </cell>
          <cell r="I336">
            <v>0.92500000000000004</v>
          </cell>
          <cell r="J336">
            <v>0.93</v>
          </cell>
          <cell r="K336">
            <v>249.45</v>
          </cell>
          <cell r="L336">
            <v>250.38</v>
          </cell>
          <cell r="M336">
            <v>249.45</v>
          </cell>
          <cell r="N336">
            <v>250.38</v>
          </cell>
          <cell r="O336">
            <v>0</v>
          </cell>
          <cell r="P336" t="str">
            <v>SM</v>
          </cell>
          <cell r="Q336" t="str">
            <v>cont. 93-2. pc1a-f</v>
          </cell>
          <cell r="R336" t="str">
            <v>no</v>
          </cell>
          <cell r="S336">
            <v>1</v>
          </cell>
          <cell r="T336">
            <v>78</v>
          </cell>
          <cell r="U336">
            <v>3</v>
          </cell>
          <cell r="V336" t="str">
            <v>M</v>
          </cell>
          <cell r="W336" t="str">
            <v>no</v>
          </cell>
          <cell r="Z336" t="str">
            <v>ICDP5057ESCVHU2</v>
          </cell>
        </row>
        <row r="337">
          <cell r="A337" t="str">
            <v>93-2</v>
          </cell>
          <cell r="B337">
            <v>5057</v>
          </cell>
          <cell r="C337">
            <v>2</v>
          </cell>
          <cell r="D337" t="str">
            <v>A</v>
          </cell>
          <cell r="E337">
            <v>93</v>
          </cell>
          <cell r="F337" t="str">
            <v>Z</v>
          </cell>
          <cell r="G337">
            <v>2</v>
          </cell>
          <cell r="H337">
            <v>3102458</v>
          </cell>
          <cell r="I337">
            <v>0.755</v>
          </cell>
          <cell r="J337">
            <v>0.73</v>
          </cell>
          <cell r="K337">
            <v>250.375</v>
          </cell>
          <cell r="L337">
            <v>251.11</v>
          </cell>
          <cell r="M337">
            <v>250.38</v>
          </cell>
          <cell r="N337">
            <v>251.11</v>
          </cell>
          <cell r="O337">
            <v>0</v>
          </cell>
          <cell r="P337" t="str">
            <v>SM</v>
          </cell>
          <cell r="Q337" t="str">
            <v>cont. 93-3. pc1a-e, d in bag</v>
          </cell>
          <cell r="R337" t="str">
            <v>no</v>
          </cell>
          <cell r="S337">
            <v>1</v>
          </cell>
          <cell r="T337">
            <v>78</v>
          </cell>
          <cell r="U337">
            <v>4</v>
          </cell>
          <cell r="V337" t="str">
            <v>M</v>
          </cell>
          <cell r="W337" t="str">
            <v>no</v>
          </cell>
          <cell r="Z337" t="str">
            <v>ICDP5057ESEVHU2</v>
          </cell>
        </row>
        <row r="338">
          <cell r="A338" t="str">
            <v>93-3</v>
          </cell>
          <cell r="B338">
            <v>5057</v>
          </cell>
          <cell r="C338">
            <v>2</v>
          </cell>
          <cell r="D338" t="str">
            <v>A</v>
          </cell>
          <cell r="E338">
            <v>93</v>
          </cell>
          <cell r="F338" t="str">
            <v>Z</v>
          </cell>
          <cell r="G338">
            <v>3</v>
          </cell>
          <cell r="H338">
            <v>3102460</v>
          </cell>
          <cell r="I338">
            <v>0.83</v>
          </cell>
          <cell r="J338">
            <v>0.77</v>
          </cell>
          <cell r="K338">
            <v>251.13</v>
          </cell>
          <cell r="L338">
            <v>251.88</v>
          </cell>
          <cell r="M338">
            <v>251.11</v>
          </cell>
          <cell r="N338">
            <v>251.88</v>
          </cell>
          <cell r="O338">
            <v>0</v>
          </cell>
          <cell r="P338" t="str">
            <v>SM</v>
          </cell>
          <cell r="Q338" t="str">
            <v>cont. 93-4. pc1a-e</v>
          </cell>
          <cell r="R338" t="str">
            <v>no</v>
          </cell>
          <cell r="S338">
            <v>1</v>
          </cell>
          <cell r="T338">
            <v>78</v>
          </cell>
          <cell r="U338">
            <v>5</v>
          </cell>
          <cell r="V338" t="str">
            <v>B</v>
          </cell>
          <cell r="W338" t="str">
            <v>no</v>
          </cell>
          <cell r="Z338" t="str">
            <v>ICDP5057ESGVHU2</v>
          </cell>
        </row>
        <row r="339">
          <cell r="A339" t="str">
            <v>93-4</v>
          </cell>
          <cell r="B339">
            <v>5057</v>
          </cell>
          <cell r="C339">
            <v>2</v>
          </cell>
          <cell r="D339" t="str">
            <v>A</v>
          </cell>
          <cell r="E339">
            <v>93</v>
          </cell>
          <cell r="F339" t="str">
            <v>Z</v>
          </cell>
          <cell r="G339">
            <v>4</v>
          </cell>
          <cell r="H339">
            <v>3102462</v>
          </cell>
          <cell r="I339">
            <v>0.66</v>
          </cell>
          <cell r="J339">
            <v>0.67</v>
          </cell>
          <cell r="K339">
            <v>251.96</v>
          </cell>
          <cell r="L339">
            <v>252.55</v>
          </cell>
          <cell r="M339">
            <v>251.88</v>
          </cell>
          <cell r="N339">
            <v>252.55</v>
          </cell>
          <cell r="O339">
            <v>0</v>
          </cell>
          <cell r="P339" t="str">
            <v>SM</v>
          </cell>
          <cell r="Q339" t="str">
            <v>cont. 94-1 rotated. pc1a-d</v>
          </cell>
          <cell r="R339" t="str">
            <v>no</v>
          </cell>
          <cell r="S339">
            <v>1</v>
          </cell>
          <cell r="T339">
            <v>79</v>
          </cell>
          <cell r="U339">
            <v>1</v>
          </cell>
          <cell r="V339" t="str">
            <v>T</v>
          </cell>
          <cell r="W339" t="str">
            <v>no</v>
          </cell>
          <cell r="Z339" t="str">
            <v>ICDP5057ESIVHU2</v>
          </cell>
        </row>
        <row r="340">
          <cell r="A340" t="str">
            <v>94-1</v>
          </cell>
          <cell r="B340">
            <v>5057</v>
          </cell>
          <cell r="C340">
            <v>2</v>
          </cell>
          <cell r="D340" t="str">
            <v>A</v>
          </cell>
          <cell r="E340">
            <v>94</v>
          </cell>
          <cell r="F340" t="str">
            <v>Z</v>
          </cell>
          <cell r="G340">
            <v>1</v>
          </cell>
          <cell r="H340">
            <v>3102464</v>
          </cell>
          <cell r="I340">
            <v>0.65</v>
          </cell>
          <cell r="J340">
            <v>0.65</v>
          </cell>
          <cell r="K340">
            <v>252.5</v>
          </cell>
          <cell r="L340">
            <v>253.15</v>
          </cell>
          <cell r="M340">
            <v>252.5</v>
          </cell>
          <cell r="N340">
            <v>253.15</v>
          </cell>
          <cell r="O340">
            <v>0</v>
          </cell>
          <cell r="P340" t="str">
            <v>SM</v>
          </cell>
          <cell r="Q340" t="str">
            <v>cont. 94-2. pc1a-b</v>
          </cell>
          <cell r="R340" t="str">
            <v>no</v>
          </cell>
          <cell r="S340">
            <v>1</v>
          </cell>
          <cell r="T340">
            <v>79</v>
          </cell>
          <cell r="U340">
            <v>2</v>
          </cell>
          <cell r="V340" t="str">
            <v>M</v>
          </cell>
          <cell r="W340" t="str">
            <v>no</v>
          </cell>
          <cell r="Z340" t="str">
            <v>ICDP5057ESKVHU2</v>
          </cell>
        </row>
        <row r="341">
          <cell r="A341" t="str">
            <v>94-2</v>
          </cell>
          <cell r="B341">
            <v>5057</v>
          </cell>
          <cell r="C341">
            <v>2</v>
          </cell>
          <cell r="D341" t="str">
            <v>A</v>
          </cell>
          <cell r="E341">
            <v>94</v>
          </cell>
          <cell r="F341" t="str">
            <v>Z</v>
          </cell>
          <cell r="G341">
            <v>2</v>
          </cell>
          <cell r="H341">
            <v>3102466</v>
          </cell>
          <cell r="I341">
            <v>0.80500000000000005</v>
          </cell>
          <cell r="J341">
            <v>0.8</v>
          </cell>
          <cell r="K341">
            <v>253.15</v>
          </cell>
          <cell r="L341">
            <v>253.95</v>
          </cell>
          <cell r="M341">
            <v>253.15</v>
          </cell>
          <cell r="N341">
            <v>253.95</v>
          </cell>
          <cell r="O341">
            <v>0</v>
          </cell>
          <cell r="P341" t="str">
            <v>SM</v>
          </cell>
          <cell r="Q341" t="str">
            <v>cont. 94-3. pc1a-g, d in bag</v>
          </cell>
          <cell r="R341" t="str">
            <v>no</v>
          </cell>
          <cell r="S341">
            <v>1</v>
          </cell>
          <cell r="T341">
            <v>79</v>
          </cell>
          <cell r="U341">
            <v>3</v>
          </cell>
          <cell r="V341" t="str">
            <v>M</v>
          </cell>
          <cell r="W341" t="str">
            <v>no</v>
          </cell>
          <cell r="Z341" t="str">
            <v>ICDP5057ESMVHU2</v>
          </cell>
        </row>
        <row r="342">
          <cell r="A342" t="str">
            <v>94-3</v>
          </cell>
          <cell r="B342">
            <v>5057</v>
          </cell>
          <cell r="C342">
            <v>2</v>
          </cell>
          <cell r="D342" t="str">
            <v>A</v>
          </cell>
          <cell r="E342">
            <v>94</v>
          </cell>
          <cell r="F342" t="str">
            <v>Z</v>
          </cell>
          <cell r="G342">
            <v>3</v>
          </cell>
          <cell r="H342">
            <v>3102468</v>
          </cell>
          <cell r="I342">
            <v>0.95</v>
          </cell>
          <cell r="J342">
            <v>0.93</v>
          </cell>
          <cell r="K342">
            <v>253.95500000000001</v>
          </cell>
          <cell r="L342">
            <v>254.88</v>
          </cell>
          <cell r="M342">
            <v>253.95</v>
          </cell>
          <cell r="N342">
            <v>254.88</v>
          </cell>
          <cell r="O342">
            <v>0</v>
          </cell>
          <cell r="P342" t="str">
            <v>SM</v>
          </cell>
          <cell r="Q342" t="str">
            <v>cont. 94-4. pc1a-e, c in bag</v>
          </cell>
          <cell r="R342" t="str">
            <v>no</v>
          </cell>
          <cell r="S342">
            <v>1</v>
          </cell>
          <cell r="T342">
            <v>79</v>
          </cell>
          <cell r="U342">
            <v>4</v>
          </cell>
          <cell r="V342" t="str">
            <v>M</v>
          </cell>
          <cell r="W342" t="str">
            <v>no</v>
          </cell>
          <cell r="Z342" t="str">
            <v>ICDP5057ESOVHU2</v>
          </cell>
        </row>
        <row r="343">
          <cell r="A343" t="str">
            <v>94-4</v>
          </cell>
          <cell r="B343">
            <v>5057</v>
          </cell>
          <cell r="C343">
            <v>2</v>
          </cell>
          <cell r="D343" t="str">
            <v>A</v>
          </cell>
          <cell r="E343">
            <v>94</v>
          </cell>
          <cell r="F343" t="str">
            <v>Z</v>
          </cell>
          <cell r="G343">
            <v>4</v>
          </cell>
          <cell r="H343">
            <v>3102470</v>
          </cell>
          <cell r="I343">
            <v>0.61499999999999999</v>
          </cell>
          <cell r="J343">
            <v>0.6</v>
          </cell>
          <cell r="K343">
            <v>254.905</v>
          </cell>
          <cell r="L343">
            <v>255.48</v>
          </cell>
          <cell r="M343">
            <v>254.88</v>
          </cell>
          <cell r="N343">
            <v>255.48</v>
          </cell>
          <cell r="O343">
            <v>0</v>
          </cell>
          <cell r="P343" t="str">
            <v>SM</v>
          </cell>
          <cell r="Q343" t="str">
            <v>discont. 95-1. pc1a-b</v>
          </cell>
          <cell r="R343" t="str">
            <v>no</v>
          </cell>
          <cell r="S343">
            <v>1</v>
          </cell>
          <cell r="T343">
            <v>79</v>
          </cell>
          <cell r="U343">
            <v>5</v>
          </cell>
          <cell r="V343" t="str">
            <v>B</v>
          </cell>
          <cell r="W343" t="str">
            <v>no</v>
          </cell>
          <cell r="Z343" t="str">
            <v>ICDP5057ESQVHU2</v>
          </cell>
        </row>
        <row r="344">
          <cell r="A344" t="str">
            <v>95-1</v>
          </cell>
          <cell r="B344">
            <v>5057</v>
          </cell>
          <cell r="C344">
            <v>2</v>
          </cell>
          <cell r="D344" t="str">
            <v>A</v>
          </cell>
          <cell r="E344">
            <v>95</v>
          </cell>
          <cell r="F344" t="str">
            <v>Z</v>
          </cell>
          <cell r="G344">
            <v>1</v>
          </cell>
          <cell r="H344">
            <v>3102472</v>
          </cell>
          <cell r="I344">
            <v>1.0149999999999999</v>
          </cell>
          <cell r="J344">
            <v>0.98</v>
          </cell>
          <cell r="K344">
            <v>255.55</v>
          </cell>
          <cell r="L344">
            <v>256.52999999999997</v>
          </cell>
          <cell r="M344">
            <v>255.55</v>
          </cell>
          <cell r="N344">
            <v>256.52999999999997</v>
          </cell>
          <cell r="O344">
            <v>0</v>
          </cell>
          <cell r="P344" t="str">
            <v>JC</v>
          </cell>
          <cell r="Q344" t="str">
            <v>cont. 95-2. pc1. pc2 a-c</v>
          </cell>
          <cell r="R344" t="str">
            <v>no</v>
          </cell>
          <cell r="S344">
            <v>2</v>
          </cell>
          <cell r="T344">
            <v>80</v>
          </cell>
          <cell r="U344">
            <v>1</v>
          </cell>
          <cell r="V344" t="str">
            <v>T</v>
          </cell>
          <cell r="W344" t="str">
            <v>no</v>
          </cell>
          <cell r="Z344" t="str">
            <v>ICDP5057ESSVHU2</v>
          </cell>
        </row>
        <row r="345">
          <cell r="A345" t="str">
            <v>95-2</v>
          </cell>
          <cell r="B345">
            <v>5057</v>
          </cell>
          <cell r="C345">
            <v>2</v>
          </cell>
          <cell r="D345" t="str">
            <v>A</v>
          </cell>
          <cell r="E345">
            <v>95</v>
          </cell>
          <cell r="F345" t="str">
            <v>Z</v>
          </cell>
          <cell r="G345">
            <v>2</v>
          </cell>
          <cell r="H345">
            <v>3102474</v>
          </cell>
          <cell r="I345">
            <v>0.92</v>
          </cell>
          <cell r="J345">
            <v>0.91</v>
          </cell>
          <cell r="K345">
            <v>256.565</v>
          </cell>
          <cell r="L345">
            <v>257.44</v>
          </cell>
          <cell r="M345">
            <v>256.52999999999997</v>
          </cell>
          <cell r="N345">
            <v>257.44</v>
          </cell>
          <cell r="O345">
            <v>0</v>
          </cell>
          <cell r="P345" t="str">
            <v>JC</v>
          </cell>
          <cell r="Q345" t="str">
            <v>cont. 95-3. pc1 a-f</v>
          </cell>
          <cell r="R345" t="str">
            <v>no</v>
          </cell>
          <cell r="S345">
            <v>1</v>
          </cell>
          <cell r="T345">
            <v>80</v>
          </cell>
          <cell r="U345">
            <v>2</v>
          </cell>
          <cell r="V345" t="str">
            <v>M</v>
          </cell>
          <cell r="W345" t="str">
            <v>no</v>
          </cell>
          <cell r="Z345" t="str">
            <v>ICDP5057ESUVHU2</v>
          </cell>
        </row>
        <row r="346">
          <cell r="A346" t="str">
            <v>95-3</v>
          </cell>
          <cell r="B346">
            <v>5057</v>
          </cell>
          <cell r="C346">
            <v>2</v>
          </cell>
          <cell r="D346" t="str">
            <v>A</v>
          </cell>
          <cell r="E346">
            <v>95</v>
          </cell>
          <cell r="F346" t="str">
            <v>Z</v>
          </cell>
          <cell r="G346">
            <v>3</v>
          </cell>
          <cell r="H346">
            <v>3102476</v>
          </cell>
          <cell r="I346">
            <v>0.61</v>
          </cell>
          <cell r="J346">
            <v>0.59</v>
          </cell>
          <cell r="K346">
            <v>257.48500000000001</v>
          </cell>
          <cell r="L346">
            <v>258.02999999999997</v>
          </cell>
          <cell r="M346">
            <v>257.44</v>
          </cell>
          <cell r="N346">
            <v>258.02999999999997</v>
          </cell>
          <cell r="O346">
            <v>0</v>
          </cell>
          <cell r="P346" t="str">
            <v>JC</v>
          </cell>
          <cell r="Q346" t="str">
            <v>cont. 95-4. pc1 a-e</v>
          </cell>
          <cell r="R346" t="str">
            <v>no</v>
          </cell>
          <cell r="S346">
            <v>1</v>
          </cell>
          <cell r="T346">
            <v>80</v>
          </cell>
          <cell r="U346">
            <v>3</v>
          </cell>
          <cell r="V346" t="str">
            <v>M</v>
          </cell>
          <cell r="W346" t="str">
            <v>no</v>
          </cell>
          <cell r="Z346" t="str">
            <v>ICDP5057ESWVHU2</v>
          </cell>
        </row>
        <row r="347">
          <cell r="A347" t="str">
            <v>95-4</v>
          </cell>
          <cell r="B347">
            <v>5057</v>
          </cell>
          <cell r="C347">
            <v>2</v>
          </cell>
          <cell r="D347" t="str">
            <v>A</v>
          </cell>
          <cell r="E347">
            <v>95</v>
          </cell>
          <cell r="F347" t="str">
            <v>Z</v>
          </cell>
          <cell r="G347">
            <v>4</v>
          </cell>
          <cell r="H347">
            <v>3102478</v>
          </cell>
          <cell r="I347">
            <v>0.64</v>
          </cell>
          <cell r="J347">
            <v>0.61</v>
          </cell>
          <cell r="K347">
            <v>258.09500000000003</v>
          </cell>
          <cell r="L347">
            <v>258.64</v>
          </cell>
          <cell r="M347">
            <v>258.02999999999997</v>
          </cell>
          <cell r="N347">
            <v>258.64</v>
          </cell>
          <cell r="O347">
            <v>0</v>
          </cell>
          <cell r="P347" t="str">
            <v>JC</v>
          </cell>
          <cell r="Q347" t="str">
            <v>cont. 96-2. pc1 a-h, b and g in bag</v>
          </cell>
          <cell r="R347" t="str">
            <v>no</v>
          </cell>
          <cell r="S347">
            <v>1</v>
          </cell>
          <cell r="T347">
            <v>80</v>
          </cell>
          <cell r="U347">
            <v>4</v>
          </cell>
          <cell r="V347" t="str">
            <v>M</v>
          </cell>
          <cell r="W347" t="str">
            <v>no</v>
          </cell>
          <cell r="Z347" t="str">
            <v>ICDP5057ESYVHU2</v>
          </cell>
        </row>
        <row r="348">
          <cell r="A348" t="str">
            <v>96-1</v>
          </cell>
          <cell r="B348">
            <v>5057</v>
          </cell>
          <cell r="C348">
            <v>2</v>
          </cell>
          <cell r="D348" t="str">
            <v>A</v>
          </cell>
          <cell r="E348">
            <v>96</v>
          </cell>
          <cell r="F348" t="str">
            <v>Z</v>
          </cell>
          <cell r="G348">
            <v>1</v>
          </cell>
          <cell r="H348">
            <v>3102480</v>
          </cell>
          <cell r="I348">
            <v>0.98499999999999999</v>
          </cell>
          <cell r="J348">
            <v>0.99</v>
          </cell>
          <cell r="K348">
            <v>258.60000000000002</v>
          </cell>
          <cell r="L348">
            <v>259.58999999999997</v>
          </cell>
          <cell r="M348">
            <v>258.60000000000002</v>
          </cell>
          <cell r="N348">
            <v>259.58999999999997</v>
          </cell>
          <cell r="O348">
            <v>0</v>
          </cell>
          <cell r="P348" t="str">
            <v>JC</v>
          </cell>
          <cell r="Q348" t="str">
            <v>sawn. pc1 a-c, sawn. pc1 a-c</v>
          </cell>
          <cell r="R348" t="str">
            <v>no</v>
          </cell>
          <cell r="S348">
            <v>1</v>
          </cell>
          <cell r="T348">
            <v>80</v>
          </cell>
          <cell r="U348">
            <v>5</v>
          </cell>
          <cell r="V348" t="str">
            <v>B</v>
          </cell>
          <cell r="W348" t="str">
            <v>no</v>
          </cell>
          <cell r="Z348" t="str">
            <v>ICDP5057ES0WHU2</v>
          </cell>
        </row>
        <row r="349">
          <cell r="A349" t="str">
            <v>96-2</v>
          </cell>
          <cell r="B349">
            <v>5057</v>
          </cell>
          <cell r="C349">
            <v>2</v>
          </cell>
          <cell r="D349" t="str">
            <v>A</v>
          </cell>
          <cell r="E349">
            <v>96</v>
          </cell>
          <cell r="F349" t="str">
            <v>Z</v>
          </cell>
          <cell r="G349">
            <v>2</v>
          </cell>
          <cell r="H349">
            <v>3102482</v>
          </cell>
          <cell r="I349">
            <v>0.83</v>
          </cell>
          <cell r="J349">
            <v>0.76</v>
          </cell>
          <cell r="K349">
            <v>259.58500000000004</v>
          </cell>
          <cell r="L349">
            <v>260.35000000000002</v>
          </cell>
          <cell r="M349">
            <v>259.58999999999997</v>
          </cell>
          <cell r="N349">
            <v>260.35000000000002</v>
          </cell>
          <cell r="O349">
            <v>0</v>
          </cell>
          <cell r="P349" t="str">
            <v>SM</v>
          </cell>
          <cell r="Q349" t="str">
            <v>discont. 96-3. pc1a-p, p in bag</v>
          </cell>
          <cell r="R349" t="str">
            <v>no</v>
          </cell>
          <cell r="S349">
            <v>1</v>
          </cell>
          <cell r="T349">
            <v>81</v>
          </cell>
          <cell r="U349">
            <v>1</v>
          </cell>
          <cell r="V349" t="str">
            <v>T</v>
          </cell>
          <cell r="W349" t="str">
            <v>no</v>
          </cell>
          <cell r="Z349" t="str">
            <v>ICDP5057ES2WHU2</v>
          </cell>
        </row>
        <row r="350">
          <cell r="A350" t="str">
            <v>96-3</v>
          </cell>
          <cell r="B350">
            <v>5057</v>
          </cell>
          <cell r="C350">
            <v>2</v>
          </cell>
          <cell r="D350" t="str">
            <v>A</v>
          </cell>
          <cell r="E350">
            <v>96</v>
          </cell>
          <cell r="F350" t="str">
            <v>Z</v>
          </cell>
          <cell r="G350">
            <v>3</v>
          </cell>
          <cell r="H350">
            <v>3102484</v>
          </cell>
          <cell r="I350">
            <v>0.88</v>
          </cell>
          <cell r="J350">
            <v>0.85</v>
          </cell>
          <cell r="K350">
            <v>260.41500000000002</v>
          </cell>
          <cell r="L350">
            <v>261.2</v>
          </cell>
          <cell r="M350">
            <v>260.35000000000002</v>
          </cell>
          <cell r="N350">
            <v>261.2</v>
          </cell>
          <cell r="O350">
            <v>0</v>
          </cell>
          <cell r="P350" t="str">
            <v>SM</v>
          </cell>
          <cell r="Q350" t="str">
            <v>cont. 97-1. pc1a-d, d in bag. pc2a-f, d in bag</v>
          </cell>
          <cell r="R350" t="str">
            <v>no</v>
          </cell>
          <cell r="S350">
            <v>2</v>
          </cell>
          <cell r="T350">
            <v>81</v>
          </cell>
          <cell r="U350">
            <v>2</v>
          </cell>
          <cell r="V350" t="str">
            <v>M</v>
          </cell>
          <cell r="W350" t="str">
            <v>no</v>
          </cell>
          <cell r="Z350" t="str">
            <v>ICDP5057ES4WHU2</v>
          </cell>
        </row>
        <row r="351">
          <cell r="A351" t="str">
            <v>97-1</v>
          </cell>
          <cell r="B351">
            <v>5057</v>
          </cell>
          <cell r="C351">
            <v>2</v>
          </cell>
          <cell r="D351" t="str">
            <v>A</v>
          </cell>
          <cell r="E351">
            <v>97</v>
          </cell>
          <cell r="F351" t="str">
            <v>Z</v>
          </cell>
          <cell r="G351">
            <v>1</v>
          </cell>
          <cell r="H351">
            <v>3102486</v>
          </cell>
          <cell r="I351">
            <v>0.435</v>
          </cell>
          <cell r="J351">
            <v>0.4</v>
          </cell>
          <cell r="K351">
            <v>261.3</v>
          </cell>
          <cell r="L351">
            <v>261.7</v>
          </cell>
          <cell r="M351">
            <v>261.3</v>
          </cell>
          <cell r="N351">
            <v>261.7</v>
          </cell>
          <cell r="O351">
            <v>0</v>
          </cell>
          <cell r="P351" t="str">
            <v>SM</v>
          </cell>
          <cell r="Q351" t="str">
            <v>cont. 98-1. pc1a-c</v>
          </cell>
          <cell r="R351" t="str">
            <v>no</v>
          </cell>
          <cell r="S351">
            <v>1</v>
          </cell>
          <cell r="T351">
            <v>81</v>
          </cell>
          <cell r="U351">
            <v>3</v>
          </cell>
          <cell r="V351" t="str">
            <v>M</v>
          </cell>
          <cell r="W351" t="str">
            <v>no</v>
          </cell>
          <cell r="Z351" t="str">
            <v>ICDP5057ES6WHU2</v>
          </cell>
        </row>
        <row r="352">
          <cell r="A352" t="str">
            <v>98-1</v>
          </cell>
          <cell r="B352">
            <v>5057</v>
          </cell>
          <cell r="C352">
            <v>2</v>
          </cell>
          <cell r="D352" t="str">
            <v>A</v>
          </cell>
          <cell r="E352">
            <v>98</v>
          </cell>
          <cell r="F352" t="str">
            <v>Z</v>
          </cell>
          <cell r="G352">
            <v>1</v>
          </cell>
          <cell r="H352">
            <v>3102488</v>
          </cell>
          <cell r="I352">
            <v>0.80500000000000005</v>
          </cell>
          <cell r="J352">
            <v>0.79</v>
          </cell>
          <cell r="K352">
            <v>261.64999999999998</v>
          </cell>
          <cell r="L352">
            <v>262.44</v>
          </cell>
          <cell r="M352">
            <v>261.64999999999998</v>
          </cell>
          <cell r="N352">
            <v>262.44</v>
          </cell>
          <cell r="O352">
            <v>0</v>
          </cell>
          <cell r="P352" t="str">
            <v>SM</v>
          </cell>
          <cell r="Q352" t="str">
            <v>cont. 98-2. pc1a-f, d in bag</v>
          </cell>
          <cell r="R352" t="str">
            <v>no</v>
          </cell>
          <cell r="S352">
            <v>1</v>
          </cell>
          <cell r="T352">
            <v>81</v>
          </cell>
          <cell r="U352">
            <v>4</v>
          </cell>
          <cell r="V352" t="str">
            <v>M</v>
          </cell>
          <cell r="W352" t="str">
            <v>no</v>
          </cell>
          <cell r="Z352" t="str">
            <v>ICDP5057ES8WHU2</v>
          </cell>
        </row>
        <row r="353">
          <cell r="A353" t="str">
            <v>98-2</v>
          </cell>
          <cell r="B353">
            <v>5057</v>
          </cell>
          <cell r="C353">
            <v>2</v>
          </cell>
          <cell r="D353" t="str">
            <v>A</v>
          </cell>
          <cell r="E353">
            <v>98</v>
          </cell>
          <cell r="F353" t="str">
            <v>Z</v>
          </cell>
          <cell r="G353">
            <v>2</v>
          </cell>
          <cell r="H353">
            <v>3102490</v>
          </cell>
          <cell r="I353">
            <v>0.85</v>
          </cell>
          <cell r="J353">
            <v>0.97</v>
          </cell>
          <cell r="K353">
            <v>262.45499999999998</v>
          </cell>
          <cell r="L353">
            <v>263.41000000000003</v>
          </cell>
          <cell r="M353">
            <v>262.44</v>
          </cell>
          <cell r="N353">
            <v>263.41000000000003</v>
          </cell>
          <cell r="O353">
            <v>0</v>
          </cell>
          <cell r="P353" t="str">
            <v>SM</v>
          </cell>
          <cell r="Q353" t="str">
            <v>cont. 98-3. pc1a-e, d in bag</v>
          </cell>
          <cell r="R353" t="str">
            <v>no</v>
          </cell>
          <cell r="S353">
            <v>1</v>
          </cell>
          <cell r="T353">
            <v>81</v>
          </cell>
          <cell r="U353">
            <v>5</v>
          </cell>
          <cell r="V353" t="str">
            <v>B</v>
          </cell>
          <cell r="W353" t="str">
            <v>no</v>
          </cell>
          <cell r="Z353" t="str">
            <v>ICDP5057ESAWHU2</v>
          </cell>
        </row>
        <row r="354">
          <cell r="A354" t="str">
            <v>98-3</v>
          </cell>
          <cell r="B354">
            <v>5057</v>
          </cell>
          <cell r="C354">
            <v>2</v>
          </cell>
          <cell r="D354" t="str">
            <v>A</v>
          </cell>
          <cell r="E354">
            <v>98</v>
          </cell>
          <cell r="F354" t="str">
            <v>Z</v>
          </cell>
          <cell r="G354">
            <v>3</v>
          </cell>
          <cell r="H354">
            <v>3102492</v>
          </cell>
          <cell r="I354">
            <v>0.87</v>
          </cell>
          <cell r="J354">
            <v>0.83</v>
          </cell>
          <cell r="K354">
            <v>263.30500000000001</v>
          </cell>
          <cell r="L354">
            <v>264.24</v>
          </cell>
          <cell r="M354">
            <v>263.41000000000003</v>
          </cell>
          <cell r="N354">
            <v>264.24</v>
          </cell>
          <cell r="O354">
            <v>0</v>
          </cell>
          <cell r="P354" t="str">
            <v>SM</v>
          </cell>
          <cell r="Q354" t="str">
            <v>cont. 98-4. pc1a-e, a in bag</v>
          </cell>
          <cell r="R354" t="str">
            <v>no</v>
          </cell>
          <cell r="S354">
            <v>1</v>
          </cell>
          <cell r="T354">
            <v>82</v>
          </cell>
          <cell r="U354">
            <v>1</v>
          </cell>
          <cell r="V354" t="str">
            <v>T</v>
          </cell>
          <cell r="W354" t="str">
            <v>no</v>
          </cell>
          <cell r="X354">
            <v>0</v>
          </cell>
          <cell r="Y354">
            <v>0</v>
          </cell>
          <cell r="Z354" t="str">
            <v>ICDP5057ESCWHU2</v>
          </cell>
        </row>
        <row r="355">
          <cell r="A355" t="str">
            <v>98-4</v>
          </cell>
          <cell r="B355">
            <v>5057</v>
          </cell>
          <cell r="C355">
            <v>2</v>
          </cell>
          <cell r="D355" t="str">
            <v>A</v>
          </cell>
          <cell r="E355">
            <v>98</v>
          </cell>
          <cell r="F355" t="str">
            <v>Z</v>
          </cell>
          <cell r="G355">
            <v>4</v>
          </cell>
          <cell r="H355">
            <v>3102494</v>
          </cell>
          <cell r="I355">
            <v>0.65</v>
          </cell>
          <cell r="J355">
            <v>0.64</v>
          </cell>
          <cell r="K355">
            <v>264.17500000000001</v>
          </cell>
          <cell r="L355">
            <v>264.88</v>
          </cell>
          <cell r="M355">
            <v>264.24</v>
          </cell>
          <cell r="N355">
            <v>264.88</v>
          </cell>
          <cell r="O355">
            <v>0</v>
          </cell>
          <cell r="P355" t="str">
            <v>SM</v>
          </cell>
          <cell r="Q355" t="str">
            <v>discont. 99-1. pc1a-c</v>
          </cell>
          <cell r="R355" t="str">
            <v>no</v>
          </cell>
          <cell r="S355">
            <v>1</v>
          </cell>
          <cell r="T355">
            <v>82</v>
          </cell>
          <cell r="U355">
            <v>2</v>
          </cell>
          <cell r="V355" t="str">
            <v>M</v>
          </cell>
          <cell r="W355" t="str">
            <v>no</v>
          </cell>
          <cell r="Z355" t="str">
            <v>ICDP5057ESEWHU2</v>
          </cell>
        </row>
        <row r="356">
          <cell r="A356" t="str">
            <v>99-1</v>
          </cell>
          <cell r="B356">
            <v>5057</v>
          </cell>
          <cell r="C356">
            <v>2</v>
          </cell>
          <cell r="D356" t="str">
            <v>A</v>
          </cell>
          <cell r="E356">
            <v>99</v>
          </cell>
          <cell r="F356" t="str">
            <v>Z</v>
          </cell>
          <cell r="G356">
            <v>1</v>
          </cell>
          <cell r="H356">
            <v>3102496</v>
          </cell>
          <cell r="I356">
            <v>0.35</v>
          </cell>
          <cell r="J356">
            <v>0.34</v>
          </cell>
          <cell r="K356">
            <v>264.7</v>
          </cell>
          <cell r="L356">
            <v>265.04000000000002</v>
          </cell>
          <cell r="M356">
            <v>264.7</v>
          </cell>
          <cell r="N356">
            <v>265.04000000000002</v>
          </cell>
          <cell r="O356">
            <v>0</v>
          </cell>
          <cell r="P356" t="str">
            <v>SM</v>
          </cell>
          <cell r="Q356" t="str">
            <v>cont. 99-3. pc1a-g</v>
          </cell>
          <cell r="R356" t="str">
            <v>no</v>
          </cell>
          <cell r="S356">
            <v>1</v>
          </cell>
          <cell r="T356">
            <v>82</v>
          </cell>
          <cell r="U356">
            <v>3</v>
          </cell>
          <cell r="V356" t="str">
            <v>M</v>
          </cell>
          <cell r="W356" t="str">
            <v>no</v>
          </cell>
          <cell r="Z356" t="str">
            <v>ICDP5057ESGWHU2</v>
          </cell>
        </row>
        <row r="357">
          <cell r="A357" t="str">
            <v>99-2</v>
          </cell>
          <cell r="B357">
            <v>5057</v>
          </cell>
          <cell r="C357">
            <v>2</v>
          </cell>
          <cell r="D357" t="str">
            <v>A</v>
          </cell>
          <cell r="E357">
            <v>99</v>
          </cell>
          <cell r="F357" t="str">
            <v>Z</v>
          </cell>
          <cell r="G357">
            <v>2</v>
          </cell>
          <cell r="H357">
            <v>3102498</v>
          </cell>
          <cell r="I357">
            <v>0.94</v>
          </cell>
          <cell r="J357">
            <v>0.93</v>
          </cell>
          <cell r="K357">
            <v>265.05</v>
          </cell>
          <cell r="L357">
            <v>265.97000000000003</v>
          </cell>
          <cell r="M357">
            <v>265.04000000000002</v>
          </cell>
          <cell r="N357">
            <v>265.97000000000003</v>
          </cell>
          <cell r="O357">
            <v>0</v>
          </cell>
          <cell r="P357" t="str">
            <v>SM</v>
          </cell>
          <cell r="Q357" t="str">
            <v>cont. 99-3. pc1a-c</v>
          </cell>
          <cell r="R357" t="str">
            <v>no</v>
          </cell>
          <cell r="S357">
            <v>1</v>
          </cell>
          <cell r="T357">
            <v>82</v>
          </cell>
          <cell r="U357">
            <v>4</v>
          </cell>
          <cell r="V357" t="str">
            <v>M</v>
          </cell>
          <cell r="W357" t="str">
            <v>no</v>
          </cell>
          <cell r="Z357" t="str">
            <v>ICDP5057ESIWHU2</v>
          </cell>
        </row>
        <row r="358">
          <cell r="A358" t="str">
            <v>99-3</v>
          </cell>
          <cell r="B358">
            <v>5057</v>
          </cell>
          <cell r="C358">
            <v>2</v>
          </cell>
          <cell r="D358" t="str">
            <v>A</v>
          </cell>
          <cell r="E358">
            <v>99</v>
          </cell>
          <cell r="F358" t="str">
            <v>Z</v>
          </cell>
          <cell r="G358">
            <v>3</v>
          </cell>
          <cell r="H358">
            <v>3102500</v>
          </cell>
          <cell r="I358">
            <v>0.97499999999999998</v>
          </cell>
          <cell r="J358">
            <v>0.94</v>
          </cell>
          <cell r="K358">
            <v>265.99</v>
          </cell>
          <cell r="L358">
            <v>266.91000000000003</v>
          </cell>
          <cell r="M358">
            <v>265.97000000000003</v>
          </cell>
          <cell r="N358">
            <v>266.91000000000003</v>
          </cell>
          <cell r="O358">
            <v>0</v>
          </cell>
          <cell r="P358" t="str">
            <v>SM</v>
          </cell>
          <cell r="Q358" t="str">
            <v>cont. 99-4. pc1a-g, g in bag</v>
          </cell>
          <cell r="R358" t="str">
            <v>no</v>
          </cell>
          <cell r="S358">
            <v>1</v>
          </cell>
          <cell r="T358">
            <v>82</v>
          </cell>
          <cell r="U358">
            <v>5</v>
          </cell>
          <cell r="V358" t="str">
            <v>B</v>
          </cell>
          <cell r="W358" t="str">
            <v>no</v>
          </cell>
          <cell r="Z358" t="str">
            <v>ICDP5057ESKWHU2</v>
          </cell>
        </row>
        <row r="359">
          <cell r="A359" t="str">
            <v>99-4</v>
          </cell>
          <cell r="B359">
            <v>5057</v>
          </cell>
          <cell r="C359">
            <v>2</v>
          </cell>
          <cell r="D359" t="str">
            <v>A</v>
          </cell>
          <cell r="E359">
            <v>99</v>
          </cell>
          <cell r="F359" t="str">
            <v>Z</v>
          </cell>
          <cell r="G359">
            <v>4</v>
          </cell>
          <cell r="H359">
            <v>3102502</v>
          </cell>
          <cell r="I359">
            <v>0.82499999999999996</v>
          </cell>
          <cell r="J359">
            <v>0.82</v>
          </cell>
          <cell r="K359">
            <v>266.96500000000003</v>
          </cell>
          <cell r="L359">
            <v>267.73</v>
          </cell>
          <cell r="M359">
            <v>266.91000000000003</v>
          </cell>
          <cell r="N359">
            <v>267.73</v>
          </cell>
          <cell r="O359">
            <v>0</v>
          </cell>
          <cell r="P359" t="str">
            <v>SM</v>
          </cell>
          <cell r="Q359" t="str">
            <v>cont. 100-1. pc1a-h</v>
          </cell>
          <cell r="R359" t="str">
            <v>no</v>
          </cell>
          <cell r="S359">
            <v>1</v>
          </cell>
          <cell r="T359">
            <v>83</v>
          </cell>
          <cell r="U359">
            <v>1</v>
          </cell>
          <cell r="V359" t="str">
            <v>T</v>
          </cell>
          <cell r="W359" t="str">
            <v>no</v>
          </cell>
          <cell r="Z359" t="str">
            <v>ICDP5057ESMWHU2</v>
          </cell>
        </row>
        <row r="360">
          <cell r="A360" t="str">
            <v>100-1</v>
          </cell>
          <cell r="B360">
            <v>5057</v>
          </cell>
          <cell r="C360">
            <v>2</v>
          </cell>
          <cell r="D360" t="str">
            <v>A</v>
          </cell>
          <cell r="E360">
            <v>100</v>
          </cell>
          <cell r="F360" t="str">
            <v>Z</v>
          </cell>
          <cell r="G360">
            <v>1</v>
          </cell>
          <cell r="H360">
            <v>3102504</v>
          </cell>
          <cell r="I360">
            <v>0.94499999999999995</v>
          </cell>
          <cell r="J360">
            <v>0.93</v>
          </cell>
          <cell r="K360">
            <v>267.75</v>
          </cell>
          <cell r="L360">
            <v>268.68</v>
          </cell>
          <cell r="M360">
            <v>267.75</v>
          </cell>
          <cell r="N360">
            <v>268.68</v>
          </cell>
          <cell r="O360">
            <v>0</v>
          </cell>
          <cell r="P360" t="str">
            <v>SM</v>
          </cell>
          <cell r="Q360" t="str">
            <v>sawn 100-2. pc1a-b</v>
          </cell>
          <cell r="R360" t="str">
            <v>no</v>
          </cell>
          <cell r="S360">
            <v>1</v>
          </cell>
          <cell r="T360">
            <v>83</v>
          </cell>
          <cell r="U360">
            <v>2</v>
          </cell>
          <cell r="V360" t="str">
            <v>M</v>
          </cell>
          <cell r="W360" t="str">
            <v>no</v>
          </cell>
          <cell r="Z360" t="str">
            <v>ICDP5057ESOWHU2</v>
          </cell>
        </row>
        <row r="361">
          <cell r="A361" t="str">
            <v>100-2</v>
          </cell>
          <cell r="B361">
            <v>5057</v>
          </cell>
          <cell r="C361">
            <v>2</v>
          </cell>
          <cell r="D361" t="str">
            <v>A</v>
          </cell>
          <cell r="E361">
            <v>100</v>
          </cell>
          <cell r="F361" t="str">
            <v>Z</v>
          </cell>
          <cell r="G361">
            <v>2</v>
          </cell>
          <cell r="H361">
            <v>3102506</v>
          </cell>
          <cell r="I361">
            <v>0.68500000000000005</v>
          </cell>
          <cell r="J361">
            <v>0.65</v>
          </cell>
          <cell r="K361">
            <v>268.69499999999999</v>
          </cell>
          <cell r="L361">
            <v>269.33</v>
          </cell>
          <cell r="M361">
            <v>268.68</v>
          </cell>
          <cell r="N361">
            <v>269.33</v>
          </cell>
          <cell r="O361">
            <v>0</v>
          </cell>
          <cell r="P361" t="str">
            <v>SM</v>
          </cell>
          <cell r="Q361" t="str">
            <v>cont. 100-3, rotated. pc1a-c, b in bag</v>
          </cell>
          <cell r="R361" t="str">
            <v>no</v>
          </cell>
          <cell r="S361">
            <v>1</v>
          </cell>
          <cell r="T361">
            <v>83</v>
          </cell>
          <cell r="U361">
            <v>3</v>
          </cell>
          <cell r="V361" t="str">
            <v>M</v>
          </cell>
          <cell r="W361" t="str">
            <v>no</v>
          </cell>
          <cell r="Z361" t="str">
            <v>ICDP5057ESQWHU2</v>
          </cell>
        </row>
        <row r="362">
          <cell r="A362" t="str">
            <v>100-3</v>
          </cell>
          <cell r="B362">
            <v>5057</v>
          </cell>
          <cell r="C362">
            <v>2</v>
          </cell>
          <cell r="D362" t="str">
            <v>A</v>
          </cell>
          <cell r="E362">
            <v>100</v>
          </cell>
          <cell r="F362" t="str">
            <v>Z</v>
          </cell>
          <cell r="G362">
            <v>3</v>
          </cell>
          <cell r="H362">
            <v>3102508</v>
          </cell>
          <cell r="I362">
            <v>0.81</v>
          </cell>
          <cell r="J362">
            <v>0.8</v>
          </cell>
          <cell r="K362">
            <v>269.38</v>
          </cell>
          <cell r="L362">
            <v>270.13</v>
          </cell>
          <cell r="M362">
            <v>269.33</v>
          </cell>
          <cell r="N362">
            <v>270.13</v>
          </cell>
          <cell r="O362">
            <v>0</v>
          </cell>
          <cell r="P362" t="str">
            <v>SM</v>
          </cell>
          <cell r="Q362" t="str">
            <v>cont. 100-4. pc1a-d, b in bag</v>
          </cell>
          <cell r="R362" t="str">
            <v>no</v>
          </cell>
          <cell r="S362">
            <v>1</v>
          </cell>
          <cell r="T362">
            <v>83</v>
          </cell>
          <cell r="U362">
            <v>4</v>
          </cell>
          <cell r="V362" t="str">
            <v>M</v>
          </cell>
          <cell r="W362" t="str">
            <v>no</v>
          </cell>
          <cell r="X362">
            <v>0</v>
          </cell>
          <cell r="Y362">
            <v>0</v>
          </cell>
          <cell r="Z362" t="str">
            <v>ICDP5057ESSWHU2</v>
          </cell>
        </row>
        <row r="363">
          <cell r="A363" t="str">
            <v>100-4</v>
          </cell>
          <cell r="B363">
            <v>5057</v>
          </cell>
          <cell r="C363">
            <v>2</v>
          </cell>
          <cell r="D363" t="str">
            <v>A</v>
          </cell>
          <cell r="E363">
            <v>100</v>
          </cell>
          <cell r="F363" t="str">
            <v>Z</v>
          </cell>
          <cell r="G363">
            <v>4</v>
          </cell>
          <cell r="H363">
            <v>3102510</v>
          </cell>
          <cell r="I363">
            <v>0.61</v>
          </cell>
          <cell r="J363">
            <v>0.62</v>
          </cell>
          <cell r="K363">
            <v>270.19</v>
          </cell>
          <cell r="L363">
            <v>270.75</v>
          </cell>
          <cell r="M363">
            <v>270.13</v>
          </cell>
          <cell r="N363">
            <v>270.75</v>
          </cell>
          <cell r="O363">
            <v>0</v>
          </cell>
          <cell r="P363" t="str">
            <v>SM</v>
          </cell>
          <cell r="Q363" t="str">
            <v>discont. 101-4. pc1a-g, d,f and g in bag. f stays in corebox</v>
          </cell>
          <cell r="R363" t="str">
            <v>no</v>
          </cell>
          <cell r="S363">
            <v>1</v>
          </cell>
          <cell r="T363">
            <v>83</v>
          </cell>
          <cell r="U363">
            <v>5</v>
          </cell>
          <cell r="V363" t="str">
            <v>B</v>
          </cell>
          <cell r="W363" t="str">
            <v>no</v>
          </cell>
          <cell r="Z363" t="str">
            <v>ICDP5057ESUWHU2</v>
          </cell>
        </row>
        <row r="364">
          <cell r="A364" t="str">
            <v>101-1</v>
          </cell>
          <cell r="B364">
            <v>5057</v>
          </cell>
          <cell r="C364">
            <v>2</v>
          </cell>
          <cell r="D364" t="str">
            <v>A</v>
          </cell>
          <cell r="E364">
            <v>101</v>
          </cell>
          <cell r="F364" t="str">
            <v>Z</v>
          </cell>
          <cell r="G364">
            <v>1</v>
          </cell>
          <cell r="H364">
            <v>3102512</v>
          </cell>
          <cell r="I364">
            <v>0.95499999999999996</v>
          </cell>
          <cell r="J364">
            <v>0.93</v>
          </cell>
          <cell r="K364">
            <v>270.8</v>
          </cell>
          <cell r="L364">
            <v>271.73</v>
          </cell>
          <cell r="M364">
            <v>270.8</v>
          </cell>
          <cell r="N364">
            <v>271.73</v>
          </cell>
          <cell r="O364">
            <v>0</v>
          </cell>
          <cell r="P364" t="str">
            <v>SM</v>
          </cell>
          <cell r="Q364" t="str">
            <v>cont. 101-2. pc1a-g, a in bag</v>
          </cell>
          <cell r="R364" t="str">
            <v>no</v>
          </cell>
          <cell r="S364">
            <v>1</v>
          </cell>
          <cell r="T364">
            <v>84</v>
          </cell>
          <cell r="U364">
            <v>1</v>
          </cell>
          <cell r="V364" t="str">
            <v>T</v>
          </cell>
          <cell r="W364" t="str">
            <v>no</v>
          </cell>
          <cell r="Z364" t="str">
            <v>ICDP5057ESWWHU2</v>
          </cell>
        </row>
        <row r="365">
          <cell r="A365" t="str">
            <v>101-2</v>
          </cell>
          <cell r="B365">
            <v>5057</v>
          </cell>
          <cell r="C365">
            <v>2</v>
          </cell>
          <cell r="D365" t="str">
            <v>A</v>
          </cell>
          <cell r="E365">
            <v>101</v>
          </cell>
          <cell r="F365" t="str">
            <v>Z</v>
          </cell>
          <cell r="G365">
            <v>2</v>
          </cell>
          <cell r="H365">
            <v>3102514</v>
          </cell>
          <cell r="I365">
            <v>0.71</v>
          </cell>
          <cell r="J365">
            <v>0.68</v>
          </cell>
          <cell r="K365">
            <v>271.755</v>
          </cell>
          <cell r="L365">
            <v>272.41000000000003</v>
          </cell>
          <cell r="M365">
            <v>271.73</v>
          </cell>
          <cell r="N365">
            <v>272.41000000000003</v>
          </cell>
          <cell r="O365">
            <v>0</v>
          </cell>
          <cell r="P365" t="str">
            <v>SM</v>
          </cell>
          <cell r="Q365" t="str">
            <v>cont. 101-3. pc1a-c, a in bag</v>
          </cell>
          <cell r="R365" t="str">
            <v>no</v>
          </cell>
          <cell r="S365">
            <v>1</v>
          </cell>
          <cell r="T365">
            <v>64</v>
          </cell>
          <cell r="U365">
            <v>2</v>
          </cell>
          <cell r="V365" t="str">
            <v>M</v>
          </cell>
          <cell r="W365" t="str">
            <v>no</v>
          </cell>
          <cell r="Z365" t="str">
            <v>ICDP5057ESYWHU2</v>
          </cell>
        </row>
        <row r="366">
          <cell r="A366" t="str">
            <v>101-3</v>
          </cell>
          <cell r="B366">
            <v>5057</v>
          </cell>
          <cell r="C366">
            <v>2</v>
          </cell>
          <cell r="D366" t="str">
            <v>A</v>
          </cell>
          <cell r="E366">
            <v>101</v>
          </cell>
          <cell r="F366" t="str">
            <v>Z</v>
          </cell>
          <cell r="G366">
            <v>3</v>
          </cell>
          <cell r="H366">
            <v>3102516</v>
          </cell>
          <cell r="I366">
            <v>0.83</v>
          </cell>
          <cell r="J366">
            <v>0.78</v>
          </cell>
          <cell r="K366">
            <v>272.46499999999997</v>
          </cell>
          <cell r="L366">
            <v>273.19</v>
          </cell>
          <cell r="M366">
            <v>272.41000000000003</v>
          </cell>
          <cell r="N366">
            <v>273.19</v>
          </cell>
          <cell r="O366">
            <v>0</v>
          </cell>
          <cell r="P366" t="str">
            <v>SM</v>
          </cell>
          <cell r="Q366" t="str">
            <v>cont. 101-4. pc1a-e, b and d in bag</v>
          </cell>
          <cell r="R366" t="str">
            <v>no</v>
          </cell>
          <cell r="S366">
            <v>1</v>
          </cell>
          <cell r="T366">
            <v>84</v>
          </cell>
          <cell r="U366">
            <v>3</v>
          </cell>
          <cell r="V366" t="str">
            <v>M</v>
          </cell>
          <cell r="W366" t="str">
            <v>no</v>
          </cell>
          <cell r="Z366" t="str">
            <v>ICDP5057ES0XHU2</v>
          </cell>
        </row>
        <row r="367">
          <cell r="A367" t="str">
            <v>101-4</v>
          </cell>
          <cell r="B367">
            <v>5057</v>
          </cell>
          <cell r="C367">
            <v>2</v>
          </cell>
          <cell r="D367" t="str">
            <v>A</v>
          </cell>
          <cell r="E367">
            <v>101</v>
          </cell>
          <cell r="F367" t="str">
            <v>Z</v>
          </cell>
          <cell r="G367">
            <v>4</v>
          </cell>
          <cell r="H367">
            <v>3102518</v>
          </cell>
          <cell r="I367">
            <v>0.66</v>
          </cell>
          <cell r="J367">
            <v>0.59</v>
          </cell>
          <cell r="K367">
            <v>273.29499999999996</v>
          </cell>
          <cell r="L367">
            <v>273.77999999999997</v>
          </cell>
          <cell r="M367">
            <v>273.19</v>
          </cell>
          <cell r="N367">
            <v>273.77999999999997</v>
          </cell>
          <cell r="O367">
            <v>0</v>
          </cell>
          <cell r="P367" t="str">
            <v>SM</v>
          </cell>
          <cell r="Q367" t="str">
            <v>discont. 102-1. pc1a-e, a and d in bag</v>
          </cell>
          <cell r="R367" t="str">
            <v>no</v>
          </cell>
          <cell r="S367">
            <v>1</v>
          </cell>
          <cell r="T367">
            <v>84</v>
          </cell>
          <cell r="U367">
            <v>4</v>
          </cell>
          <cell r="V367" t="str">
            <v>M</v>
          </cell>
          <cell r="W367" t="str">
            <v>no</v>
          </cell>
          <cell r="X367">
            <v>0</v>
          </cell>
          <cell r="Y367">
            <v>0</v>
          </cell>
          <cell r="Z367" t="str">
            <v>ICDP5057ES2XHU2</v>
          </cell>
        </row>
        <row r="368">
          <cell r="A368" t="str">
            <v>102-1</v>
          </cell>
          <cell r="B368">
            <v>5057</v>
          </cell>
          <cell r="C368">
            <v>2</v>
          </cell>
          <cell r="D368" t="str">
            <v>A</v>
          </cell>
          <cell r="E368">
            <v>102</v>
          </cell>
          <cell r="F368" t="str">
            <v>Z</v>
          </cell>
          <cell r="G368">
            <v>1</v>
          </cell>
          <cell r="H368">
            <v>3102520</v>
          </cell>
          <cell r="I368">
            <v>0.93</v>
          </cell>
          <cell r="J368">
            <v>0.92</v>
          </cell>
          <cell r="K368">
            <v>273.85000000000002</v>
          </cell>
          <cell r="L368">
            <v>274.77</v>
          </cell>
          <cell r="M368">
            <v>273.85000000000002</v>
          </cell>
          <cell r="N368">
            <v>274.77</v>
          </cell>
          <cell r="O368">
            <v>0</v>
          </cell>
          <cell r="P368" t="str">
            <v>SM</v>
          </cell>
          <cell r="Q368" t="str">
            <v>cont. 102-3. pc1a-d, a in bag and stays in corebox</v>
          </cell>
          <cell r="R368" t="str">
            <v>no</v>
          </cell>
          <cell r="S368">
            <v>1</v>
          </cell>
          <cell r="T368">
            <v>84</v>
          </cell>
          <cell r="U368">
            <v>5</v>
          </cell>
          <cell r="V368" t="str">
            <v>B</v>
          </cell>
          <cell r="W368" t="str">
            <v>no</v>
          </cell>
          <cell r="Z368" t="str">
            <v>ICDP5057ES4XHU2</v>
          </cell>
        </row>
        <row r="369">
          <cell r="A369" t="str">
            <v>102-2</v>
          </cell>
          <cell r="B369">
            <v>5057</v>
          </cell>
          <cell r="C369">
            <v>2</v>
          </cell>
          <cell r="D369" t="str">
            <v>A</v>
          </cell>
          <cell r="E369">
            <v>102</v>
          </cell>
          <cell r="F369" t="str">
            <v>Z</v>
          </cell>
          <cell r="G369">
            <v>2</v>
          </cell>
          <cell r="H369">
            <v>3102522</v>
          </cell>
          <cell r="I369">
            <v>0.80500000000000005</v>
          </cell>
          <cell r="J369">
            <v>0.72</v>
          </cell>
          <cell r="K369">
            <v>274.78000000000003</v>
          </cell>
          <cell r="L369">
            <v>275.49</v>
          </cell>
          <cell r="M369">
            <v>274.77</v>
          </cell>
          <cell r="N369">
            <v>275.49</v>
          </cell>
          <cell r="O369">
            <v>0</v>
          </cell>
          <cell r="P369" t="str">
            <v>SM</v>
          </cell>
          <cell r="Q369" t="str">
            <v>cont. 102-3. pc1a-c</v>
          </cell>
          <cell r="R369" t="str">
            <v>no</v>
          </cell>
          <cell r="S369">
            <v>1</v>
          </cell>
          <cell r="T369">
            <v>85</v>
          </cell>
          <cell r="U369">
            <v>1</v>
          </cell>
          <cell r="V369" t="str">
            <v>T</v>
          </cell>
          <cell r="W369" t="str">
            <v>no</v>
          </cell>
          <cell r="Z369" t="str">
            <v>ICDP5057ES6XHU2</v>
          </cell>
        </row>
        <row r="370">
          <cell r="A370" t="str">
            <v>102-3</v>
          </cell>
          <cell r="B370">
            <v>5057</v>
          </cell>
          <cell r="C370">
            <v>2</v>
          </cell>
          <cell r="D370" t="str">
            <v>A</v>
          </cell>
          <cell r="E370">
            <v>102</v>
          </cell>
          <cell r="F370" t="str">
            <v>Z</v>
          </cell>
          <cell r="G370">
            <v>3</v>
          </cell>
          <cell r="H370">
            <v>3102524</v>
          </cell>
          <cell r="I370">
            <v>0.91</v>
          </cell>
          <cell r="J370">
            <v>0.88</v>
          </cell>
          <cell r="K370">
            <v>275.58500000000004</v>
          </cell>
          <cell r="L370">
            <v>276.37</v>
          </cell>
          <cell r="M370">
            <v>275.49</v>
          </cell>
          <cell r="N370">
            <v>276.37</v>
          </cell>
          <cell r="O370">
            <v>0</v>
          </cell>
          <cell r="P370" t="str">
            <v>SM</v>
          </cell>
          <cell r="Q370" t="str">
            <v>sawn 102-4. pc1a-b</v>
          </cell>
          <cell r="R370" t="str">
            <v>no</v>
          </cell>
          <cell r="S370">
            <v>1</v>
          </cell>
          <cell r="T370">
            <v>85</v>
          </cell>
          <cell r="U370">
            <v>2</v>
          </cell>
          <cell r="V370" t="str">
            <v>M</v>
          </cell>
          <cell r="W370" t="str">
            <v>no</v>
          </cell>
          <cell r="Z370" t="str">
            <v>ICDP5057ES8XHU2</v>
          </cell>
        </row>
        <row r="371">
          <cell r="A371" t="str">
            <v>102-4</v>
          </cell>
          <cell r="B371">
            <v>5057</v>
          </cell>
          <cell r="C371">
            <v>2</v>
          </cell>
          <cell r="D371" t="str">
            <v>A</v>
          </cell>
          <cell r="E371">
            <v>102</v>
          </cell>
          <cell r="F371" t="str">
            <v>Z</v>
          </cell>
          <cell r="G371">
            <v>4</v>
          </cell>
          <cell r="H371">
            <v>3102526</v>
          </cell>
          <cell r="I371">
            <v>0.66500000000000004</v>
          </cell>
          <cell r="J371">
            <v>0.66</v>
          </cell>
          <cell r="K371">
            <v>276.49500000000006</v>
          </cell>
          <cell r="L371">
            <v>277.02999999999997</v>
          </cell>
          <cell r="M371">
            <v>276.37</v>
          </cell>
          <cell r="N371">
            <v>277.02999999999997</v>
          </cell>
          <cell r="O371">
            <v>0</v>
          </cell>
          <cell r="P371" t="str">
            <v>SM</v>
          </cell>
          <cell r="Q371" t="str">
            <v>cont. 108-1. pc1a-d, c in bag</v>
          </cell>
          <cell r="R371" t="str">
            <v>no</v>
          </cell>
          <cell r="S371">
            <v>1</v>
          </cell>
          <cell r="T371">
            <v>85</v>
          </cell>
          <cell r="U371">
            <v>3</v>
          </cell>
          <cell r="V371" t="str">
            <v>M</v>
          </cell>
          <cell r="W371" t="str">
            <v>no</v>
          </cell>
          <cell r="Z371" t="str">
            <v>ICDP5057ESAXHU2</v>
          </cell>
        </row>
        <row r="372">
          <cell r="A372" t="str">
            <v>103-1</v>
          </cell>
          <cell r="B372">
            <v>5057</v>
          </cell>
          <cell r="C372">
            <v>2</v>
          </cell>
          <cell r="D372" t="str">
            <v>A</v>
          </cell>
          <cell r="E372">
            <v>103</v>
          </cell>
          <cell r="F372" t="str">
            <v>Z</v>
          </cell>
          <cell r="G372">
            <v>1</v>
          </cell>
          <cell r="H372">
            <v>3102528</v>
          </cell>
          <cell r="I372">
            <v>0.90500000000000003</v>
          </cell>
          <cell r="J372">
            <v>0.9</v>
          </cell>
          <cell r="K372">
            <v>276.89999999999998</v>
          </cell>
          <cell r="L372">
            <v>277.8</v>
          </cell>
          <cell r="M372">
            <v>276.89999999999998</v>
          </cell>
          <cell r="N372">
            <v>277.8</v>
          </cell>
          <cell r="O372">
            <v>0</v>
          </cell>
          <cell r="P372" t="str">
            <v>SM</v>
          </cell>
          <cell r="Q372" t="str">
            <v>cont. 108-1. pc1a-b</v>
          </cell>
          <cell r="R372" t="str">
            <v>no</v>
          </cell>
          <cell r="S372">
            <v>1</v>
          </cell>
          <cell r="T372">
            <v>85</v>
          </cell>
          <cell r="U372">
            <v>4</v>
          </cell>
          <cell r="V372" t="str">
            <v>M</v>
          </cell>
          <cell r="W372" t="str">
            <v>no</v>
          </cell>
          <cell r="Z372" t="str">
            <v>ICDP5057ESCXHU2</v>
          </cell>
        </row>
        <row r="373">
          <cell r="A373" t="str">
            <v>103-2</v>
          </cell>
          <cell r="B373">
            <v>5057</v>
          </cell>
          <cell r="C373">
            <v>2</v>
          </cell>
          <cell r="D373" t="str">
            <v>A</v>
          </cell>
          <cell r="E373">
            <v>103</v>
          </cell>
          <cell r="F373" t="str">
            <v>Z</v>
          </cell>
          <cell r="G373">
            <v>2</v>
          </cell>
          <cell r="H373">
            <v>3102530</v>
          </cell>
          <cell r="I373">
            <v>0.88</v>
          </cell>
          <cell r="J373">
            <v>0.88</v>
          </cell>
          <cell r="K373">
            <v>277.80499999999995</v>
          </cell>
          <cell r="L373">
            <v>278.68</v>
          </cell>
          <cell r="M373">
            <v>277.8</v>
          </cell>
          <cell r="N373">
            <v>278.68</v>
          </cell>
          <cell r="O373">
            <v>0</v>
          </cell>
          <cell r="P373" t="str">
            <v>SM</v>
          </cell>
          <cell r="Q373" t="str">
            <v>sawn 103-3. pc1a-d, d in bag. pc2a-b</v>
          </cell>
          <cell r="R373" t="str">
            <v>no</v>
          </cell>
          <cell r="S373">
            <v>2</v>
          </cell>
          <cell r="T373">
            <v>85</v>
          </cell>
          <cell r="U373">
            <v>5</v>
          </cell>
          <cell r="V373" t="str">
            <v>B</v>
          </cell>
          <cell r="W373" t="str">
            <v>no</v>
          </cell>
          <cell r="Z373" t="str">
            <v>ICDP5057ESEXHU2</v>
          </cell>
        </row>
        <row r="374">
          <cell r="A374" t="str">
            <v>103-3</v>
          </cell>
          <cell r="B374">
            <v>5057</v>
          </cell>
          <cell r="C374">
            <v>2</v>
          </cell>
          <cell r="D374" t="str">
            <v>A</v>
          </cell>
          <cell r="E374">
            <v>103</v>
          </cell>
          <cell r="F374" t="str">
            <v>Z</v>
          </cell>
          <cell r="G374">
            <v>3</v>
          </cell>
          <cell r="H374">
            <v>3102536</v>
          </cell>
          <cell r="I374">
            <v>0.95</v>
          </cell>
          <cell r="J374">
            <v>0.94</v>
          </cell>
          <cell r="K374">
            <v>278.68499999999995</v>
          </cell>
          <cell r="L374">
            <v>279.62</v>
          </cell>
          <cell r="M374">
            <v>278.68</v>
          </cell>
          <cell r="N374">
            <v>279.62</v>
          </cell>
          <cell r="O374">
            <v>0</v>
          </cell>
          <cell r="P374" t="str">
            <v>SM</v>
          </cell>
          <cell r="Q374" t="str">
            <v>cont. 104-1. pc1a-e</v>
          </cell>
          <cell r="R374" t="str">
            <v>no</v>
          </cell>
          <cell r="S374">
            <v>1</v>
          </cell>
          <cell r="T374">
            <v>84</v>
          </cell>
          <cell r="U374">
            <v>1</v>
          </cell>
          <cell r="V374" t="str">
            <v>T</v>
          </cell>
          <cell r="W374" t="str">
            <v>no</v>
          </cell>
          <cell r="Z374" t="str">
            <v>ICDP5057ESKXHU2</v>
          </cell>
        </row>
        <row r="375">
          <cell r="A375" t="str">
            <v>104-1</v>
          </cell>
          <cell r="B375">
            <v>5057</v>
          </cell>
          <cell r="C375">
            <v>2</v>
          </cell>
          <cell r="D375" t="str">
            <v>A</v>
          </cell>
          <cell r="E375">
            <v>104</v>
          </cell>
          <cell r="F375" t="str">
            <v>Z</v>
          </cell>
          <cell r="G375">
            <v>1</v>
          </cell>
          <cell r="H375">
            <v>3102542</v>
          </cell>
          <cell r="I375">
            <v>0.68500000000000005</v>
          </cell>
          <cell r="J375">
            <v>0.68</v>
          </cell>
          <cell r="K375">
            <v>279.95</v>
          </cell>
          <cell r="L375">
            <v>280.63</v>
          </cell>
          <cell r="M375">
            <v>279.95</v>
          </cell>
          <cell r="N375">
            <v>280.63</v>
          </cell>
          <cell r="O375">
            <v>0</v>
          </cell>
          <cell r="P375" t="str">
            <v>SM</v>
          </cell>
          <cell r="Q375" t="str">
            <v>cont. 104-1. pc1</v>
          </cell>
          <cell r="R375" t="str">
            <v>no</v>
          </cell>
          <cell r="S375">
            <v>1</v>
          </cell>
          <cell r="T375">
            <v>86</v>
          </cell>
          <cell r="U375">
            <v>2</v>
          </cell>
          <cell r="V375" t="str">
            <v>M</v>
          </cell>
          <cell r="W375" t="str">
            <v>no</v>
          </cell>
          <cell r="Z375" t="str">
            <v>ICDP5057ESQXHU2</v>
          </cell>
        </row>
        <row r="376">
          <cell r="A376" t="str">
            <v>104-2</v>
          </cell>
          <cell r="B376">
            <v>5057</v>
          </cell>
          <cell r="C376">
            <v>2</v>
          </cell>
          <cell r="D376" t="str">
            <v>A</v>
          </cell>
          <cell r="E376">
            <v>104</v>
          </cell>
          <cell r="F376" t="str">
            <v>Z</v>
          </cell>
          <cell r="G376">
            <v>2</v>
          </cell>
          <cell r="H376">
            <v>3102544</v>
          </cell>
          <cell r="I376">
            <v>0.83</v>
          </cell>
          <cell r="J376">
            <v>0.82</v>
          </cell>
          <cell r="K376">
            <v>280.63499999999999</v>
          </cell>
          <cell r="L376">
            <v>281.45</v>
          </cell>
          <cell r="M376">
            <v>280.63</v>
          </cell>
          <cell r="N376">
            <v>281.45</v>
          </cell>
          <cell r="O376">
            <v>0</v>
          </cell>
          <cell r="P376" t="str">
            <v>SM</v>
          </cell>
          <cell r="Q376" t="str">
            <v>sawn 104-3. pc1a-b</v>
          </cell>
          <cell r="R376" t="str">
            <v>no</v>
          </cell>
          <cell r="S376">
            <v>1</v>
          </cell>
          <cell r="T376">
            <v>86</v>
          </cell>
          <cell r="U376">
            <v>3</v>
          </cell>
          <cell r="V376" t="str">
            <v>M</v>
          </cell>
          <cell r="W376" t="str">
            <v>no</v>
          </cell>
          <cell r="Z376" t="str">
            <v>ICDP5057ESSXHU2</v>
          </cell>
        </row>
        <row r="377">
          <cell r="A377" t="str">
            <v>104-3</v>
          </cell>
          <cell r="B377">
            <v>5057</v>
          </cell>
          <cell r="C377">
            <v>2</v>
          </cell>
          <cell r="D377" t="str">
            <v>A</v>
          </cell>
          <cell r="E377">
            <v>104</v>
          </cell>
          <cell r="F377" t="str">
            <v>Z</v>
          </cell>
          <cell r="G377">
            <v>3</v>
          </cell>
          <cell r="H377">
            <v>3102546</v>
          </cell>
          <cell r="I377">
            <v>0.73</v>
          </cell>
          <cell r="J377">
            <v>0.7</v>
          </cell>
          <cell r="K377">
            <v>281.46499999999997</v>
          </cell>
          <cell r="L377">
            <v>282.14999999999998</v>
          </cell>
          <cell r="M377">
            <v>281.45</v>
          </cell>
          <cell r="N377">
            <v>282.14999999999998</v>
          </cell>
          <cell r="O377">
            <v>0</v>
          </cell>
          <cell r="P377" t="str">
            <v>SM</v>
          </cell>
          <cell r="Q377" t="str">
            <v>cont. 104-4. pc1</v>
          </cell>
          <cell r="R377" t="str">
            <v>no</v>
          </cell>
          <cell r="S377">
            <v>1</v>
          </cell>
          <cell r="T377">
            <v>86</v>
          </cell>
          <cell r="U377">
            <v>4</v>
          </cell>
          <cell r="V377" t="str">
            <v>M</v>
          </cell>
          <cell r="W377" t="str">
            <v>no</v>
          </cell>
          <cell r="Z377" t="str">
            <v>ICDP5057ESUXHU2</v>
          </cell>
        </row>
        <row r="378">
          <cell r="A378" t="str">
            <v>104-4</v>
          </cell>
          <cell r="B378">
            <v>5057</v>
          </cell>
          <cell r="C378">
            <v>2</v>
          </cell>
          <cell r="D378" t="str">
            <v>A</v>
          </cell>
          <cell r="E378">
            <v>104</v>
          </cell>
          <cell r="F378" t="str">
            <v>Z</v>
          </cell>
          <cell r="G378">
            <v>4</v>
          </cell>
          <cell r="H378">
            <v>3102548</v>
          </cell>
          <cell r="I378">
            <v>0.93</v>
          </cell>
          <cell r="J378">
            <v>0.89</v>
          </cell>
          <cell r="K378">
            <v>282.19499999999999</v>
          </cell>
          <cell r="L378">
            <v>283.04000000000002</v>
          </cell>
          <cell r="M378">
            <v>282.14999999999998</v>
          </cell>
          <cell r="N378">
            <v>283.04000000000002</v>
          </cell>
          <cell r="O378">
            <v>0</v>
          </cell>
          <cell r="P378" t="str">
            <v>SM</v>
          </cell>
          <cell r="Q378" t="str">
            <v>discont. 105-1. pc1a-h, a,f and h in bag</v>
          </cell>
          <cell r="R378" t="str">
            <v>no</v>
          </cell>
          <cell r="S378">
            <v>1</v>
          </cell>
          <cell r="T378">
            <v>86</v>
          </cell>
          <cell r="U378">
            <v>5</v>
          </cell>
          <cell r="V378" t="str">
            <v>B</v>
          </cell>
          <cell r="W378" t="str">
            <v>no</v>
          </cell>
          <cell r="Z378" t="str">
            <v>ICDP5057ESWXHU2</v>
          </cell>
        </row>
        <row r="379">
          <cell r="A379" t="str">
            <v>105-1</v>
          </cell>
          <cell r="B379">
            <v>5057</v>
          </cell>
          <cell r="C379">
            <v>2</v>
          </cell>
          <cell r="D379" t="str">
            <v>A</v>
          </cell>
          <cell r="E379">
            <v>105</v>
          </cell>
          <cell r="F379" t="str">
            <v>Z</v>
          </cell>
          <cell r="G379">
            <v>1</v>
          </cell>
          <cell r="H379">
            <v>3102550</v>
          </cell>
          <cell r="I379">
            <v>0.85499999999999998</v>
          </cell>
          <cell r="J379">
            <v>0.8</v>
          </cell>
          <cell r="K379">
            <v>283</v>
          </cell>
          <cell r="L379">
            <v>283.8</v>
          </cell>
          <cell r="M379">
            <v>283</v>
          </cell>
          <cell r="N379">
            <v>283.8</v>
          </cell>
          <cell r="O379">
            <v>0</v>
          </cell>
          <cell r="P379" t="str">
            <v>SM</v>
          </cell>
          <cell r="Q379" t="str">
            <v>cont. 105-2. pc1a-d</v>
          </cell>
          <cell r="R379" t="str">
            <v>no</v>
          </cell>
          <cell r="S379">
            <v>1</v>
          </cell>
          <cell r="T379">
            <v>87</v>
          </cell>
          <cell r="U379">
            <v>1</v>
          </cell>
          <cell r="V379" t="str">
            <v>T</v>
          </cell>
          <cell r="W379" t="str">
            <v>no</v>
          </cell>
          <cell r="Z379" t="str">
            <v>ICDP5057ESYXHU2</v>
          </cell>
        </row>
        <row r="380">
          <cell r="A380" t="str">
            <v>105-2</v>
          </cell>
          <cell r="B380">
            <v>5057</v>
          </cell>
          <cell r="C380">
            <v>2</v>
          </cell>
          <cell r="D380" t="str">
            <v>A</v>
          </cell>
          <cell r="E380">
            <v>105</v>
          </cell>
          <cell r="F380" t="str">
            <v>Z</v>
          </cell>
          <cell r="G380">
            <v>2</v>
          </cell>
          <cell r="H380">
            <v>3102552</v>
          </cell>
          <cell r="I380">
            <v>0.75</v>
          </cell>
          <cell r="J380">
            <v>0.74</v>
          </cell>
          <cell r="K380">
            <v>283.85500000000002</v>
          </cell>
          <cell r="L380">
            <v>284.54000000000002</v>
          </cell>
          <cell r="M380">
            <v>283.8</v>
          </cell>
          <cell r="N380">
            <v>284.54000000000002</v>
          </cell>
          <cell r="O380">
            <v>0</v>
          </cell>
          <cell r="P380" t="str">
            <v>SM</v>
          </cell>
          <cell r="Q380" t="str">
            <v>cont. 105-3. pc1a-b</v>
          </cell>
          <cell r="R380" t="str">
            <v>no</v>
          </cell>
          <cell r="S380">
            <v>1</v>
          </cell>
          <cell r="T380">
            <v>87</v>
          </cell>
          <cell r="U380">
            <v>2</v>
          </cell>
          <cell r="V380" t="str">
            <v>M</v>
          </cell>
          <cell r="W380" t="str">
            <v>no</v>
          </cell>
          <cell r="Z380" t="str">
            <v>ICDP5057ES0YHU2</v>
          </cell>
        </row>
        <row r="381">
          <cell r="A381" t="str">
            <v>105-3</v>
          </cell>
          <cell r="B381">
            <v>5057</v>
          </cell>
          <cell r="C381">
            <v>2</v>
          </cell>
          <cell r="D381" t="str">
            <v>A</v>
          </cell>
          <cell r="E381">
            <v>105</v>
          </cell>
          <cell r="F381" t="str">
            <v>Z</v>
          </cell>
          <cell r="G381">
            <v>3</v>
          </cell>
          <cell r="H381">
            <v>3102554</v>
          </cell>
          <cell r="I381">
            <v>0.93500000000000005</v>
          </cell>
          <cell r="J381">
            <v>0.85</v>
          </cell>
          <cell r="K381">
            <v>284.60500000000002</v>
          </cell>
          <cell r="L381">
            <v>285.39</v>
          </cell>
          <cell r="M381">
            <v>284.54000000000002</v>
          </cell>
          <cell r="N381">
            <v>285.39</v>
          </cell>
          <cell r="O381">
            <v>0</v>
          </cell>
          <cell r="P381" t="str">
            <v>SM</v>
          </cell>
          <cell r="Q381" t="str">
            <v>cont. 105-4. pc1a-c</v>
          </cell>
          <cell r="R381" t="str">
            <v>no</v>
          </cell>
          <cell r="S381">
            <v>1</v>
          </cell>
          <cell r="T381">
            <v>87</v>
          </cell>
          <cell r="U381">
            <v>3</v>
          </cell>
          <cell r="V381" t="str">
            <v>M</v>
          </cell>
          <cell r="W381" t="str">
            <v>no</v>
          </cell>
          <cell r="Z381" t="str">
            <v>ICDP5057ES2YHU2</v>
          </cell>
        </row>
        <row r="382">
          <cell r="A382" t="str">
            <v>105-4</v>
          </cell>
          <cell r="B382">
            <v>5057</v>
          </cell>
          <cell r="C382">
            <v>2</v>
          </cell>
          <cell r="D382" t="str">
            <v>A</v>
          </cell>
          <cell r="E382">
            <v>105</v>
          </cell>
          <cell r="F382" t="str">
            <v>Z</v>
          </cell>
          <cell r="G382">
            <v>4</v>
          </cell>
          <cell r="H382">
            <v>3102556</v>
          </cell>
          <cell r="I382">
            <v>0.73</v>
          </cell>
          <cell r="J382">
            <v>0.68</v>
          </cell>
          <cell r="K382">
            <v>285.54000000000002</v>
          </cell>
          <cell r="L382">
            <v>286.07</v>
          </cell>
          <cell r="M382">
            <v>285.39</v>
          </cell>
          <cell r="N382">
            <v>286.07</v>
          </cell>
          <cell r="O382">
            <v>0</v>
          </cell>
          <cell r="P382" t="str">
            <v>SM</v>
          </cell>
          <cell r="Q382" t="str">
            <v>discont. 106-1. pc1a-b</v>
          </cell>
          <cell r="R382" t="str">
            <v>no</v>
          </cell>
          <cell r="S382">
            <v>1</v>
          </cell>
          <cell r="T382">
            <v>87</v>
          </cell>
          <cell r="U382">
            <v>4</v>
          </cell>
          <cell r="V382" t="str">
            <v>M</v>
          </cell>
          <cell r="W382" t="str">
            <v>no</v>
          </cell>
          <cell r="Z382" t="str">
            <v>ICDP5057ES4YHU2</v>
          </cell>
        </row>
        <row r="383">
          <cell r="A383" t="str">
            <v>106-1</v>
          </cell>
          <cell r="B383">
            <v>5057</v>
          </cell>
          <cell r="C383">
            <v>2</v>
          </cell>
          <cell r="D383" t="str">
            <v>A</v>
          </cell>
          <cell r="E383">
            <v>106</v>
          </cell>
          <cell r="F383" t="str">
            <v>Z</v>
          </cell>
          <cell r="G383">
            <v>1</v>
          </cell>
          <cell r="H383">
            <v>3102558</v>
          </cell>
          <cell r="I383">
            <v>0.84499999999999997</v>
          </cell>
          <cell r="J383">
            <v>0.8</v>
          </cell>
          <cell r="K383">
            <v>286.05</v>
          </cell>
          <cell r="L383">
            <v>286.85000000000002</v>
          </cell>
          <cell r="M383">
            <v>286.05</v>
          </cell>
          <cell r="N383">
            <v>286.85000000000002</v>
          </cell>
          <cell r="O383">
            <v>0</v>
          </cell>
          <cell r="P383" t="str">
            <v>SM</v>
          </cell>
          <cell r="Q383" t="str">
            <v>cont. 106-2. pc1a-b. pc2a-c</v>
          </cell>
          <cell r="R383" t="str">
            <v>no</v>
          </cell>
          <cell r="S383">
            <v>2</v>
          </cell>
          <cell r="T383">
            <v>87</v>
          </cell>
          <cell r="U383">
            <v>5</v>
          </cell>
          <cell r="V383" t="str">
            <v>B</v>
          </cell>
          <cell r="W383" t="str">
            <v>no</v>
          </cell>
          <cell r="Z383" t="str">
            <v>ICDP5057ES6YHU2</v>
          </cell>
        </row>
        <row r="384">
          <cell r="A384" t="str">
            <v>106-2</v>
          </cell>
          <cell r="B384">
            <v>5057</v>
          </cell>
          <cell r="C384">
            <v>2</v>
          </cell>
          <cell r="D384" t="str">
            <v>A</v>
          </cell>
          <cell r="E384">
            <v>106</v>
          </cell>
          <cell r="F384" t="str">
            <v>Z</v>
          </cell>
          <cell r="G384">
            <v>2</v>
          </cell>
          <cell r="H384">
            <v>3102560</v>
          </cell>
          <cell r="I384">
            <v>0.81</v>
          </cell>
          <cell r="J384">
            <v>0.79</v>
          </cell>
          <cell r="K384">
            <v>286.89500000000004</v>
          </cell>
          <cell r="L384">
            <v>287.64</v>
          </cell>
          <cell r="M384">
            <v>286.85000000000002</v>
          </cell>
          <cell r="N384">
            <v>287.64</v>
          </cell>
          <cell r="O384">
            <v>0</v>
          </cell>
          <cell r="P384" t="str">
            <v>SM</v>
          </cell>
          <cell r="Q384" t="str">
            <v>cont. 106-3. pc1a-e, c in bag</v>
          </cell>
          <cell r="R384" t="str">
            <v>no</v>
          </cell>
          <cell r="S384">
            <v>1</v>
          </cell>
          <cell r="T384">
            <v>88</v>
          </cell>
          <cell r="U384">
            <v>1</v>
          </cell>
          <cell r="V384" t="str">
            <v>T</v>
          </cell>
          <cell r="W384" t="str">
            <v>no</v>
          </cell>
          <cell r="Z384" t="str">
            <v>ICDP5057ES8YHU2</v>
          </cell>
        </row>
        <row r="385">
          <cell r="A385" t="str">
            <v>106-3</v>
          </cell>
          <cell r="B385">
            <v>5057</v>
          </cell>
          <cell r="C385">
            <v>2</v>
          </cell>
          <cell r="D385" t="str">
            <v>A</v>
          </cell>
          <cell r="E385">
            <v>106</v>
          </cell>
          <cell r="F385" t="str">
            <v>Z</v>
          </cell>
          <cell r="G385">
            <v>3</v>
          </cell>
          <cell r="H385">
            <v>3102562</v>
          </cell>
          <cell r="I385">
            <v>0.62</v>
          </cell>
          <cell r="J385">
            <v>0.57999999999999996</v>
          </cell>
          <cell r="K385">
            <v>287.70500000000004</v>
          </cell>
          <cell r="L385">
            <v>288.22000000000003</v>
          </cell>
          <cell r="M385">
            <v>287.64</v>
          </cell>
          <cell r="N385">
            <v>288.22000000000003</v>
          </cell>
          <cell r="O385">
            <v>0</v>
          </cell>
          <cell r="P385" t="str">
            <v>SM</v>
          </cell>
          <cell r="Q385" t="str">
            <v>cont. 106-4. pc1a-d</v>
          </cell>
          <cell r="R385" t="str">
            <v>no</v>
          </cell>
          <cell r="S385">
            <v>1</v>
          </cell>
          <cell r="T385">
            <v>88</v>
          </cell>
          <cell r="U385">
            <v>2</v>
          </cell>
          <cell r="V385" t="str">
            <v>M</v>
          </cell>
          <cell r="W385" t="str">
            <v>no</v>
          </cell>
          <cell r="Z385" t="str">
            <v>ICDP5057ESAYHU2</v>
          </cell>
        </row>
        <row r="386">
          <cell r="A386" t="str">
            <v>106-4</v>
          </cell>
          <cell r="B386">
            <v>5057</v>
          </cell>
          <cell r="C386">
            <v>2</v>
          </cell>
          <cell r="D386" t="str">
            <v>A</v>
          </cell>
          <cell r="E386">
            <v>106</v>
          </cell>
          <cell r="F386" t="str">
            <v>Z</v>
          </cell>
          <cell r="G386">
            <v>4</v>
          </cell>
          <cell r="H386">
            <v>3102564</v>
          </cell>
          <cell r="I386">
            <v>0.63</v>
          </cell>
          <cell r="J386">
            <v>0.59</v>
          </cell>
          <cell r="K386">
            <v>288.32500000000005</v>
          </cell>
          <cell r="L386">
            <v>288.81</v>
          </cell>
          <cell r="M386">
            <v>288.22000000000003</v>
          </cell>
          <cell r="N386">
            <v>288.81</v>
          </cell>
          <cell r="O386">
            <v>0</v>
          </cell>
          <cell r="P386" t="str">
            <v>SM</v>
          </cell>
          <cell r="Q386" t="str">
            <v>cont. 107-1. pc1a-b</v>
          </cell>
          <cell r="R386" t="str">
            <v>no</v>
          </cell>
          <cell r="S386">
            <v>1</v>
          </cell>
          <cell r="T386">
            <v>88</v>
          </cell>
          <cell r="U386">
            <v>3</v>
          </cell>
          <cell r="V386" t="str">
            <v>M</v>
          </cell>
          <cell r="W386" t="str">
            <v>no</v>
          </cell>
          <cell r="Z386" t="str">
            <v>ICDP5057ESCYHU2</v>
          </cell>
        </row>
        <row r="387">
          <cell r="A387" t="str">
            <v>107-1</v>
          </cell>
          <cell r="B387">
            <v>5057</v>
          </cell>
          <cell r="C387">
            <v>2</v>
          </cell>
          <cell r="D387" t="str">
            <v>A</v>
          </cell>
          <cell r="E387">
            <v>107</v>
          </cell>
          <cell r="F387" t="str">
            <v>Z</v>
          </cell>
          <cell r="G387">
            <v>1</v>
          </cell>
          <cell r="H387">
            <v>3102566</v>
          </cell>
          <cell r="I387">
            <v>0.54500000000000004</v>
          </cell>
          <cell r="J387">
            <v>0.54</v>
          </cell>
          <cell r="K387">
            <v>288.64999999999998</v>
          </cell>
          <cell r="L387">
            <v>289.19</v>
          </cell>
          <cell r="M387">
            <v>288.64999999999998</v>
          </cell>
          <cell r="N387">
            <v>289.19</v>
          </cell>
          <cell r="O387">
            <v>0</v>
          </cell>
          <cell r="P387" t="str">
            <v>SM</v>
          </cell>
          <cell r="Q387" t="str">
            <v>cont. 108-1. pc1a-b</v>
          </cell>
          <cell r="R387" t="str">
            <v>no</v>
          </cell>
          <cell r="S387">
            <v>1</v>
          </cell>
          <cell r="T387">
            <v>88</v>
          </cell>
          <cell r="U387">
            <v>4</v>
          </cell>
          <cell r="V387" t="str">
            <v>M</v>
          </cell>
          <cell r="W387" t="str">
            <v>no</v>
          </cell>
          <cell r="Z387" t="str">
            <v>ICDP5057ESEYHU2</v>
          </cell>
        </row>
        <row r="388">
          <cell r="A388" t="str">
            <v>108-1</v>
          </cell>
          <cell r="B388">
            <v>5057</v>
          </cell>
          <cell r="C388">
            <v>2</v>
          </cell>
          <cell r="D388" t="str">
            <v>A</v>
          </cell>
          <cell r="E388">
            <v>108</v>
          </cell>
          <cell r="F388" t="str">
            <v>Z</v>
          </cell>
          <cell r="G388">
            <v>1</v>
          </cell>
          <cell r="H388">
            <v>3102568</v>
          </cell>
          <cell r="I388">
            <v>0.79500000000000004</v>
          </cell>
          <cell r="J388">
            <v>0.79</v>
          </cell>
          <cell r="K388">
            <v>289.10000000000002</v>
          </cell>
          <cell r="L388">
            <v>289.89</v>
          </cell>
          <cell r="M388">
            <v>289.10000000000002</v>
          </cell>
          <cell r="N388">
            <v>289.89</v>
          </cell>
          <cell r="O388">
            <v>0</v>
          </cell>
          <cell r="P388" t="str">
            <v>SM</v>
          </cell>
          <cell r="Q388" t="str">
            <v>sawn 108-2. pc1a-c</v>
          </cell>
          <cell r="R388" t="str">
            <v>no</v>
          </cell>
          <cell r="S388">
            <v>1</v>
          </cell>
          <cell r="T388">
            <v>88</v>
          </cell>
          <cell r="U388">
            <v>5</v>
          </cell>
          <cell r="V388" t="str">
            <v>B</v>
          </cell>
          <cell r="W388" t="str">
            <v>no</v>
          </cell>
          <cell r="Z388" t="str">
            <v>ICDP5057ESGYHU2</v>
          </cell>
        </row>
        <row r="389">
          <cell r="A389" t="str">
            <v>108-2</v>
          </cell>
          <cell r="B389">
            <v>5057</v>
          </cell>
          <cell r="C389">
            <v>2</v>
          </cell>
          <cell r="D389" t="str">
            <v>A</v>
          </cell>
          <cell r="E389">
            <v>108</v>
          </cell>
          <cell r="F389" t="str">
            <v>Z</v>
          </cell>
          <cell r="G389">
            <v>2</v>
          </cell>
          <cell r="H389">
            <v>3102574</v>
          </cell>
          <cell r="I389">
            <v>0.81</v>
          </cell>
          <cell r="J389">
            <v>0.77</v>
          </cell>
          <cell r="K389">
            <v>289.89500000000004</v>
          </cell>
          <cell r="L389">
            <v>290.66000000000003</v>
          </cell>
          <cell r="M389">
            <v>289.89</v>
          </cell>
          <cell r="N389">
            <v>290.66000000000003</v>
          </cell>
          <cell r="O389">
            <v>0</v>
          </cell>
          <cell r="P389" t="str">
            <v>JC</v>
          </cell>
          <cell r="Q389" t="str">
            <v>cont. 108-3. pc1a-d, c in bag</v>
          </cell>
          <cell r="R389" t="str">
            <v>no</v>
          </cell>
          <cell r="S389">
            <v>1</v>
          </cell>
          <cell r="T389">
            <v>89</v>
          </cell>
          <cell r="U389">
            <v>1</v>
          </cell>
          <cell r="V389" t="str">
            <v>T</v>
          </cell>
          <cell r="W389" t="str">
            <v>no</v>
          </cell>
          <cell r="Z389" t="str">
            <v>ICDP5057ESMYHU2</v>
          </cell>
        </row>
        <row r="390">
          <cell r="A390" t="str">
            <v>108-3</v>
          </cell>
          <cell r="B390">
            <v>5057</v>
          </cell>
          <cell r="C390">
            <v>2</v>
          </cell>
          <cell r="D390" t="str">
            <v>A</v>
          </cell>
          <cell r="E390">
            <v>108</v>
          </cell>
          <cell r="F390" t="str">
            <v>Z</v>
          </cell>
          <cell r="G390">
            <v>3</v>
          </cell>
          <cell r="H390">
            <v>3102576</v>
          </cell>
          <cell r="I390">
            <v>0.9</v>
          </cell>
          <cell r="J390">
            <v>0.86</v>
          </cell>
          <cell r="K390">
            <v>290.70500000000004</v>
          </cell>
          <cell r="L390">
            <v>291.52</v>
          </cell>
          <cell r="M390">
            <v>290.66000000000003</v>
          </cell>
          <cell r="N390">
            <v>291.52</v>
          </cell>
          <cell r="O390">
            <v>0</v>
          </cell>
          <cell r="P390" t="str">
            <v>JC</v>
          </cell>
          <cell r="Q390" t="str">
            <v>cont. 1084. pc1a-d, a in bag</v>
          </cell>
          <cell r="R390" t="str">
            <v>no</v>
          </cell>
          <cell r="S390">
            <v>1</v>
          </cell>
          <cell r="T390">
            <v>89</v>
          </cell>
          <cell r="U390">
            <v>2</v>
          </cell>
          <cell r="V390" t="str">
            <v>M</v>
          </cell>
          <cell r="W390" t="str">
            <v>no</v>
          </cell>
          <cell r="Z390" t="str">
            <v>ICDP5057ESOYHU2</v>
          </cell>
        </row>
        <row r="391">
          <cell r="A391" t="str">
            <v>108-4</v>
          </cell>
          <cell r="B391">
            <v>5057</v>
          </cell>
          <cell r="C391">
            <v>2</v>
          </cell>
          <cell r="D391" t="str">
            <v>A</v>
          </cell>
          <cell r="E391">
            <v>108</v>
          </cell>
          <cell r="F391" t="str">
            <v>Z</v>
          </cell>
          <cell r="G391">
            <v>4</v>
          </cell>
          <cell r="H391">
            <v>3102578</v>
          </cell>
          <cell r="I391">
            <v>0.61</v>
          </cell>
          <cell r="J391">
            <v>0.56999999999999995</v>
          </cell>
          <cell r="K391">
            <v>291.60500000000002</v>
          </cell>
          <cell r="L391">
            <v>292.08999999999997</v>
          </cell>
          <cell r="M391">
            <v>291.52</v>
          </cell>
          <cell r="N391">
            <v>292.08999999999997</v>
          </cell>
          <cell r="O391">
            <v>0</v>
          </cell>
          <cell r="P391" t="str">
            <v>JC</v>
          </cell>
          <cell r="Q391" t="str">
            <v>cont. 109-1, rotated. pc1a-d, c in bag</v>
          </cell>
          <cell r="R391" t="str">
            <v>no</v>
          </cell>
          <cell r="S391">
            <v>1</v>
          </cell>
          <cell r="T391">
            <v>89</v>
          </cell>
          <cell r="U391">
            <v>3</v>
          </cell>
          <cell r="V391" t="str">
            <v>M</v>
          </cell>
          <cell r="W391" t="str">
            <v>no</v>
          </cell>
          <cell r="Z391" t="str">
            <v>ICDP5057ESQYHU2</v>
          </cell>
        </row>
        <row r="392">
          <cell r="A392" t="str">
            <v>109-1</v>
          </cell>
          <cell r="B392">
            <v>5057</v>
          </cell>
          <cell r="C392">
            <v>2</v>
          </cell>
          <cell r="D392" t="str">
            <v>A</v>
          </cell>
          <cell r="E392">
            <v>109</v>
          </cell>
          <cell r="F392" t="str">
            <v>Z</v>
          </cell>
          <cell r="G392">
            <v>1</v>
          </cell>
          <cell r="H392">
            <v>3102582</v>
          </cell>
          <cell r="I392">
            <v>0.73</v>
          </cell>
          <cell r="J392">
            <v>0.61</v>
          </cell>
          <cell r="K392">
            <v>292.14999999999998</v>
          </cell>
          <cell r="L392">
            <v>292.76</v>
          </cell>
          <cell r="M392">
            <v>292.14999999999998</v>
          </cell>
          <cell r="N392">
            <v>292.76</v>
          </cell>
          <cell r="O392">
            <v>0</v>
          </cell>
          <cell r="P392" t="str">
            <v>JC</v>
          </cell>
          <cell r="Q392" t="str">
            <v>cont. 109-2. pc1a-b</v>
          </cell>
          <cell r="R392" t="str">
            <v>no</v>
          </cell>
          <cell r="S392">
            <v>1</v>
          </cell>
          <cell r="T392">
            <v>89</v>
          </cell>
          <cell r="U392">
            <v>4</v>
          </cell>
          <cell r="V392" t="str">
            <v>M</v>
          </cell>
          <cell r="W392" t="str">
            <v>no</v>
          </cell>
          <cell r="Z392" t="str">
            <v>ICDP5057ESUYHU2</v>
          </cell>
        </row>
        <row r="393">
          <cell r="A393" t="str">
            <v>109-2</v>
          </cell>
          <cell r="B393">
            <v>5057</v>
          </cell>
          <cell r="C393">
            <v>2</v>
          </cell>
          <cell r="D393" t="str">
            <v>A</v>
          </cell>
          <cell r="E393">
            <v>109</v>
          </cell>
          <cell r="F393" t="str">
            <v>Z</v>
          </cell>
          <cell r="G393">
            <v>2</v>
          </cell>
          <cell r="H393">
            <v>3102584</v>
          </cell>
          <cell r="I393">
            <v>0.67500000000000004</v>
          </cell>
          <cell r="J393">
            <v>0.64</v>
          </cell>
          <cell r="K393">
            <v>292.88</v>
          </cell>
          <cell r="L393">
            <v>293.39999999999998</v>
          </cell>
          <cell r="M393">
            <v>292.76</v>
          </cell>
          <cell r="N393">
            <v>293.39999999999998</v>
          </cell>
          <cell r="O393">
            <v>0</v>
          </cell>
          <cell r="P393" t="str">
            <v>JC</v>
          </cell>
          <cell r="Q393" t="str">
            <v>cont. 109-3. pc1</v>
          </cell>
          <cell r="R393" t="str">
            <v>no</v>
          </cell>
          <cell r="S393">
            <v>1</v>
          </cell>
          <cell r="T393">
            <v>89</v>
          </cell>
          <cell r="U393">
            <v>5</v>
          </cell>
          <cell r="V393" t="str">
            <v>B</v>
          </cell>
          <cell r="W393" t="str">
            <v>no</v>
          </cell>
          <cell r="Z393" t="str">
            <v>ICDP5057ESWYHU2</v>
          </cell>
        </row>
        <row r="394">
          <cell r="A394" t="str">
            <v>109-3</v>
          </cell>
          <cell r="B394">
            <v>5057</v>
          </cell>
          <cell r="C394">
            <v>2</v>
          </cell>
          <cell r="D394" t="str">
            <v>A</v>
          </cell>
          <cell r="E394">
            <v>109</v>
          </cell>
          <cell r="F394" t="str">
            <v>Z</v>
          </cell>
          <cell r="G394">
            <v>3</v>
          </cell>
          <cell r="H394">
            <v>3102586</v>
          </cell>
          <cell r="I394">
            <v>0.85</v>
          </cell>
          <cell r="J394">
            <v>0.83</v>
          </cell>
          <cell r="K394">
            <v>293.55500000000001</v>
          </cell>
          <cell r="L394">
            <v>294.23</v>
          </cell>
          <cell r="M394">
            <v>293.39999999999998</v>
          </cell>
          <cell r="N394">
            <v>294.23</v>
          </cell>
          <cell r="O394">
            <v>0</v>
          </cell>
          <cell r="P394" t="str">
            <v>SM</v>
          </cell>
          <cell r="Q394" t="str">
            <v>cont. 109-4. pc1a-c</v>
          </cell>
          <cell r="R394" t="str">
            <v>no</v>
          </cell>
          <cell r="S394">
            <v>1</v>
          </cell>
          <cell r="T394">
            <v>90</v>
          </cell>
          <cell r="U394">
            <v>1</v>
          </cell>
          <cell r="V394" t="str">
            <v>T</v>
          </cell>
          <cell r="W394" t="str">
            <v>no</v>
          </cell>
          <cell r="Z394" t="str">
            <v>ICDP5057ESYYHU2</v>
          </cell>
        </row>
        <row r="395">
          <cell r="A395" t="str">
            <v>109-4</v>
          </cell>
          <cell r="B395">
            <v>5057</v>
          </cell>
          <cell r="C395">
            <v>2</v>
          </cell>
          <cell r="D395" t="str">
            <v>A</v>
          </cell>
          <cell r="E395">
            <v>109</v>
          </cell>
          <cell r="F395" t="str">
            <v>Z</v>
          </cell>
          <cell r="G395">
            <v>4</v>
          </cell>
          <cell r="H395">
            <v>3102588</v>
          </cell>
          <cell r="I395">
            <v>0.98</v>
          </cell>
          <cell r="J395">
            <v>0.96</v>
          </cell>
          <cell r="K395">
            <v>294.40500000000003</v>
          </cell>
          <cell r="L395">
            <v>295.19</v>
          </cell>
          <cell r="M395">
            <v>294.23</v>
          </cell>
          <cell r="N395">
            <v>295.19</v>
          </cell>
          <cell r="O395">
            <v>0</v>
          </cell>
          <cell r="P395" t="str">
            <v>SM</v>
          </cell>
          <cell r="Q395" t="str">
            <v>cont. 110-1. pc1</v>
          </cell>
          <cell r="R395" t="str">
            <v>no</v>
          </cell>
          <cell r="S395">
            <v>1</v>
          </cell>
          <cell r="T395">
            <v>90</v>
          </cell>
          <cell r="U395">
            <v>2</v>
          </cell>
          <cell r="V395" t="str">
            <v>M</v>
          </cell>
          <cell r="W395" t="str">
            <v>no</v>
          </cell>
          <cell r="Z395" t="str">
            <v>ICDP5057ES0ZHU2</v>
          </cell>
        </row>
        <row r="396">
          <cell r="A396" t="str">
            <v>110-1</v>
          </cell>
          <cell r="B396">
            <v>5057</v>
          </cell>
          <cell r="C396">
            <v>2</v>
          </cell>
          <cell r="D396" t="str">
            <v>A</v>
          </cell>
          <cell r="E396">
            <v>110</v>
          </cell>
          <cell r="F396" t="str">
            <v>Z</v>
          </cell>
          <cell r="G396">
            <v>1</v>
          </cell>
          <cell r="H396">
            <v>3102590</v>
          </cell>
          <cell r="I396">
            <v>0.85499999999999998</v>
          </cell>
          <cell r="J396">
            <v>0.85</v>
          </cell>
          <cell r="K396">
            <v>295.2</v>
          </cell>
          <cell r="L396">
            <v>296.05</v>
          </cell>
          <cell r="M396">
            <v>295.2</v>
          </cell>
          <cell r="N396">
            <v>296.05</v>
          </cell>
          <cell r="O396">
            <v>0</v>
          </cell>
          <cell r="P396" t="str">
            <v>SM</v>
          </cell>
          <cell r="Q396" t="str">
            <v>sawn 110-2. pc1a-b</v>
          </cell>
          <cell r="R396" t="str">
            <v>no</v>
          </cell>
          <cell r="S396">
            <v>1</v>
          </cell>
          <cell r="T396">
            <v>90</v>
          </cell>
          <cell r="U396">
            <v>3</v>
          </cell>
          <cell r="V396" t="str">
            <v>M</v>
          </cell>
          <cell r="W396" t="str">
            <v>no</v>
          </cell>
          <cell r="Z396" t="str">
            <v>ICDP5057ES2ZHU2</v>
          </cell>
        </row>
        <row r="397">
          <cell r="A397" t="str">
            <v>110-2</v>
          </cell>
          <cell r="B397">
            <v>5057</v>
          </cell>
          <cell r="C397">
            <v>2</v>
          </cell>
          <cell r="D397" t="str">
            <v>A</v>
          </cell>
          <cell r="E397">
            <v>110</v>
          </cell>
          <cell r="F397" t="str">
            <v>Z</v>
          </cell>
          <cell r="G397">
            <v>2</v>
          </cell>
          <cell r="H397">
            <v>3102592</v>
          </cell>
          <cell r="I397">
            <v>0.84499999999999997</v>
          </cell>
          <cell r="J397">
            <v>0.83</v>
          </cell>
          <cell r="K397">
            <v>296.05500000000001</v>
          </cell>
          <cell r="L397">
            <v>296.88</v>
          </cell>
          <cell r="M397">
            <v>296.05</v>
          </cell>
          <cell r="N397">
            <v>296.88</v>
          </cell>
          <cell r="O397">
            <v>0</v>
          </cell>
          <cell r="P397" t="str">
            <v>SM</v>
          </cell>
          <cell r="Q397" t="str">
            <v>cont. 110-3. pc1a-b</v>
          </cell>
          <cell r="R397" t="str">
            <v>no</v>
          </cell>
          <cell r="S397">
            <v>1</v>
          </cell>
          <cell r="T397">
            <v>90</v>
          </cell>
          <cell r="U397">
            <v>4</v>
          </cell>
          <cell r="V397" t="str">
            <v>M</v>
          </cell>
          <cell r="W397" t="str">
            <v>no</v>
          </cell>
          <cell r="Z397" t="str">
            <v>ICDP5057ES4ZHU2</v>
          </cell>
        </row>
        <row r="398">
          <cell r="A398" t="str">
            <v>110-3</v>
          </cell>
          <cell r="B398">
            <v>5057</v>
          </cell>
          <cell r="C398">
            <v>2</v>
          </cell>
          <cell r="D398" t="str">
            <v>A</v>
          </cell>
          <cell r="E398">
            <v>110</v>
          </cell>
          <cell r="F398" t="str">
            <v>Z</v>
          </cell>
          <cell r="G398">
            <v>3</v>
          </cell>
          <cell r="H398">
            <v>3102594</v>
          </cell>
          <cell r="I398">
            <v>0.66</v>
          </cell>
          <cell r="J398">
            <v>0.62</v>
          </cell>
          <cell r="K398">
            <v>296.90000000000003</v>
          </cell>
          <cell r="L398">
            <v>297.5</v>
          </cell>
          <cell r="M398">
            <v>296.88</v>
          </cell>
          <cell r="N398">
            <v>297.5</v>
          </cell>
          <cell r="O398">
            <v>0</v>
          </cell>
          <cell r="P398" t="str">
            <v>SM</v>
          </cell>
          <cell r="Q398" t="str">
            <v>sawn 110-4. pc1a-c, b in bag</v>
          </cell>
          <cell r="R398" t="str">
            <v>no</v>
          </cell>
          <cell r="S398">
            <v>1</v>
          </cell>
          <cell r="T398">
            <v>90</v>
          </cell>
          <cell r="U398">
            <v>5</v>
          </cell>
          <cell r="V398" t="str">
            <v>B</v>
          </cell>
          <cell r="W398" t="str">
            <v>no</v>
          </cell>
          <cell r="Z398" t="str">
            <v>ICDP5057ES6ZHU2</v>
          </cell>
        </row>
        <row r="399">
          <cell r="A399" t="str">
            <v>110-4</v>
          </cell>
          <cell r="B399">
            <v>5057</v>
          </cell>
          <cell r="C399">
            <v>2</v>
          </cell>
          <cell r="D399" t="str">
            <v>A</v>
          </cell>
          <cell r="E399">
            <v>110</v>
          </cell>
          <cell r="F399" t="str">
            <v>Z</v>
          </cell>
          <cell r="G399">
            <v>4</v>
          </cell>
          <cell r="H399">
            <v>3102596</v>
          </cell>
          <cell r="I399">
            <v>0.73499999999999999</v>
          </cell>
          <cell r="J399">
            <v>0.71</v>
          </cell>
          <cell r="K399">
            <v>297.56000000000006</v>
          </cell>
          <cell r="L399">
            <v>298.20999999999998</v>
          </cell>
          <cell r="M399">
            <v>297.5</v>
          </cell>
          <cell r="N399">
            <v>298.20999999999998</v>
          </cell>
          <cell r="O399">
            <v>0</v>
          </cell>
          <cell r="P399" t="str">
            <v>SM</v>
          </cell>
          <cell r="Q399" t="str">
            <v>cont. 111-1. pc1a-b</v>
          </cell>
          <cell r="R399" t="str">
            <v>no</v>
          </cell>
          <cell r="S399">
            <v>1</v>
          </cell>
          <cell r="T399">
            <v>91</v>
          </cell>
          <cell r="U399">
            <v>1</v>
          </cell>
          <cell r="V399" t="str">
            <v>T</v>
          </cell>
          <cell r="W399" t="str">
            <v>no</v>
          </cell>
          <cell r="Z399" t="str">
            <v>ICDP5057ES8ZHU2</v>
          </cell>
        </row>
        <row r="400">
          <cell r="A400" t="str">
            <v>111-1</v>
          </cell>
          <cell r="B400">
            <v>5057</v>
          </cell>
          <cell r="C400">
            <v>2</v>
          </cell>
          <cell r="D400" t="str">
            <v>A</v>
          </cell>
          <cell r="E400">
            <v>111</v>
          </cell>
          <cell r="F400" t="str">
            <v>Z</v>
          </cell>
          <cell r="G400">
            <v>1</v>
          </cell>
          <cell r="H400">
            <v>3102598</v>
          </cell>
          <cell r="I400">
            <v>0.85</v>
          </cell>
          <cell r="J400">
            <v>0.82</v>
          </cell>
          <cell r="K400">
            <v>298.25</v>
          </cell>
          <cell r="L400">
            <v>299.07</v>
          </cell>
          <cell r="M400">
            <v>298.25</v>
          </cell>
          <cell r="N400">
            <v>299.07</v>
          </cell>
          <cell r="O400">
            <v>0</v>
          </cell>
          <cell r="P400" t="str">
            <v>SM</v>
          </cell>
          <cell r="Q400" t="str">
            <v>sawn 111-2. pc1a-c</v>
          </cell>
          <cell r="R400" t="str">
            <v>no</v>
          </cell>
          <cell r="S400">
            <v>1</v>
          </cell>
          <cell r="T400">
            <v>91</v>
          </cell>
          <cell r="U400">
            <v>2</v>
          </cell>
          <cell r="V400" t="str">
            <v>M</v>
          </cell>
          <cell r="W400" t="str">
            <v>no</v>
          </cell>
          <cell r="Z400" t="str">
            <v>ICDP5057ESAZHU2</v>
          </cell>
        </row>
        <row r="401">
          <cell r="A401" t="str">
            <v>111-2</v>
          </cell>
          <cell r="B401">
            <v>5057</v>
          </cell>
          <cell r="C401">
            <v>2</v>
          </cell>
          <cell r="D401" t="str">
            <v>A</v>
          </cell>
          <cell r="E401">
            <v>111</v>
          </cell>
          <cell r="F401" t="str">
            <v>Z</v>
          </cell>
          <cell r="G401">
            <v>2</v>
          </cell>
          <cell r="H401">
            <v>3102600</v>
          </cell>
          <cell r="I401">
            <v>0.84499999999999997</v>
          </cell>
          <cell r="J401">
            <v>0.84</v>
          </cell>
          <cell r="K401">
            <v>299.10000000000002</v>
          </cell>
          <cell r="L401">
            <v>299.91000000000003</v>
          </cell>
          <cell r="M401">
            <v>299.07</v>
          </cell>
          <cell r="N401">
            <v>299.91000000000003</v>
          </cell>
          <cell r="O401">
            <v>0</v>
          </cell>
          <cell r="P401" t="str">
            <v>SM</v>
          </cell>
          <cell r="Q401" t="str">
            <v>cont. 111-3. pc1a-b</v>
          </cell>
          <cell r="R401" t="str">
            <v>no</v>
          </cell>
          <cell r="S401">
            <v>1</v>
          </cell>
          <cell r="T401">
            <v>91</v>
          </cell>
          <cell r="U401">
            <v>3</v>
          </cell>
          <cell r="V401" t="str">
            <v>M</v>
          </cell>
          <cell r="W401" t="str">
            <v>no</v>
          </cell>
          <cell r="X401">
            <v>0</v>
          </cell>
          <cell r="Y401">
            <v>0</v>
          </cell>
          <cell r="Z401" t="str">
            <v>ICDP5057ESCZHU2</v>
          </cell>
        </row>
        <row r="402">
          <cell r="A402" t="str">
            <v>111-3</v>
          </cell>
          <cell r="B402">
            <v>5057</v>
          </cell>
          <cell r="C402">
            <v>2</v>
          </cell>
          <cell r="D402" t="str">
            <v>A</v>
          </cell>
          <cell r="E402">
            <v>111</v>
          </cell>
          <cell r="F402" t="str">
            <v>Z</v>
          </cell>
          <cell r="G402">
            <v>3</v>
          </cell>
          <cell r="H402">
            <v>3102602</v>
          </cell>
          <cell r="I402">
            <v>0.71499999999999997</v>
          </cell>
          <cell r="J402">
            <v>0.71</v>
          </cell>
          <cell r="K402">
            <v>299.94500000000005</v>
          </cell>
          <cell r="L402">
            <v>300.62</v>
          </cell>
          <cell r="M402">
            <v>299.91000000000003</v>
          </cell>
          <cell r="N402">
            <v>300.62</v>
          </cell>
          <cell r="O402">
            <v>0</v>
          </cell>
          <cell r="P402" t="str">
            <v>SM</v>
          </cell>
          <cell r="Q402" t="str">
            <v>sawn 111-4. pc1a-b</v>
          </cell>
          <cell r="R402" t="str">
            <v>no</v>
          </cell>
          <cell r="S402">
            <v>1</v>
          </cell>
          <cell r="T402">
            <v>91</v>
          </cell>
          <cell r="U402">
            <v>4</v>
          </cell>
          <cell r="V402" t="str">
            <v>M</v>
          </cell>
          <cell r="W402" t="str">
            <v>no</v>
          </cell>
          <cell r="Z402" t="str">
            <v>ICDP5057ESEZHU2</v>
          </cell>
        </row>
        <row r="403">
          <cell r="A403" t="str">
            <v>111-4</v>
          </cell>
          <cell r="B403">
            <v>5057</v>
          </cell>
          <cell r="C403">
            <v>2</v>
          </cell>
          <cell r="D403" t="str">
            <v>A</v>
          </cell>
          <cell r="E403">
            <v>111</v>
          </cell>
          <cell r="F403" t="str">
            <v>Z</v>
          </cell>
          <cell r="G403">
            <v>4</v>
          </cell>
          <cell r="H403">
            <v>3102604</v>
          </cell>
          <cell r="I403">
            <v>0.67</v>
          </cell>
          <cell r="J403">
            <v>0.65</v>
          </cell>
          <cell r="K403">
            <v>300.66000000000003</v>
          </cell>
          <cell r="L403">
            <v>301.27</v>
          </cell>
          <cell r="M403">
            <v>300.62</v>
          </cell>
          <cell r="N403">
            <v>301.27</v>
          </cell>
          <cell r="O403">
            <v>0</v>
          </cell>
          <cell r="P403" t="str">
            <v>SM</v>
          </cell>
          <cell r="Q403" t="str">
            <v>cont. 112-1. pc1a-d</v>
          </cell>
          <cell r="R403" t="str">
            <v>no</v>
          </cell>
          <cell r="S403">
            <v>1</v>
          </cell>
          <cell r="T403">
            <v>91</v>
          </cell>
          <cell r="U403">
            <v>5</v>
          </cell>
          <cell r="V403" t="str">
            <v>B</v>
          </cell>
          <cell r="W403" t="str">
            <v>no</v>
          </cell>
          <cell r="Z403" t="str">
            <v>ICDP5057ESGZHU2</v>
          </cell>
        </row>
        <row r="404">
          <cell r="A404" t="str">
            <v>112-1</v>
          </cell>
          <cell r="B404">
            <v>5057</v>
          </cell>
          <cell r="C404">
            <v>2</v>
          </cell>
          <cell r="D404" t="str">
            <v>A</v>
          </cell>
          <cell r="E404">
            <v>112</v>
          </cell>
          <cell r="F404" t="str">
            <v>Z</v>
          </cell>
          <cell r="G404">
            <v>1</v>
          </cell>
          <cell r="H404">
            <v>3102608</v>
          </cell>
          <cell r="I404">
            <v>0.85</v>
          </cell>
          <cell r="J404">
            <v>0.82</v>
          </cell>
          <cell r="K404">
            <v>301.3</v>
          </cell>
          <cell r="L404">
            <v>302.12</v>
          </cell>
          <cell r="M404">
            <v>301.3</v>
          </cell>
          <cell r="N404">
            <v>302.12</v>
          </cell>
          <cell r="O404">
            <v>0</v>
          </cell>
          <cell r="P404" t="str">
            <v>JC</v>
          </cell>
          <cell r="Q404" t="str">
            <v>cont. 112-2. pc1a-b</v>
          </cell>
          <cell r="R404" t="str">
            <v>no</v>
          </cell>
          <cell r="S404">
            <v>1</v>
          </cell>
          <cell r="T404">
            <v>92</v>
          </cell>
          <cell r="U404">
            <v>1</v>
          </cell>
          <cell r="V404" t="str">
            <v>T</v>
          </cell>
          <cell r="W404" t="str">
            <v>no</v>
          </cell>
          <cell r="Z404" t="str">
            <v>ICDP5057ESKZHU2</v>
          </cell>
        </row>
        <row r="405">
          <cell r="A405" t="str">
            <v>112-2</v>
          </cell>
          <cell r="B405">
            <v>5057</v>
          </cell>
          <cell r="C405">
            <v>2</v>
          </cell>
          <cell r="D405" t="str">
            <v>A</v>
          </cell>
          <cell r="E405">
            <v>112</v>
          </cell>
          <cell r="F405" t="str">
            <v>Z</v>
          </cell>
          <cell r="G405">
            <v>2</v>
          </cell>
          <cell r="H405">
            <v>3102610</v>
          </cell>
          <cell r="I405">
            <v>0.98499999999999999</v>
          </cell>
          <cell r="J405">
            <v>0.96</v>
          </cell>
          <cell r="K405">
            <v>302.15000000000003</v>
          </cell>
          <cell r="L405">
            <v>303.08</v>
          </cell>
          <cell r="M405">
            <v>302.12</v>
          </cell>
          <cell r="N405">
            <v>303.08</v>
          </cell>
          <cell r="O405">
            <v>0</v>
          </cell>
          <cell r="P405" t="str">
            <v>JC</v>
          </cell>
          <cell r="Q405" t="str">
            <v>cont. 112-3. pc1a-d</v>
          </cell>
          <cell r="R405" t="str">
            <v>no</v>
          </cell>
          <cell r="S405">
            <v>1</v>
          </cell>
          <cell r="T405">
            <v>92</v>
          </cell>
          <cell r="U405">
            <v>2</v>
          </cell>
          <cell r="V405" t="str">
            <v>M</v>
          </cell>
          <cell r="W405" t="str">
            <v>no</v>
          </cell>
          <cell r="Z405" t="str">
            <v>ICDP5057ESMZHU2</v>
          </cell>
        </row>
        <row r="406">
          <cell r="A406" t="str">
            <v>112-3</v>
          </cell>
          <cell r="B406">
            <v>5057</v>
          </cell>
          <cell r="C406">
            <v>2</v>
          </cell>
          <cell r="D406" t="str">
            <v>A</v>
          </cell>
          <cell r="E406">
            <v>112</v>
          </cell>
          <cell r="F406" t="str">
            <v>Z</v>
          </cell>
          <cell r="G406">
            <v>3</v>
          </cell>
          <cell r="H406">
            <v>3102612</v>
          </cell>
          <cell r="I406">
            <v>0.81499999999999995</v>
          </cell>
          <cell r="J406">
            <v>0.78</v>
          </cell>
          <cell r="K406">
            <v>303.13500000000005</v>
          </cell>
          <cell r="L406">
            <v>303.86</v>
          </cell>
          <cell r="M406">
            <v>303.08</v>
          </cell>
          <cell r="N406">
            <v>303.86</v>
          </cell>
          <cell r="O406">
            <v>0</v>
          </cell>
          <cell r="P406" t="str">
            <v>JC</v>
          </cell>
          <cell r="Q406" t="str">
            <v>cont. 113-1. pc1a-f</v>
          </cell>
          <cell r="R406" t="str">
            <v>no</v>
          </cell>
          <cell r="S406">
            <v>1</v>
          </cell>
          <cell r="T406">
            <v>92</v>
          </cell>
          <cell r="U406">
            <v>3</v>
          </cell>
          <cell r="V406" t="str">
            <v>M</v>
          </cell>
          <cell r="W406" t="str">
            <v>no</v>
          </cell>
          <cell r="Z406" t="str">
            <v>ICDP5057ESOZHU2</v>
          </cell>
        </row>
        <row r="407">
          <cell r="A407" t="str">
            <v>113-1</v>
          </cell>
          <cell r="B407">
            <v>5057</v>
          </cell>
          <cell r="C407">
            <v>2</v>
          </cell>
          <cell r="D407" t="str">
            <v>A</v>
          </cell>
          <cell r="E407">
            <v>113</v>
          </cell>
          <cell r="F407" t="str">
            <v>Z</v>
          </cell>
          <cell r="G407">
            <v>1</v>
          </cell>
          <cell r="H407">
            <v>3102616</v>
          </cell>
          <cell r="I407">
            <v>0.56000000000000005</v>
          </cell>
          <cell r="J407">
            <v>0.54</v>
          </cell>
          <cell r="K407">
            <v>303.8</v>
          </cell>
          <cell r="L407">
            <v>304.33999999999997</v>
          </cell>
          <cell r="M407">
            <v>303.8</v>
          </cell>
          <cell r="N407">
            <v>304.33999999999997</v>
          </cell>
          <cell r="O407">
            <v>0</v>
          </cell>
          <cell r="P407" t="str">
            <v>JC</v>
          </cell>
          <cell r="Q407" t="str">
            <v>cont. 114-1. pc1a-c. pc2a-b</v>
          </cell>
          <cell r="R407" t="str">
            <v>no</v>
          </cell>
          <cell r="S407">
            <v>2</v>
          </cell>
          <cell r="T407">
            <v>92</v>
          </cell>
          <cell r="U407">
            <v>4</v>
          </cell>
          <cell r="V407" t="str">
            <v>M</v>
          </cell>
          <cell r="W407" t="str">
            <v>no</v>
          </cell>
          <cell r="Z407" t="str">
            <v>ICDP5057ESSZHU2</v>
          </cell>
        </row>
        <row r="408">
          <cell r="A408" t="str">
            <v>114-1</v>
          </cell>
          <cell r="B408">
            <v>5057</v>
          </cell>
          <cell r="C408">
            <v>2</v>
          </cell>
          <cell r="D408" t="str">
            <v>A</v>
          </cell>
          <cell r="E408">
            <v>114</v>
          </cell>
          <cell r="F408" t="str">
            <v>Z</v>
          </cell>
          <cell r="G408">
            <v>1</v>
          </cell>
          <cell r="H408">
            <v>3102618</v>
          </cell>
          <cell r="I408">
            <v>0.72499999999999998</v>
          </cell>
          <cell r="J408">
            <v>0.7</v>
          </cell>
          <cell r="K408">
            <v>304.35000000000002</v>
          </cell>
          <cell r="L408">
            <v>305.05</v>
          </cell>
          <cell r="M408">
            <v>304.35000000000002</v>
          </cell>
          <cell r="N408">
            <v>305.05</v>
          </cell>
          <cell r="O408">
            <v>0</v>
          </cell>
          <cell r="P408" t="str">
            <v>JC</v>
          </cell>
          <cell r="Q408" t="str">
            <v>cont. 114-2. pc1a-c, b in bag</v>
          </cell>
          <cell r="R408" t="str">
            <v>no</v>
          </cell>
          <cell r="S408">
            <v>1</v>
          </cell>
          <cell r="T408">
            <v>92</v>
          </cell>
          <cell r="U408">
            <v>5</v>
          </cell>
          <cell r="V408" t="str">
            <v>B</v>
          </cell>
          <cell r="W408" t="str">
            <v>no</v>
          </cell>
          <cell r="Z408" t="str">
            <v>ICDP5057ESUZHU2</v>
          </cell>
        </row>
        <row r="409">
          <cell r="A409" t="str">
            <v>114-2</v>
          </cell>
          <cell r="B409">
            <v>5057</v>
          </cell>
          <cell r="C409">
            <v>2</v>
          </cell>
          <cell r="D409" t="str">
            <v>A</v>
          </cell>
          <cell r="E409">
            <v>114</v>
          </cell>
          <cell r="F409" t="str">
            <v>Z</v>
          </cell>
          <cell r="G409">
            <v>2</v>
          </cell>
          <cell r="H409">
            <v>3102620</v>
          </cell>
          <cell r="I409">
            <v>0.96</v>
          </cell>
          <cell r="J409">
            <v>0.84</v>
          </cell>
          <cell r="K409">
            <v>305.07500000000005</v>
          </cell>
          <cell r="L409">
            <v>305.89</v>
          </cell>
          <cell r="M409">
            <v>305.05</v>
          </cell>
          <cell r="N409">
            <v>305.89</v>
          </cell>
          <cell r="O409">
            <v>0</v>
          </cell>
          <cell r="P409" t="str">
            <v>JC</v>
          </cell>
          <cell r="Q409" t="str">
            <v>cont. 114-3. pc1a-b</v>
          </cell>
          <cell r="R409" t="str">
            <v>no</v>
          </cell>
          <cell r="S409">
            <v>1</v>
          </cell>
          <cell r="T409">
            <v>93</v>
          </cell>
          <cell r="U409">
            <v>1</v>
          </cell>
          <cell r="V409" t="str">
            <v>T</v>
          </cell>
          <cell r="W409" t="str">
            <v>no</v>
          </cell>
          <cell r="Z409" t="str">
            <v>ICDP5057ESWZHU2</v>
          </cell>
        </row>
        <row r="410">
          <cell r="A410" t="str">
            <v>114-3</v>
          </cell>
          <cell r="B410">
            <v>5057</v>
          </cell>
          <cell r="C410">
            <v>2</v>
          </cell>
          <cell r="D410" t="str">
            <v>A</v>
          </cell>
          <cell r="E410">
            <v>114</v>
          </cell>
          <cell r="F410" t="str">
            <v>Z</v>
          </cell>
          <cell r="G410">
            <v>3</v>
          </cell>
          <cell r="H410">
            <v>3102622</v>
          </cell>
          <cell r="I410">
            <v>0.8</v>
          </cell>
          <cell r="J410">
            <v>0.77</v>
          </cell>
          <cell r="K410">
            <v>306.03500000000003</v>
          </cell>
          <cell r="L410">
            <v>306.66000000000003</v>
          </cell>
          <cell r="M410">
            <v>305.89</v>
          </cell>
          <cell r="N410">
            <v>306.66000000000003</v>
          </cell>
          <cell r="O410">
            <v>0</v>
          </cell>
          <cell r="P410" t="str">
            <v>JC</v>
          </cell>
          <cell r="Q410" t="str">
            <v>cont. 114-4. pc1a-d</v>
          </cell>
          <cell r="R410" t="str">
            <v>no</v>
          </cell>
          <cell r="S410">
            <v>1</v>
          </cell>
          <cell r="T410">
            <v>93</v>
          </cell>
          <cell r="U410">
            <v>2</v>
          </cell>
          <cell r="V410" t="str">
            <v>M</v>
          </cell>
          <cell r="W410" t="str">
            <v>no</v>
          </cell>
          <cell r="Z410" t="str">
            <v>ICDP5057ESYZHU2</v>
          </cell>
        </row>
        <row r="411">
          <cell r="A411" t="str">
            <v>114-4</v>
          </cell>
          <cell r="B411">
            <v>5057</v>
          </cell>
          <cell r="C411">
            <v>2</v>
          </cell>
          <cell r="D411" t="str">
            <v>A</v>
          </cell>
          <cell r="E411">
            <v>114</v>
          </cell>
          <cell r="F411" t="str">
            <v>Z</v>
          </cell>
          <cell r="G411">
            <v>4</v>
          </cell>
          <cell r="H411">
            <v>3102624</v>
          </cell>
          <cell r="I411">
            <v>0.745</v>
          </cell>
          <cell r="J411">
            <v>0.74</v>
          </cell>
          <cell r="K411">
            <v>306.83500000000004</v>
          </cell>
          <cell r="L411">
            <v>307.39999999999998</v>
          </cell>
          <cell r="M411">
            <v>306.66000000000003</v>
          </cell>
          <cell r="N411">
            <v>307.39999999999998</v>
          </cell>
          <cell r="O411">
            <v>0</v>
          </cell>
          <cell r="P411" t="str">
            <v>JC</v>
          </cell>
          <cell r="Q411" t="str">
            <v>cont. 115-1. pc1a-c</v>
          </cell>
          <cell r="R411" t="str">
            <v>no</v>
          </cell>
          <cell r="S411">
            <v>1</v>
          </cell>
          <cell r="T411">
            <v>93</v>
          </cell>
          <cell r="U411">
            <v>3</v>
          </cell>
          <cell r="V411" t="str">
            <v>M</v>
          </cell>
          <cell r="W411" t="str">
            <v>no</v>
          </cell>
          <cell r="Z411" t="str">
            <v>ICDP5057ES00IU2</v>
          </cell>
        </row>
        <row r="412">
          <cell r="A412" t="str">
            <v>115-1</v>
          </cell>
          <cell r="B412">
            <v>5057</v>
          </cell>
          <cell r="C412">
            <v>2</v>
          </cell>
          <cell r="D412" t="str">
            <v>A</v>
          </cell>
          <cell r="E412">
            <v>115</v>
          </cell>
          <cell r="F412" t="str">
            <v>Z</v>
          </cell>
          <cell r="G412">
            <v>1</v>
          </cell>
          <cell r="H412">
            <v>3102626</v>
          </cell>
          <cell r="I412">
            <v>0.91</v>
          </cell>
          <cell r="J412">
            <v>0.9</v>
          </cell>
          <cell r="K412">
            <v>307.39999999999998</v>
          </cell>
          <cell r="L412">
            <v>308.3</v>
          </cell>
          <cell r="M412">
            <v>307.39999999999998</v>
          </cell>
          <cell r="N412">
            <v>308.3</v>
          </cell>
          <cell r="O412">
            <v>0</v>
          </cell>
          <cell r="P412" t="str">
            <v>JC</v>
          </cell>
          <cell r="Q412" t="str">
            <v>cont. 115-2. pc1a-e, d in bag</v>
          </cell>
          <cell r="R412" t="str">
            <v>no</v>
          </cell>
          <cell r="S412">
            <v>1</v>
          </cell>
          <cell r="T412">
            <v>93</v>
          </cell>
          <cell r="U412">
            <v>4</v>
          </cell>
          <cell r="V412" t="str">
            <v>M</v>
          </cell>
          <cell r="W412" t="str">
            <v>no</v>
          </cell>
          <cell r="Z412" t="str">
            <v>ICDP5057ES20IU2</v>
          </cell>
        </row>
        <row r="413">
          <cell r="A413" t="str">
            <v>115-2</v>
          </cell>
          <cell r="B413">
            <v>5057</v>
          </cell>
          <cell r="C413">
            <v>2</v>
          </cell>
          <cell r="D413" t="str">
            <v>A</v>
          </cell>
          <cell r="E413">
            <v>115</v>
          </cell>
          <cell r="F413" t="str">
            <v>Z</v>
          </cell>
          <cell r="G413">
            <v>2</v>
          </cell>
          <cell r="H413">
            <v>3102628</v>
          </cell>
          <cell r="I413">
            <v>0.91500000000000004</v>
          </cell>
          <cell r="J413">
            <v>0.89</v>
          </cell>
          <cell r="K413">
            <v>308.31</v>
          </cell>
          <cell r="L413">
            <v>309.19</v>
          </cell>
          <cell r="M413">
            <v>308.3</v>
          </cell>
          <cell r="N413">
            <v>309.19</v>
          </cell>
          <cell r="O413">
            <v>0</v>
          </cell>
          <cell r="P413" t="str">
            <v>SM</v>
          </cell>
          <cell r="Q413" t="str">
            <v>cont. 115-3. pc1a-e, d in bag</v>
          </cell>
          <cell r="R413" t="str">
            <v>no</v>
          </cell>
          <cell r="S413">
            <v>1</v>
          </cell>
          <cell r="T413">
            <v>93</v>
          </cell>
          <cell r="U413">
            <v>5</v>
          </cell>
          <cell r="V413" t="str">
            <v>B</v>
          </cell>
          <cell r="W413" t="str">
            <v>no</v>
          </cell>
          <cell r="Z413" t="str">
            <v>ICDP5057ES40IU2</v>
          </cell>
        </row>
        <row r="414">
          <cell r="A414" t="str">
            <v>115-3</v>
          </cell>
          <cell r="B414">
            <v>5057</v>
          </cell>
          <cell r="C414">
            <v>2</v>
          </cell>
          <cell r="D414" t="str">
            <v>A</v>
          </cell>
          <cell r="E414">
            <v>115</v>
          </cell>
          <cell r="F414" t="str">
            <v>Z</v>
          </cell>
          <cell r="G414">
            <v>3</v>
          </cell>
          <cell r="H414">
            <v>3102630</v>
          </cell>
          <cell r="I414">
            <v>0.75</v>
          </cell>
          <cell r="J414">
            <v>0.74</v>
          </cell>
          <cell r="K414">
            <v>309.22500000000002</v>
          </cell>
          <cell r="L414">
            <v>309.93</v>
          </cell>
          <cell r="M414">
            <v>309.19</v>
          </cell>
          <cell r="N414">
            <v>309.93</v>
          </cell>
          <cell r="O414">
            <v>0</v>
          </cell>
          <cell r="P414" t="str">
            <v>SM</v>
          </cell>
          <cell r="Q414" t="str">
            <v>cont. 115-4, pc1a-d</v>
          </cell>
          <cell r="R414" t="str">
            <v>no</v>
          </cell>
          <cell r="S414">
            <v>1</v>
          </cell>
          <cell r="T414">
            <v>94</v>
          </cell>
          <cell r="U414">
            <v>1</v>
          </cell>
          <cell r="V414" t="str">
            <v>T</v>
          </cell>
          <cell r="W414" t="str">
            <v>no</v>
          </cell>
          <cell r="Z414" t="str">
            <v>ICDP5057ES60IU2</v>
          </cell>
        </row>
        <row r="415">
          <cell r="A415" t="str">
            <v>115-4</v>
          </cell>
          <cell r="B415">
            <v>5057</v>
          </cell>
          <cell r="C415">
            <v>2</v>
          </cell>
          <cell r="D415" t="str">
            <v>A</v>
          </cell>
          <cell r="E415">
            <v>115</v>
          </cell>
          <cell r="F415" t="str">
            <v>Z</v>
          </cell>
          <cell r="G415">
            <v>4</v>
          </cell>
          <cell r="H415">
            <v>3102632</v>
          </cell>
          <cell r="I415">
            <v>0.30499999999999999</v>
          </cell>
          <cell r="J415">
            <v>0.18</v>
          </cell>
          <cell r="K415">
            <v>309.97500000000002</v>
          </cell>
          <cell r="L415">
            <v>310.11</v>
          </cell>
          <cell r="M415">
            <v>309.93</v>
          </cell>
          <cell r="N415">
            <v>310.11</v>
          </cell>
          <cell r="O415">
            <v>0</v>
          </cell>
          <cell r="P415" t="str">
            <v>SM</v>
          </cell>
          <cell r="Q415" t="str">
            <v>discont. 116-1. pc1a-c,c in bag</v>
          </cell>
          <cell r="R415" t="str">
            <v>no</v>
          </cell>
          <cell r="S415">
            <v>1</v>
          </cell>
          <cell r="T415">
            <v>94</v>
          </cell>
          <cell r="U415">
            <v>2</v>
          </cell>
          <cell r="V415" t="str">
            <v>M</v>
          </cell>
          <cell r="W415" t="str">
            <v>no</v>
          </cell>
          <cell r="Z415" t="str">
            <v>ICDP5057ES80IU2</v>
          </cell>
        </row>
        <row r="416">
          <cell r="A416" t="str">
            <v>116-1</v>
          </cell>
          <cell r="B416">
            <v>5057</v>
          </cell>
          <cell r="C416">
            <v>2</v>
          </cell>
          <cell r="D416" t="str">
            <v>A</v>
          </cell>
          <cell r="E416">
            <v>116</v>
          </cell>
          <cell r="F416" t="str">
            <v>Z</v>
          </cell>
          <cell r="G416">
            <v>1</v>
          </cell>
          <cell r="H416">
            <v>3102634</v>
          </cell>
          <cell r="I416">
            <v>0.67500000000000004</v>
          </cell>
          <cell r="J416">
            <v>0.6</v>
          </cell>
          <cell r="K416">
            <v>310.45</v>
          </cell>
          <cell r="L416">
            <v>311.05</v>
          </cell>
          <cell r="M416">
            <v>310.45</v>
          </cell>
          <cell r="N416">
            <v>311.05</v>
          </cell>
          <cell r="O416">
            <v>0</v>
          </cell>
          <cell r="P416" t="str">
            <v>SM</v>
          </cell>
          <cell r="Q416" t="str">
            <v>cont. 116-2. pc1. pc2a-c</v>
          </cell>
          <cell r="R416" t="str">
            <v>no</v>
          </cell>
          <cell r="S416">
            <v>2</v>
          </cell>
          <cell r="T416">
            <v>94</v>
          </cell>
          <cell r="U416">
            <v>3</v>
          </cell>
          <cell r="V416" t="str">
            <v>M</v>
          </cell>
          <cell r="W416" t="str">
            <v>no</v>
          </cell>
          <cell r="Z416" t="str">
            <v>ICDP5057ESA0IU2</v>
          </cell>
        </row>
        <row r="417">
          <cell r="A417" t="str">
            <v>116-2</v>
          </cell>
          <cell r="B417">
            <v>5057</v>
          </cell>
          <cell r="C417">
            <v>2</v>
          </cell>
          <cell r="D417" t="str">
            <v>A</v>
          </cell>
          <cell r="E417">
            <v>116</v>
          </cell>
          <cell r="F417" t="str">
            <v>Z</v>
          </cell>
          <cell r="G417">
            <v>2</v>
          </cell>
          <cell r="H417">
            <v>3102636</v>
          </cell>
          <cell r="I417">
            <v>0.90500000000000003</v>
          </cell>
          <cell r="J417">
            <v>0.87</v>
          </cell>
          <cell r="K417">
            <v>311.125</v>
          </cell>
          <cell r="L417">
            <v>311.92</v>
          </cell>
          <cell r="M417">
            <v>311.05</v>
          </cell>
          <cell r="N417">
            <v>311.92</v>
          </cell>
          <cell r="O417">
            <v>0</v>
          </cell>
          <cell r="P417" t="str">
            <v>SM</v>
          </cell>
          <cell r="Q417" t="str">
            <v>cont. 116-3. pc1a-b</v>
          </cell>
          <cell r="R417" t="str">
            <v>no</v>
          </cell>
          <cell r="S417">
            <v>1</v>
          </cell>
          <cell r="T417">
            <v>94</v>
          </cell>
          <cell r="U417">
            <v>4</v>
          </cell>
          <cell r="V417" t="str">
            <v>M</v>
          </cell>
          <cell r="W417" t="str">
            <v>no</v>
          </cell>
          <cell r="Z417" t="str">
            <v>ICDP5057ESC0IU2</v>
          </cell>
        </row>
        <row r="418">
          <cell r="A418" t="str">
            <v>116-3</v>
          </cell>
          <cell r="B418">
            <v>5057</v>
          </cell>
          <cell r="C418">
            <v>2</v>
          </cell>
          <cell r="D418" t="str">
            <v>A</v>
          </cell>
          <cell r="E418">
            <v>116</v>
          </cell>
          <cell r="F418" t="str">
            <v>Z</v>
          </cell>
          <cell r="G418">
            <v>3</v>
          </cell>
          <cell r="H418">
            <v>3102638</v>
          </cell>
          <cell r="I418">
            <v>0.72</v>
          </cell>
          <cell r="J418">
            <v>0.65</v>
          </cell>
          <cell r="K418">
            <v>312.02999999999997</v>
          </cell>
          <cell r="L418">
            <v>312.57</v>
          </cell>
          <cell r="M418">
            <v>311.92</v>
          </cell>
          <cell r="N418">
            <v>312.57</v>
          </cell>
          <cell r="O418">
            <v>0</v>
          </cell>
          <cell r="P418" t="str">
            <v>SM</v>
          </cell>
          <cell r="Q418" t="str">
            <v>cont. 116-4. pc1a-d, a in bag</v>
          </cell>
          <cell r="R418" t="str">
            <v>no</v>
          </cell>
          <cell r="S418">
            <v>1</v>
          </cell>
          <cell r="T418">
            <v>94</v>
          </cell>
          <cell r="U418">
            <v>5</v>
          </cell>
          <cell r="V418" t="str">
            <v>B</v>
          </cell>
          <cell r="W418" t="str">
            <v>no</v>
          </cell>
          <cell r="Z418" t="str">
            <v>ICDP5057ESE0IU2</v>
          </cell>
        </row>
        <row r="419">
          <cell r="A419" t="str">
            <v>116-4</v>
          </cell>
          <cell r="B419">
            <v>5057</v>
          </cell>
          <cell r="C419">
            <v>2</v>
          </cell>
          <cell r="D419" t="str">
            <v>A</v>
          </cell>
          <cell r="E419">
            <v>116</v>
          </cell>
          <cell r="F419" t="str">
            <v>Z</v>
          </cell>
          <cell r="G419">
            <v>4</v>
          </cell>
          <cell r="H419">
            <v>3102640</v>
          </cell>
          <cell r="I419">
            <v>0.88</v>
          </cell>
          <cell r="J419">
            <v>0.86</v>
          </cell>
          <cell r="K419">
            <v>312.75</v>
          </cell>
          <cell r="L419">
            <v>313.43</v>
          </cell>
          <cell r="M419">
            <v>312.57</v>
          </cell>
          <cell r="N419">
            <v>313.43</v>
          </cell>
          <cell r="O419">
            <v>0</v>
          </cell>
          <cell r="P419" t="str">
            <v>SM</v>
          </cell>
          <cell r="Q419" t="str">
            <v>cont. 117-1. pc1a-g, d and g in bag</v>
          </cell>
          <cell r="R419" t="str">
            <v>no</v>
          </cell>
          <cell r="S419">
            <v>1</v>
          </cell>
          <cell r="T419">
            <v>95</v>
          </cell>
          <cell r="U419">
            <v>1</v>
          </cell>
          <cell r="V419" t="str">
            <v>T</v>
          </cell>
          <cell r="W419" t="str">
            <v>no</v>
          </cell>
          <cell r="Z419" t="str">
            <v>ICDP5057ESG0IU2</v>
          </cell>
        </row>
        <row r="420">
          <cell r="A420" t="str">
            <v>117-1</v>
          </cell>
          <cell r="B420">
            <v>5057</v>
          </cell>
          <cell r="C420">
            <v>2</v>
          </cell>
          <cell r="D420" t="str">
            <v>A</v>
          </cell>
          <cell r="E420">
            <v>117</v>
          </cell>
          <cell r="F420" t="str">
            <v>Z</v>
          </cell>
          <cell r="G420">
            <v>1</v>
          </cell>
          <cell r="H420">
            <v>3102642</v>
          </cell>
          <cell r="I420">
            <v>0.77500000000000002</v>
          </cell>
          <cell r="J420">
            <v>0.76</v>
          </cell>
          <cell r="K420">
            <v>313.5</v>
          </cell>
          <cell r="L420">
            <v>314.26</v>
          </cell>
          <cell r="M420">
            <v>313.5</v>
          </cell>
          <cell r="N420">
            <v>314.26</v>
          </cell>
          <cell r="O420">
            <v>0</v>
          </cell>
          <cell r="P420" t="str">
            <v>SM</v>
          </cell>
          <cell r="Q420" t="str">
            <v>cont. 117-2. pc1a-c</v>
          </cell>
          <cell r="R420" t="str">
            <v>no</v>
          </cell>
          <cell r="S420">
            <v>1</v>
          </cell>
          <cell r="T420">
            <v>95</v>
          </cell>
          <cell r="U420">
            <v>2</v>
          </cell>
          <cell r="V420" t="str">
            <v>M</v>
          </cell>
          <cell r="W420" t="str">
            <v>no</v>
          </cell>
          <cell r="Z420" t="str">
            <v>ICDP5057ESI0IU2</v>
          </cell>
        </row>
        <row r="421">
          <cell r="A421" t="str">
            <v>117-2</v>
          </cell>
          <cell r="B421">
            <v>5057</v>
          </cell>
          <cell r="C421">
            <v>2</v>
          </cell>
          <cell r="D421" t="str">
            <v>A</v>
          </cell>
          <cell r="E421">
            <v>117</v>
          </cell>
          <cell r="F421" t="str">
            <v>Z</v>
          </cell>
          <cell r="G421">
            <v>2</v>
          </cell>
          <cell r="H421">
            <v>3102644</v>
          </cell>
          <cell r="I421">
            <v>0.90500000000000003</v>
          </cell>
          <cell r="J421">
            <v>0.87</v>
          </cell>
          <cell r="K421">
            <v>314.27499999999998</v>
          </cell>
          <cell r="L421">
            <v>315.13</v>
          </cell>
          <cell r="M421">
            <v>314.26</v>
          </cell>
          <cell r="N421">
            <v>315.13</v>
          </cell>
          <cell r="O421">
            <v>0</v>
          </cell>
          <cell r="P421" t="str">
            <v>SM</v>
          </cell>
          <cell r="Q421" t="str">
            <v>cont. 117-3. pc1a-c</v>
          </cell>
          <cell r="R421" t="str">
            <v>no</v>
          </cell>
          <cell r="S421">
            <v>1</v>
          </cell>
          <cell r="T421">
            <v>95</v>
          </cell>
          <cell r="U421">
            <v>3</v>
          </cell>
          <cell r="V421" t="str">
            <v>M</v>
          </cell>
          <cell r="W421" t="str">
            <v>no</v>
          </cell>
          <cell r="Z421" t="str">
            <v>ICDP5057ESK0IU2</v>
          </cell>
        </row>
        <row r="422">
          <cell r="A422" t="str">
            <v>117-3</v>
          </cell>
          <cell r="B422">
            <v>5057</v>
          </cell>
          <cell r="C422">
            <v>2</v>
          </cell>
          <cell r="D422" t="str">
            <v>A</v>
          </cell>
          <cell r="E422">
            <v>117</v>
          </cell>
          <cell r="F422" t="str">
            <v>Z</v>
          </cell>
          <cell r="G422">
            <v>3</v>
          </cell>
          <cell r="H422">
            <v>3102646</v>
          </cell>
          <cell r="I422">
            <v>0.68</v>
          </cell>
          <cell r="J422">
            <v>0.65</v>
          </cell>
          <cell r="K422">
            <v>315.17999999999995</v>
          </cell>
          <cell r="L422">
            <v>315.77999999999997</v>
          </cell>
          <cell r="M422">
            <v>315.13</v>
          </cell>
          <cell r="N422">
            <v>315.77999999999997</v>
          </cell>
          <cell r="O422">
            <v>0</v>
          </cell>
          <cell r="P422" t="str">
            <v>SM</v>
          </cell>
          <cell r="Q422" t="str">
            <v>cont. 117-4. pc1a-c</v>
          </cell>
          <cell r="R422" t="str">
            <v>no</v>
          </cell>
          <cell r="S422">
            <v>1</v>
          </cell>
          <cell r="T422">
            <v>95</v>
          </cell>
          <cell r="U422">
            <v>4</v>
          </cell>
          <cell r="V422" t="str">
            <v>M</v>
          </cell>
          <cell r="W422" t="str">
            <v>no</v>
          </cell>
          <cell r="Z422" t="str">
            <v>ICDP5057ESM0IU2</v>
          </cell>
        </row>
        <row r="423">
          <cell r="A423" t="str">
            <v>117-4</v>
          </cell>
          <cell r="B423">
            <v>5057</v>
          </cell>
          <cell r="C423">
            <v>2</v>
          </cell>
          <cell r="D423" t="str">
            <v>A</v>
          </cell>
          <cell r="E423">
            <v>117</v>
          </cell>
          <cell r="F423" t="str">
            <v>Z</v>
          </cell>
          <cell r="G423">
            <v>4</v>
          </cell>
          <cell r="H423">
            <v>3102648</v>
          </cell>
          <cell r="I423">
            <v>0.89</v>
          </cell>
          <cell r="J423">
            <v>0.87</v>
          </cell>
          <cell r="K423">
            <v>315.85999999999996</v>
          </cell>
          <cell r="L423">
            <v>316.64999999999998</v>
          </cell>
          <cell r="M423">
            <v>315.77999999999997</v>
          </cell>
          <cell r="N423">
            <v>316.64999999999998</v>
          </cell>
          <cell r="O423">
            <v>0</v>
          </cell>
          <cell r="P423" t="str">
            <v>SM</v>
          </cell>
          <cell r="Q423" t="str">
            <v>cont. 118-1. pc1a-c</v>
          </cell>
          <cell r="R423" t="str">
            <v>no</v>
          </cell>
          <cell r="S423">
            <v>1</v>
          </cell>
          <cell r="T423">
            <v>95</v>
          </cell>
          <cell r="U423">
            <v>5</v>
          </cell>
          <cell r="V423" t="str">
            <v>B</v>
          </cell>
          <cell r="W423" t="str">
            <v>no</v>
          </cell>
          <cell r="Z423" t="str">
            <v>ICDP5057ESO0IU2</v>
          </cell>
        </row>
        <row r="424">
          <cell r="A424" t="str">
            <v>118-1</v>
          </cell>
          <cell r="B424">
            <v>5057</v>
          </cell>
          <cell r="C424">
            <v>2</v>
          </cell>
          <cell r="D424" t="str">
            <v>A</v>
          </cell>
          <cell r="E424">
            <v>118</v>
          </cell>
          <cell r="F424" t="str">
            <v>Z</v>
          </cell>
          <cell r="G424">
            <v>1</v>
          </cell>
          <cell r="H424">
            <v>3102650</v>
          </cell>
          <cell r="I424">
            <v>0.84</v>
          </cell>
          <cell r="J424">
            <v>0.84</v>
          </cell>
          <cell r="K424">
            <v>316.55</v>
          </cell>
          <cell r="L424">
            <v>317.39</v>
          </cell>
          <cell r="M424">
            <v>316.55</v>
          </cell>
          <cell r="N424">
            <v>317.39</v>
          </cell>
          <cell r="O424">
            <v>0</v>
          </cell>
          <cell r="P424" t="str">
            <v>SM</v>
          </cell>
          <cell r="Q424" t="str">
            <v>sawn 118-2. pc1a-c</v>
          </cell>
          <cell r="R424" t="str">
            <v>no</v>
          </cell>
          <cell r="S424">
            <v>1</v>
          </cell>
          <cell r="T424">
            <v>96</v>
          </cell>
          <cell r="U424">
            <v>1</v>
          </cell>
          <cell r="V424" t="str">
            <v>T</v>
          </cell>
          <cell r="W424" t="str">
            <v>no</v>
          </cell>
          <cell r="Z424" t="str">
            <v>ICDP5057ESQ0IU2</v>
          </cell>
        </row>
        <row r="425">
          <cell r="A425" t="str">
            <v>118-2</v>
          </cell>
          <cell r="B425">
            <v>5057</v>
          </cell>
          <cell r="C425">
            <v>2</v>
          </cell>
          <cell r="D425" t="str">
            <v>A</v>
          </cell>
          <cell r="E425">
            <v>118</v>
          </cell>
          <cell r="F425" t="str">
            <v>Z</v>
          </cell>
          <cell r="G425">
            <v>2</v>
          </cell>
          <cell r="H425">
            <v>3102652</v>
          </cell>
          <cell r="I425">
            <v>0.9</v>
          </cell>
          <cell r="J425">
            <v>0.9</v>
          </cell>
          <cell r="K425">
            <v>317.39</v>
          </cell>
          <cell r="L425">
            <v>318.29000000000002</v>
          </cell>
          <cell r="M425">
            <v>317.39</v>
          </cell>
          <cell r="N425">
            <v>318.29000000000002</v>
          </cell>
          <cell r="O425">
            <v>0</v>
          </cell>
          <cell r="P425" t="str">
            <v>SM</v>
          </cell>
          <cell r="Q425" t="str">
            <v>sawn 118-3. pc1a-d, c in bag</v>
          </cell>
          <cell r="R425" t="str">
            <v>no</v>
          </cell>
          <cell r="S425">
            <v>1</v>
          </cell>
          <cell r="T425">
            <v>96</v>
          </cell>
          <cell r="U425">
            <v>2</v>
          </cell>
          <cell r="V425" t="str">
            <v>M</v>
          </cell>
          <cell r="W425" t="str">
            <v>no</v>
          </cell>
          <cell r="Z425" t="str">
            <v>ICDP5057ESS0IU2</v>
          </cell>
        </row>
        <row r="426">
          <cell r="A426" t="str">
            <v>118-3</v>
          </cell>
          <cell r="B426">
            <v>5057</v>
          </cell>
          <cell r="C426">
            <v>2</v>
          </cell>
          <cell r="D426" t="str">
            <v>A</v>
          </cell>
          <cell r="E426">
            <v>118</v>
          </cell>
          <cell r="F426" t="str">
            <v>Z</v>
          </cell>
          <cell r="G426">
            <v>3</v>
          </cell>
          <cell r="H426">
            <v>3102654</v>
          </cell>
          <cell r="I426">
            <v>0.91500000000000004</v>
          </cell>
          <cell r="J426">
            <v>0.91</v>
          </cell>
          <cell r="K426">
            <v>318.28999999999996</v>
          </cell>
          <cell r="L426">
            <v>319.2</v>
          </cell>
          <cell r="M426">
            <v>318.29000000000002</v>
          </cell>
          <cell r="N426">
            <v>319.2</v>
          </cell>
          <cell r="O426">
            <v>0</v>
          </cell>
          <cell r="P426" t="str">
            <v>SM</v>
          </cell>
          <cell r="Q426" t="str">
            <v>discont. 118-3. pc1a-c</v>
          </cell>
          <cell r="R426" t="str">
            <v>no</v>
          </cell>
          <cell r="S426">
            <v>1</v>
          </cell>
          <cell r="T426">
            <v>96</v>
          </cell>
          <cell r="U426">
            <v>3</v>
          </cell>
          <cell r="V426" t="str">
            <v>M</v>
          </cell>
          <cell r="W426" t="str">
            <v>no</v>
          </cell>
          <cell r="Z426" t="str">
            <v>ICDP5057ESU0IU2</v>
          </cell>
        </row>
        <row r="427">
          <cell r="A427" t="str">
            <v>119-1</v>
          </cell>
          <cell r="B427">
            <v>5057</v>
          </cell>
          <cell r="C427">
            <v>2</v>
          </cell>
          <cell r="D427" t="str">
            <v>A</v>
          </cell>
          <cell r="E427">
            <v>119</v>
          </cell>
          <cell r="F427" t="str">
            <v>Z</v>
          </cell>
          <cell r="G427">
            <v>1</v>
          </cell>
          <cell r="H427">
            <v>3102656</v>
          </cell>
          <cell r="I427">
            <v>0.42</v>
          </cell>
          <cell r="J427">
            <v>0.41</v>
          </cell>
          <cell r="K427">
            <v>319.05</v>
          </cell>
          <cell r="L427">
            <v>319.45999999999998</v>
          </cell>
          <cell r="M427">
            <v>319.05</v>
          </cell>
          <cell r="N427">
            <v>319.45999999999998</v>
          </cell>
          <cell r="O427">
            <v>0</v>
          </cell>
          <cell r="P427" t="str">
            <v>SM</v>
          </cell>
          <cell r="Q427" t="str">
            <v>cont. 120-1. pc1a-c</v>
          </cell>
          <cell r="R427" t="str">
            <v>no</v>
          </cell>
          <cell r="S427">
            <v>1</v>
          </cell>
          <cell r="T427">
            <v>96</v>
          </cell>
          <cell r="U427">
            <v>4</v>
          </cell>
          <cell r="V427" t="str">
            <v>M</v>
          </cell>
          <cell r="W427" t="str">
            <v>no</v>
          </cell>
          <cell r="Z427" t="str">
            <v>ICDP5057ESW0IU2</v>
          </cell>
        </row>
        <row r="428">
          <cell r="A428" t="str">
            <v>120-1</v>
          </cell>
          <cell r="B428">
            <v>5057</v>
          </cell>
          <cell r="C428">
            <v>2</v>
          </cell>
          <cell r="D428" t="str">
            <v>A</v>
          </cell>
          <cell r="E428">
            <v>120</v>
          </cell>
          <cell r="F428" t="str">
            <v>Z</v>
          </cell>
          <cell r="G428">
            <v>1</v>
          </cell>
          <cell r="H428">
            <v>3102658</v>
          </cell>
          <cell r="I428">
            <v>0.96</v>
          </cell>
          <cell r="J428">
            <v>0.95</v>
          </cell>
          <cell r="K428">
            <v>319.60000000000002</v>
          </cell>
          <cell r="L428">
            <v>320.55</v>
          </cell>
          <cell r="M428">
            <v>319.60000000000002</v>
          </cell>
          <cell r="N428">
            <v>320.55</v>
          </cell>
          <cell r="O428">
            <v>0</v>
          </cell>
          <cell r="P428" t="str">
            <v>SM</v>
          </cell>
          <cell r="Q428" t="str">
            <v>cont. 120-2. pc1a-d</v>
          </cell>
          <cell r="R428" t="str">
            <v>no</v>
          </cell>
          <cell r="S428">
            <v>1</v>
          </cell>
          <cell r="T428">
            <v>96</v>
          </cell>
          <cell r="U428">
            <v>5</v>
          </cell>
          <cell r="V428" t="str">
            <v>B</v>
          </cell>
          <cell r="W428" t="str">
            <v>no</v>
          </cell>
          <cell r="Z428" t="str">
            <v>ICDP5057ESY0IU2</v>
          </cell>
        </row>
        <row r="429">
          <cell r="A429" t="str">
            <v>120-2</v>
          </cell>
          <cell r="B429">
            <v>5057</v>
          </cell>
          <cell r="C429">
            <v>2</v>
          </cell>
          <cell r="D429" t="str">
            <v>A</v>
          </cell>
          <cell r="E429">
            <v>120</v>
          </cell>
          <cell r="F429" t="str">
            <v>Z</v>
          </cell>
          <cell r="G429">
            <v>2</v>
          </cell>
          <cell r="H429">
            <v>3102660</v>
          </cell>
          <cell r="I429">
            <v>0.70499999999999996</v>
          </cell>
          <cell r="J429">
            <v>0.69</v>
          </cell>
          <cell r="K429">
            <v>320.56</v>
          </cell>
          <cell r="L429">
            <v>321.24</v>
          </cell>
          <cell r="M429">
            <v>320.55</v>
          </cell>
          <cell r="N429">
            <v>321.24</v>
          </cell>
          <cell r="O429">
            <v>0</v>
          </cell>
          <cell r="P429" t="str">
            <v>SM</v>
          </cell>
          <cell r="Q429" t="str">
            <v>cont. 120-3. pc1a-b</v>
          </cell>
          <cell r="R429" t="str">
            <v>no</v>
          </cell>
          <cell r="S429">
            <v>1</v>
          </cell>
          <cell r="T429">
            <v>97</v>
          </cell>
          <cell r="U429">
            <v>1</v>
          </cell>
          <cell r="V429" t="str">
            <v>T</v>
          </cell>
          <cell r="W429" t="str">
            <v>no</v>
          </cell>
          <cell r="Z429" t="str">
            <v>ICDP5057ES01IU2</v>
          </cell>
        </row>
        <row r="430">
          <cell r="A430" t="str">
            <v>120-3</v>
          </cell>
          <cell r="B430">
            <v>5057</v>
          </cell>
          <cell r="C430">
            <v>2</v>
          </cell>
          <cell r="D430" t="str">
            <v>A</v>
          </cell>
          <cell r="E430">
            <v>120</v>
          </cell>
          <cell r="F430" t="str">
            <v>Z</v>
          </cell>
          <cell r="G430">
            <v>3</v>
          </cell>
          <cell r="H430">
            <v>3102662</v>
          </cell>
          <cell r="I430">
            <v>0.69</v>
          </cell>
          <cell r="J430">
            <v>0.68</v>
          </cell>
          <cell r="K430">
            <v>321.26499999999999</v>
          </cell>
          <cell r="L430">
            <v>321.92</v>
          </cell>
          <cell r="M430">
            <v>321.24</v>
          </cell>
          <cell r="N430">
            <v>321.92</v>
          </cell>
          <cell r="O430">
            <v>0</v>
          </cell>
          <cell r="P430" t="str">
            <v>SM</v>
          </cell>
          <cell r="Q430" t="str">
            <v>cont. 120-4. pc1a-e, b and d in bag</v>
          </cell>
          <cell r="R430" t="str">
            <v>no</v>
          </cell>
          <cell r="S430">
            <v>1</v>
          </cell>
          <cell r="T430">
            <v>97</v>
          </cell>
          <cell r="U430">
            <v>2</v>
          </cell>
          <cell r="V430" t="str">
            <v>M</v>
          </cell>
          <cell r="W430" t="str">
            <v>no</v>
          </cell>
          <cell r="Z430" t="str">
            <v>ICDP5057ES21IU2</v>
          </cell>
        </row>
        <row r="431">
          <cell r="A431" t="str">
            <v>120-4</v>
          </cell>
          <cell r="B431">
            <v>5057</v>
          </cell>
          <cell r="C431">
            <v>2</v>
          </cell>
          <cell r="D431" t="str">
            <v>A</v>
          </cell>
          <cell r="E431">
            <v>120</v>
          </cell>
          <cell r="F431" t="str">
            <v>Z</v>
          </cell>
          <cell r="G431">
            <v>4</v>
          </cell>
          <cell r="H431">
            <v>3102664</v>
          </cell>
          <cell r="I431">
            <v>0.74</v>
          </cell>
          <cell r="J431">
            <v>0.72</v>
          </cell>
          <cell r="K431">
            <v>321.95499999999998</v>
          </cell>
          <cell r="L431">
            <v>322.64</v>
          </cell>
          <cell r="M431">
            <v>321.92</v>
          </cell>
          <cell r="N431">
            <v>322.64</v>
          </cell>
          <cell r="O431">
            <v>0</v>
          </cell>
          <cell r="P431" t="str">
            <v>SM</v>
          </cell>
          <cell r="Q431" t="str">
            <v>cont. 121-1. pc1a-c</v>
          </cell>
          <cell r="R431" t="str">
            <v>no</v>
          </cell>
          <cell r="S431">
            <v>1</v>
          </cell>
          <cell r="T431">
            <v>97</v>
          </cell>
          <cell r="U431">
            <v>3</v>
          </cell>
          <cell r="V431" t="str">
            <v>M</v>
          </cell>
          <cell r="W431" t="str">
            <v>no</v>
          </cell>
          <cell r="Z431" t="str">
            <v>ICDP5057ES41IU2</v>
          </cell>
        </row>
        <row r="432">
          <cell r="A432" t="str">
            <v>121-1</v>
          </cell>
          <cell r="B432">
            <v>5057</v>
          </cell>
          <cell r="C432">
            <v>2</v>
          </cell>
          <cell r="D432" t="str">
            <v>A</v>
          </cell>
          <cell r="E432">
            <v>121</v>
          </cell>
          <cell r="F432" t="str">
            <v>Z</v>
          </cell>
          <cell r="G432">
            <v>1</v>
          </cell>
          <cell r="H432">
            <v>3102666</v>
          </cell>
          <cell r="I432">
            <v>0.88</v>
          </cell>
          <cell r="J432">
            <v>0.86</v>
          </cell>
          <cell r="K432">
            <v>322.64999999999998</v>
          </cell>
          <cell r="L432">
            <v>323.51</v>
          </cell>
          <cell r="M432">
            <v>322.64999999999998</v>
          </cell>
          <cell r="N432">
            <v>323.51</v>
          </cell>
          <cell r="O432">
            <v>0</v>
          </cell>
          <cell r="P432" t="str">
            <v>SM</v>
          </cell>
          <cell r="Q432" t="str">
            <v>cont. 121-2. pc1a-g, b and f in bag</v>
          </cell>
          <cell r="R432" t="str">
            <v>no</v>
          </cell>
          <cell r="S432">
            <v>1</v>
          </cell>
          <cell r="T432">
            <v>97</v>
          </cell>
          <cell r="U432">
            <v>4</v>
          </cell>
          <cell r="V432" t="str">
            <v>M</v>
          </cell>
          <cell r="W432" t="str">
            <v>no</v>
          </cell>
          <cell r="Z432" t="str">
            <v>ICDP5057ES61IU2</v>
          </cell>
        </row>
        <row r="433">
          <cell r="A433" t="str">
            <v>121-2</v>
          </cell>
          <cell r="B433">
            <v>5057</v>
          </cell>
          <cell r="C433">
            <v>2</v>
          </cell>
          <cell r="D433" t="str">
            <v>A</v>
          </cell>
          <cell r="E433">
            <v>121</v>
          </cell>
          <cell r="F433" t="str">
            <v>Z</v>
          </cell>
          <cell r="G433">
            <v>2</v>
          </cell>
          <cell r="H433">
            <v>3102668</v>
          </cell>
          <cell r="I433">
            <v>0.83</v>
          </cell>
          <cell r="J433">
            <v>0.81</v>
          </cell>
          <cell r="K433">
            <v>323.52999999999997</v>
          </cell>
          <cell r="L433">
            <v>324.32</v>
          </cell>
          <cell r="M433">
            <v>323.51</v>
          </cell>
          <cell r="N433">
            <v>324.32</v>
          </cell>
          <cell r="O433">
            <v>0</v>
          </cell>
          <cell r="P433" t="str">
            <v>SM</v>
          </cell>
          <cell r="Q433" t="str">
            <v>cont. 121-3. pc1a-d, b in bag</v>
          </cell>
          <cell r="R433" t="str">
            <v>no</v>
          </cell>
          <cell r="S433">
            <v>1</v>
          </cell>
          <cell r="T433">
            <v>97</v>
          </cell>
          <cell r="U433">
            <v>5</v>
          </cell>
          <cell r="V433" t="str">
            <v>B</v>
          </cell>
          <cell r="W433" t="str">
            <v>no</v>
          </cell>
          <cell r="X433">
            <v>0</v>
          </cell>
          <cell r="Y433">
            <v>0</v>
          </cell>
          <cell r="Z433" t="str">
            <v>ICDP5057ES81IU2</v>
          </cell>
        </row>
        <row r="434">
          <cell r="A434" t="str">
            <v>121-3</v>
          </cell>
          <cell r="B434">
            <v>5057</v>
          </cell>
          <cell r="C434">
            <v>2</v>
          </cell>
          <cell r="D434" t="str">
            <v>A</v>
          </cell>
          <cell r="E434">
            <v>121</v>
          </cell>
          <cell r="F434" t="str">
            <v>Z</v>
          </cell>
          <cell r="G434">
            <v>3</v>
          </cell>
          <cell r="H434">
            <v>3102670</v>
          </cell>
          <cell r="I434">
            <v>0.93</v>
          </cell>
          <cell r="J434">
            <v>0.92</v>
          </cell>
          <cell r="K434">
            <v>324.35999999999996</v>
          </cell>
          <cell r="L434">
            <v>325.24</v>
          </cell>
          <cell r="M434">
            <v>324.32</v>
          </cell>
          <cell r="N434">
            <v>325.24</v>
          </cell>
          <cell r="O434">
            <v>0</v>
          </cell>
          <cell r="P434" t="str">
            <v>JC</v>
          </cell>
          <cell r="Q434" t="str">
            <v>discont. 122-1. pc1a-c</v>
          </cell>
          <cell r="R434" t="str">
            <v>no</v>
          </cell>
          <cell r="S434">
            <v>1</v>
          </cell>
          <cell r="T434">
            <v>98</v>
          </cell>
          <cell r="U434">
            <v>1</v>
          </cell>
          <cell r="V434" t="str">
            <v>T</v>
          </cell>
          <cell r="W434" t="str">
            <v>no</v>
          </cell>
          <cell r="Z434" t="str">
            <v>ICDP5057ESA1IU2</v>
          </cell>
        </row>
        <row r="435">
          <cell r="A435" t="str">
            <v>122-1</v>
          </cell>
          <cell r="B435">
            <v>5057</v>
          </cell>
          <cell r="C435">
            <v>2</v>
          </cell>
          <cell r="D435" t="str">
            <v>A</v>
          </cell>
          <cell r="E435">
            <v>122</v>
          </cell>
          <cell r="F435" t="str">
            <v>Z</v>
          </cell>
          <cell r="G435">
            <v>1</v>
          </cell>
          <cell r="H435">
            <v>3102672</v>
          </cell>
          <cell r="I435">
            <v>0.625</v>
          </cell>
          <cell r="J435">
            <v>0.5</v>
          </cell>
          <cell r="K435">
            <v>325.14999999999998</v>
          </cell>
          <cell r="L435">
            <v>325.64999999999998</v>
          </cell>
          <cell r="M435">
            <v>325.14999999999998</v>
          </cell>
          <cell r="N435">
            <v>325.64999999999998</v>
          </cell>
          <cell r="O435">
            <v>0</v>
          </cell>
          <cell r="P435" t="str">
            <v>JC</v>
          </cell>
          <cell r="Q435" t="str">
            <v>discont. 123-1. pc1a-b. pc2. pc3. pc4. pc5 in bag, staying in box. pc6. pc7a-b</v>
          </cell>
          <cell r="R435" t="str">
            <v>no</v>
          </cell>
          <cell r="S435">
            <v>7</v>
          </cell>
          <cell r="T435">
            <v>98</v>
          </cell>
          <cell r="U435">
            <v>2</v>
          </cell>
          <cell r="V435" t="str">
            <v>M</v>
          </cell>
          <cell r="W435" t="str">
            <v>no</v>
          </cell>
          <cell r="Z435" t="str">
            <v>ICDP5057ESC1IU2</v>
          </cell>
        </row>
        <row r="436">
          <cell r="A436" t="str">
            <v>123-1</v>
          </cell>
          <cell r="B436">
            <v>5057</v>
          </cell>
          <cell r="C436">
            <v>2</v>
          </cell>
          <cell r="D436" t="str">
            <v>A</v>
          </cell>
          <cell r="E436">
            <v>123</v>
          </cell>
          <cell r="F436" t="str">
            <v>Z</v>
          </cell>
          <cell r="G436">
            <v>1</v>
          </cell>
          <cell r="H436">
            <v>3102674</v>
          </cell>
          <cell r="I436">
            <v>0.90500000000000003</v>
          </cell>
          <cell r="J436">
            <v>0.88</v>
          </cell>
          <cell r="K436">
            <v>325.7</v>
          </cell>
          <cell r="L436">
            <v>326.58</v>
          </cell>
          <cell r="M436">
            <v>325.7</v>
          </cell>
          <cell r="N436">
            <v>326.58</v>
          </cell>
          <cell r="O436">
            <v>0</v>
          </cell>
          <cell r="P436" t="str">
            <v>JC</v>
          </cell>
          <cell r="Q436" t="str">
            <v>sawn 123-2. pc1a-b</v>
          </cell>
          <cell r="R436" t="str">
            <v>no</v>
          </cell>
          <cell r="S436">
            <v>1</v>
          </cell>
          <cell r="T436">
            <v>98</v>
          </cell>
          <cell r="U436">
            <v>3</v>
          </cell>
          <cell r="V436" t="str">
            <v>M</v>
          </cell>
          <cell r="W436" t="str">
            <v>no</v>
          </cell>
          <cell r="Z436" t="str">
            <v>ICDP5057ESE1IU2</v>
          </cell>
        </row>
        <row r="437">
          <cell r="A437" t="str">
            <v>123-2</v>
          </cell>
          <cell r="B437">
            <v>5057</v>
          </cell>
          <cell r="C437">
            <v>2</v>
          </cell>
          <cell r="D437" t="str">
            <v>A</v>
          </cell>
          <cell r="E437">
            <v>123</v>
          </cell>
          <cell r="F437" t="str">
            <v>Z</v>
          </cell>
          <cell r="G437">
            <v>2</v>
          </cell>
          <cell r="H437">
            <v>3102676</v>
          </cell>
          <cell r="I437">
            <v>0.81499999999999995</v>
          </cell>
          <cell r="J437">
            <v>0.81</v>
          </cell>
          <cell r="K437">
            <v>326.60499999999996</v>
          </cell>
          <cell r="L437">
            <v>327.39</v>
          </cell>
          <cell r="M437">
            <v>326.58</v>
          </cell>
          <cell r="N437">
            <v>327.39</v>
          </cell>
          <cell r="O437">
            <v>0</v>
          </cell>
          <cell r="P437" t="str">
            <v>JC</v>
          </cell>
          <cell r="Q437" t="str">
            <v>cont. 123-3. pc1a-b</v>
          </cell>
          <cell r="R437" t="str">
            <v>no</v>
          </cell>
          <cell r="S437">
            <v>1</v>
          </cell>
          <cell r="T437">
            <v>98</v>
          </cell>
          <cell r="U437">
            <v>4</v>
          </cell>
          <cell r="V437" t="str">
            <v>M</v>
          </cell>
          <cell r="W437" t="str">
            <v>no</v>
          </cell>
          <cell r="Z437" t="str">
            <v>ICDP5057ESG1IU2</v>
          </cell>
        </row>
        <row r="438">
          <cell r="A438" t="str">
            <v>123-3</v>
          </cell>
          <cell r="B438">
            <v>5057</v>
          </cell>
          <cell r="C438">
            <v>2</v>
          </cell>
          <cell r="D438" t="str">
            <v>A</v>
          </cell>
          <cell r="E438">
            <v>123</v>
          </cell>
          <cell r="F438" t="str">
            <v>Z</v>
          </cell>
          <cell r="G438">
            <v>3</v>
          </cell>
          <cell r="H438">
            <v>3102678</v>
          </cell>
          <cell r="I438">
            <v>0.77500000000000002</v>
          </cell>
          <cell r="J438">
            <v>0.73</v>
          </cell>
          <cell r="K438">
            <v>327.41999999999996</v>
          </cell>
          <cell r="L438">
            <v>328.12</v>
          </cell>
          <cell r="M438">
            <v>327.39</v>
          </cell>
          <cell r="N438">
            <v>328.12</v>
          </cell>
          <cell r="O438">
            <v>0</v>
          </cell>
          <cell r="P438" t="str">
            <v>JC</v>
          </cell>
          <cell r="Q438" t="str">
            <v>cont. 123-4. pc1a-d</v>
          </cell>
          <cell r="R438" t="str">
            <v>no</v>
          </cell>
          <cell r="S438">
            <v>1</v>
          </cell>
          <cell r="T438">
            <v>98</v>
          </cell>
          <cell r="U438">
            <v>5</v>
          </cell>
          <cell r="V438" t="str">
            <v>B</v>
          </cell>
          <cell r="W438" t="str">
            <v>no</v>
          </cell>
          <cell r="Z438" t="str">
            <v>ICDP5057ESI1IU2</v>
          </cell>
        </row>
        <row r="439">
          <cell r="A439" t="str">
            <v>123-4</v>
          </cell>
          <cell r="B439">
            <v>5057</v>
          </cell>
          <cell r="C439">
            <v>2</v>
          </cell>
          <cell r="D439" t="str">
            <v>A</v>
          </cell>
          <cell r="E439">
            <v>123</v>
          </cell>
          <cell r="F439" t="str">
            <v>Z</v>
          </cell>
          <cell r="G439">
            <v>4</v>
          </cell>
          <cell r="H439">
            <v>3102680</v>
          </cell>
          <cell r="I439">
            <v>0.63500000000000001</v>
          </cell>
          <cell r="J439">
            <v>0.62</v>
          </cell>
          <cell r="K439">
            <v>328.19499999999994</v>
          </cell>
          <cell r="L439">
            <v>328.74</v>
          </cell>
          <cell r="M439">
            <v>328.12</v>
          </cell>
          <cell r="N439">
            <v>328.74</v>
          </cell>
          <cell r="O439">
            <v>0</v>
          </cell>
          <cell r="P439" t="str">
            <v>JC</v>
          </cell>
          <cell r="Q439" t="str">
            <v>cont. 124-1. pc1a-b</v>
          </cell>
          <cell r="R439" t="str">
            <v>no</v>
          </cell>
          <cell r="S439">
            <v>1</v>
          </cell>
          <cell r="T439">
            <v>99</v>
          </cell>
          <cell r="U439">
            <v>1</v>
          </cell>
          <cell r="V439" t="str">
            <v>T</v>
          </cell>
          <cell r="W439" t="str">
            <v>no</v>
          </cell>
          <cell r="Z439" t="str">
            <v>ICDP5057ESK1IU2</v>
          </cell>
        </row>
        <row r="440">
          <cell r="A440" t="str">
            <v>124-1</v>
          </cell>
          <cell r="B440">
            <v>5057</v>
          </cell>
          <cell r="C440">
            <v>2</v>
          </cell>
          <cell r="D440" t="str">
            <v>A</v>
          </cell>
          <cell r="E440">
            <v>124</v>
          </cell>
          <cell r="F440" t="str">
            <v>Z</v>
          </cell>
          <cell r="G440">
            <v>1</v>
          </cell>
          <cell r="H440">
            <v>3102682</v>
          </cell>
          <cell r="I440">
            <v>0.71499999999999997</v>
          </cell>
          <cell r="J440">
            <v>0.7</v>
          </cell>
          <cell r="K440">
            <v>328.75</v>
          </cell>
          <cell r="L440">
            <v>329.45</v>
          </cell>
          <cell r="M440">
            <v>328.75</v>
          </cell>
          <cell r="N440">
            <v>329.45</v>
          </cell>
          <cell r="O440">
            <v>0</v>
          </cell>
          <cell r="P440" t="str">
            <v>JC</v>
          </cell>
          <cell r="Q440" t="str">
            <v>cont. 124-2. pc1</v>
          </cell>
          <cell r="R440" t="str">
            <v>no</v>
          </cell>
          <cell r="S440">
            <v>1</v>
          </cell>
          <cell r="T440">
            <v>99</v>
          </cell>
          <cell r="U440">
            <v>2</v>
          </cell>
          <cell r="V440" t="str">
            <v>M</v>
          </cell>
          <cell r="W440" t="str">
            <v>no</v>
          </cell>
          <cell r="Z440" t="str">
            <v>ICDP5057ESM1IU2</v>
          </cell>
        </row>
        <row r="441">
          <cell r="A441" t="str">
            <v>124-2</v>
          </cell>
          <cell r="B441">
            <v>5057</v>
          </cell>
          <cell r="C441">
            <v>2</v>
          </cell>
          <cell r="D441" t="str">
            <v>A</v>
          </cell>
          <cell r="E441">
            <v>124</v>
          </cell>
          <cell r="F441" t="str">
            <v>Z</v>
          </cell>
          <cell r="G441">
            <v>2</v>
          </cell>
          <cell r="H441">
            <v>3102684</v>
          </cell>
          <cell r="I441">
            <v>0.96499999999999997</v>
          </cell>
          <cell r="J441">
            <v>0.93</v>
          </cell>
          <cell r="K441">
            <v>329.46499999999997</v>
          </cell>
          <cell r="L441">
            <v>330.38</v>
          </cell>
          <cell r="M441">
            <v>329.45</v>
          </cell>
          <cell r="N441">
            <v>330.38</v>
          </cell>
          <cell r="O441">
            <v>0</v>
          </cell>
          <cell r="P441" t="str">
            <v>JC</v>
          </cell>
          <cell r="Q441" t="str">
            <v>cont. 124-3. pc1a-b</v>
          </cell>
          <cell r="R441" t="str">
            <v>no</v>
          </cell>
          <cell r="S441">
            <v>1</v>
          </cell>
          <cell r="T441">
            <v>99</v>
          </cell>
          <cell r="U441">
            <v>3</v>
          </cell>
          <cell r="V441" t="str">
            <v>M</v>
          </cell>
          <cell r="W441" t="str">
            <v>no</v>
          </cell>
          <cell r="Z441" t="str">
            <v>ICDP5057ESO1IU2</v>
          </cell>
        </row>
        <row r="442">
          <cell r="A442" t="str">
            <v>124-3</v>
          </cell>
          <cell r="B442">
            <v>5057</v>
          </cell>
          <cell r="C442">
            <v>2</v>
          </cell>
          <cell r="D442" t="str">
            <v>A</v>
          </cell>
          <cell r="E442">
            <v>124</v>
          </cell>
          <cell r="F442" t="str">
            <v>Z</v>
          </cell>
          <cell r="G442">
            <v>3</v>
          </cell>
          <cell r="H442">
            <v>3102686</v>
          </cell>
          <cell r="I442">
            <v>0.81</v>
          </cell>
          <cell r="J442">
            <v>0.8</v>
          </cell>
          <cell r="K442">
            <v>330.42999999999995</v>
          </cell>
          <cell r="L442">
            <v>331.18</v>
          </cell>
          <cell r="M442">
            <v>330.38</v>
          </cell>
          <cell r="N442">
            <v>331.18</v>
          </cell>
          <cell r="O442">
            <v>0</v>
          </cell>
          <cell r="P442" t="str">
            <v>JC</v>
          </cell>
          <cell r="Q442" t="str">
            <v>cont. 124-4. pc1</v>
          </cell>
          <cell r="R442" t="str">
            <v>no</v>
          </cell>
          <cell r="S442">
            <v>1</v>
          </cell>
          <cell r="T442">
            <v>99</v>
          </cell>
          <cell r="U442">
            <v>4</v>
          </cell>
          <cell r="V442" t="str">
            <v>M</v>
          </cell>
          <cell r="W442" t="str">
            <v>no</v>
          </cell>
          <cell r="Z442" t="str">
            <v>ICDP5057ESQ1IU2</v>
          </cell>
        </row>
        <row r="443">
          <cell r="A443" t="str">
            <v>124-4</v>
          </cell>
          <cell r="B443">
            <v>5057</v>
          </cell>
          <cell r="C443">
            <v>2</v>
          </cell>
          <cell r="D443" t="str">
            <v>A</v>
          </cell>
          <cell r="E443">
            <v>124</v>
          </cell>
          <cell r="F443" t="str">
            <v>Z</v>
          </cell>
          <cell r="G443">
            <v>4</v>
          </cell>
          <cell r="H443">
            <v>3102688</v>
          </cell>
          <cell r="I443">
            <v>0.60499999999999998</v>
          </cell>
          <cell r="J443">
            <v>0.56000000000000005</v>
          </cell>
          <cell r="K443">
            <v>331.23999999999995</v>
          </cell>
          <cell r="L443">
            <v>331.74</v>
          </cell>
          <cell r="M443">
            <v>331.18</v>
          </cell>
          <cell r="N443">
            <v>331.74</v>
          </cell>
          <cell r="O443">
            <v>0</v>
          </cell>
          <cell r="P443" t="str">
            <v>JC</v>
          </cell>
          <cell r="Q443" t="str">
            <v>cont. 125-1. pc1a-d, b in bag</v>
          </cell>
          <cell r="R443" t="str">
            <v>no</v>
          </cell>
          <cell r="S443">
            <v>1</v>
          </cell>
          <cell r="T443">
            <v>99</v>
          </cell>
          <cell r="U443">
            <v>5</v>
          </cell>
          <cell r="V443" t="str">
            <v>B</v>
          </cell>
          <cell r="W443" t="str">
            <v>no</v>
          </cell>
          <cell r="Z443" t="str">
            <v>ICDP5057ESS1IU2</v>
          </cell>
        </row>
        <row r="444">
          <cell r="A444" t="str">
            <v>125-1</v>
          </cell>
          <cell r="B444">
            <v>5057</v>
          </cell>
          <cell r="C444">
            <v>2</v>
          </cell>
          <cell r="D444" t="str">
            <v>A</v>
          </cell>
          <cell r="E444">
            <v>125</v>
          </cell>
          <cell r="F444" t="str">
            <v>Z</v>
          </cell>
          <cell r="G444">
            <v>1</v>
          </cell>
          <cell r="H444">
            <v>3102692</v>
          </cell>
          <cell r="I444">
            <v>0.85499999999999998</v>
          </cell>
          <cell r="J444">
            <v>0.85</v>
          </cell>
          <cell r="K444">
            <v>331.8</v>
          </cell>
          <cell r="L444">
            <v>332.65</v>
          </cell>
          <cell r="M444">
            <v>331.8</v>
          </cell>
          <cell r="N444">
            <v>332.65</v>
          </cell>
          <cell r="O444">
            <v>0</v>
          </cell>
          <cell r="P444" t="str">
            <v>JC</v>
          </cell>
          <cell r="Q444" t="str">
            <v>sawn 125-2. pc1</v>
          </cell>
          <cell r="R444" t="str">
            <v>no</v>
          </cell>
          <cell r="S444">
            <v>1</v>
          </cell>
          <cell r="T444">
            <v>100</v>
          </cell>
          <cell r="U444">
            <v>1</v>
          </cell>
          <cell r="V444" t="str">
            <v>T</v>
          </cell>
          <cell r="W444" t="str">
            <v>no</v>
          </cell>
          <cell r="Z444" t="str">
            <v>ICDP5057ESW1IU2</v>
          </cell>
        </row>
        <row r="445">
          <cell r="A445" t="str">
            <v>125-2</v>
          </cell>
          <cell r="B445">
            <v>5057</v>
          </cell>
          <cell r="C445">
            <v>2</v>
          </cell>
          <cell r="D445" t="str">
            <v>A</v>
          </cell>
          <cell r="E445">
            <v>125</v>
          </cell>
          <cell r="F445" t="str">
            <v>Z</v>
          </cell>
          <cell r="G445">
            <v>2</v>
          </cell>
          <cell r="H445">
            <v>3102694</v>
          </cell>
          <cell r="I445">
            <v>0.94499999999999995</v>
          </cell>
          <cell r="J445">
            <v>0.94</v>
          </cell>
          <cell r="K445">
            <v>332.65500000000003</v>
          </cell>
          <cell r="L445">
            <v>333.59</v>
          </cell>
          <cell r="M445">
            <v>332.65</v>
          </cell>
          <cell r="N445">
            <v>333.59</v>
          </cell>
          <cell r="O445">
            <v>0</v>
          </cell>
          <cell r="P445" t="str">
            <v>JC</v>
          </cell>
          <cell r="Q445" t="str">
            <v>sawn 125-3. pc1a-c</v>
          </cell>
          <cell r="R445" t="str">
            <v>no</v>
          </cell>
          <cell r="S445">
            <v>1</v>
          </cell>
          <cell r="T445">
            <v>100</v>
          </cell>
          <cell r="U445">
            <v>2</v>
          </cell>
          <cell r="V445" t="str">
            <v>M</v>
          </cell>
          <cell r="W445" t="str">
            <v>no</v>
          </cell>
          <cell r="Z445" t="str">
            <v>ICDP5057ESY1IU2</v>
          </cell>
        </row>
        <row r="446">
          <cell r="A446" t="str">
            <v>125-3</v>
          </cell>
          <cell r="B446">
            <v>5057</v>
          </cell>
          <cell r="C446">
            <v>2</v>
          </cell>
          <cell r="D446" t="str">
            <v>A</v>
          </cell>
          <cell r="E446">
            <v>125</v>
          </cell>
          <cell r="F446" t="str">
            <v>Z</v>
          </cell>
          <cell r="G446">
            <v>3</v>
          </cell>
          <cell r="H446">
            <v>3102696</v>
          </cell>
          <cell r="I446">
            <v>0.62</v>
          </cell>
          <cell r="J446">
            <v>0.6</v>
          </cell>
          <cell r="K446">
            <v>333.6</v>
          </cell>
          <cell r="L446">
            <v>334.19</v>
          </cell>
          <cell r="M446">
            <v>333.59</v>
          </cell>
          <cell r="N446">
            <v>334.19</v>
          </cell>
          <cell r="O446">
            <v>0</v>
          </cell>
          <cell r="P446" t="str">
            <v>JC</v>
          </cell>
          <cell r="Q446" t="str">
            <v>cont. 125-4. pc1a-d</v>
          </cell>
          <cell r="R446" t="str">
            <v>no</v>
          </cell>
          <cell r="S446">
            <v>1</v>
          </cell>
          <cell r="T446">
            <v>100</v>
          </cell>
          <cell r="U446">
            <v>3</v>
          </cell>
          <cell r="V446" t="str">
            <v>M</v>
          </cell>
          <cell r="W446" t="str">
            <v>no</v>
          </cell>
          <cell r="Z446" t="str">
            <v>ICDP5057ES02IU2</v>
          </cell>
        </row>
        <row r="447">
          <cell r="A447" t="str">
            <v>125-4</v>
          </cell>
          <cell r="B447">
            <v>5057</v>
          </cell>
          <cell r="C447">
            <v>2</v>
          </cell>
          <cell r="D447" t="str">
            <v>A</v>
          </cell>
          <cell r="E447">
            <v>125</v>
          </cell>
          <cell r="F447" t="str">
            <v>Z</v>
          </cell>
          <cell r="G447">
            <v>4</v>
          </cell>
          <cell r="H447">
            <v>3102698</v>
          </cell>
          <cell r="I447">
            <v>0.65500000000000003</v>
          </cell>
          <cell r="J447">
            <v>0.65</v>
          </cell>
          <cell r="K447">
            <v>334.22</v>
          </cell>
          <cell r="L447">
            <v>334.84</v>
          </cell>
          <cell r="M447">
            <v>334.19</v>
          </cell>
          <cell r="N447">
            <v>334.84</v>
          </cell>
          <cell r="O447">
            <v>0</v>
          </cell>
          <cell r="P447" t="str">
            <v>JC</v>
          </cell>
          <cell r="Q447" t="str">
            <v>cont. 126-1. pc1a-b</v>
          </cell>
          <cell r="R447" t="str">
            <v>no</v>
          </cell>
          <cell r="S447">
            <v>1</v>
          </cell>
          <cell r="T447">
            <v>100</v>
          </cell>
          <cell r="U447">
            <v>4</v>
          </cell>
          <cell r="V447" t="str">
            <v>M</v>
          </cell>
          <cell r="W447" t="str">
            <v>no</v>
          </cell>
          <cell r="Z447" t="str">
            <v>ICDP5057ES22IU2</v>
          </cell>
        </row>
        <row r="448">
          <cell r="A448" t="str">
            <v>126-1</v>
          </cell>
          <cell r="B448">
            <v>5057</v>
          </cell>
          <cell r="C448">
            <v>2</v>
          </cell>
          <cell r="D448" t="str">
            <v>A</v>
          </cell>
          <cell r="E448">
            <v>126</v>
          </cell>
          <cell r="F448" t="str">
            <v>Z</v>
          </cell>
          <cell r="G448">
            <v>1</v>
          </cell>
          <cell r="H448">
            <v>3102700</v>
          </cell>
          <cell r="I448">
            <v>0.68500000000000005</v>
          </cell>
          <cell r="J448">
            <v>0.63</v>
          </cell>
          <cell r="K448">
            <v>334.85</v>
          </cell>
          <cell r="L448">
            <v>335.48</v>
          </cell>
          <cell r="M448">
            <v>334.85</v>
          </cell>
          <cell r="N448">
            <v>335.48</v>
          </cell>
          <cell r="O448">
            <v>0</v>
          </cell>
          <cell r="P448" t="str">
            <v>JC</v>
          </cell>
          <cell r="Q448" t="str">
            <v>cont. 126-2. pc1a-b</v>
          </cell>
          <cell r="R448" t="str">
            <v>no</v>
          </cell>
          <cell r="S448">
            <v>1</v>
          </cell>
          <cell r="T448">
            <v>100</v>
          </cell>
          <cell r="U448">
            <v>5</v>
          </cell>
          <cell r="V448" t="str">
            <v>B</v>
          </cell>
          <cell r="W448" t="str">
            <v>no</v>
          </cell>
          <cell r="Z448" t="str">
            <v>ICDP5057ES42IU2</v>
          </cell>
        </row>
        <row r="449">
          <cell r="A449" t="str">
            <v>126-2</v>
          </cell>
          <cell r="B449">
            <v>5057</v>
          </cell>
          <cell r="C449">
            <v>2</v>
          </cell>
          <cell r="D449" t="str">
            <v>A</v>
          </cell>
          <cell r="E449">
            <v>126</v>
          </cell>
          <cell r="F449" t="str">
            <v>Z</v>
          </cell>
          <cell r="G449">
            <v>2</v>
          </cell>
          <cell r="H449">
            <v>3102702</v>
          </cell>
          <cell r="I449">
            <v>0.755</v>
          </cell>
          <cell r="J449">
            <v>0.76</v>
          </cell>
          <cell r="K449">
            <v>335.53500000000003</v>
          </cell>
          <cell r="L449">
            <v>336.24</v>
          </cell>
          <cell r="M449">
            <v>335.48</v>
          </cell>
          <cell r="N449">
            <v>336.24</v>
          </cell>
          <cell r="O449">
            <v>0</v>
          </cell>
          <cell r="P449" t="str">
            <v>SM</v>
          </cell>
          <cell r="Q449" t="str">
            <v>discont. 126-3. pc1a-d, b and d in bag</v>
          </cell>
          <cell r="R449" t="str">
            <v>no</v>
          </cell>
          <cell r="S449">
            <v>1</v>
          </cell>
          <cell r="T449">
            <v>101</v>
          </cell>
          <cell r="U449">
            <v>1</v>
          </cell>
          <cell r="V449" t="str">
            <v>T</v>
          </cell>
          <cell r="W449" t="str">
            <v>no</v>
          </cell>
          <cell r="Z449" t="str">
            <v>ICDP5057ES62IU2</v>
          </cell>
        </row>
        <row r="450">
          <cell r="A450" t="str">
            <v>126-3</v>
          </cell>
          <cell r="B450">
            <v>5057</v>
          </cell>
          <cell r="C450">
            <v>2</v>
          </cell>
          <cell r="D450" t="str">
            <v>A</v>
          </cell>
          <cell r="E450">
            <v>126</v>
          </cell>
          <cell r="F450" t="str">
            <v>Z</v>
          </cell>
          <cell r="G450">
            <v>3</v>
          </cell>
          <cell r="H450">
            <v>3102704</v>
          </cell>
          <cell r="I450">
            <v>0.81499999999999995</v>
          </cell>
          <cell r="J450">
            <v>0.81</v>
          </cell>
          <cell r="K450">
            <v>336.29</v>
          </cell>
          <cell r="L450">
            <v>337.05</v>
          </cell>
          <cell r="M450">
            <v>336.24</v>
          </cell>
          <cell r="N450">
            <v>337.05</v>
          </cell>
          <cell r="O450">
            <v>0</v>
          </cell>
          <cell r="P450" t="str">
            <v>SM</v>
          </cell>
          <cell r="Q450" t="str">
            <v>cont. 126-4. pc1a-b</v>
          </cell>
          <cell r="R450" t="str">
            <v>no</v>
          </cell>
          <cell r="S450">
            <v>1</v>
          </cell>
          <cell r="T450">
            <v>101</v>
          </cell>
          <cell r="U450">
            <v>2</v>
          </cell>
          <cell r="V450" t="str">
            <v>M</v>
          </cell>
          <cell r="W450" t="str">
            <v>no</v>
          </cell>
          <cell r="Z450" t="str">
            <v>ICDP5057ES82IU2</v>
          </cell>
        </row>
        <row r="451">
          <cell r="A451" t="str">
            <v>126-4</v>
          </cell>
          <cell r="B451">
            <v>5057</v>
          </cell>
          <cell r="C451">
            <v>2</v>
          </cell>
          <cell r="D451" t="str">
            <v>A</v>
          </cell>
          <cell r="E451">
            <v>126</v>
          </cell>
          <cell r="F451" t="str">
            <v>Z</v>
          </cell>
          <cell r="G451">
            <v>4</v>
          </cell>
          <cell r="H451">
            <v>3102706</v>
          </cell>
          <cell r="I451">
            <v>0.96499999999999997</v>
          </cell>
          <cell r="J451">
            <v>0.94</v>
          </cell>
          <cell r="K451">
            <v>337.10500000000002</v>
          </cell>
          <cell r="L451">
            <v>337.99</v>
          </cell>
          <cell r="M451">
            <v>337.05</v>
          </cell>
          <cell r="N451">
            <v>337.99</v>
          </cell>
          <cell r="O451">
            <v>0</v>
          </cell>
          <cell r="P451" t="str">
            <v>SM</v>
          </cell>
          <cell r="Q451" t="str">
            <v>cont. 127-1. pc1a-c</v>
          </cell>
          <cell r="R451" t="str">
            <v>no</v>
          </cell>
          <cell r="S451">
            <v>1</v>
          </cell>
          <cell r="T451">
            <v>101</v>
          </cell>
          <cell r="U451">
            <v>3</v>
          </cell>
          <cell r="V451" t="str">
            <v>M</v>
          </cell>
          <cell r="W451" t="str">
            <v>no</v>
          </cell>
          <cell r="Z451" t="str">
            <v>ICDP5057ESA2IU2</v>
          </cell>
        </row>
        <row r="452">
          <cell r="A452" t="str">
            <v>127-1</v>
          </cell>
          <cell r="B452">
            <v>5057</v>
          </cell>
          <cell r="C452">
            <v>2</v>
          </cell>
          <cell r="D452" t="str">
            <v>A</v>
          </cell>
          <cell r="E452">
            <v>127</v>
          </cell>
          <cell r="F452" t="str">
            <v>Z</v>
          </cell>
          <cell r="G452">
            <v>1</v>
          </cell>
          <cell r="H452">
            <v>3102708</v>
          </cell>
          <cell r="I452">
            <v>0.85</v>
          </cell>
          <cell r="J452">
            <v>0.81</v>
          </cell>
          <cell r="K452">
            <v>337.9</v>
          </cell>
          <cell r="L452">
            <v>338.71</v>
          </cell>
          <cell r="M452">
            <v>337.9</v>
          </cell>
          <cell r="N452">
            <v>338.71</v>
          </cell>
          <cell r="O452">
            <v>0</v>
          </cell>
          <cell r="P452" t="str">
            <v>SM</v>
          </cell>
          <cell r="Q452" t="str">
            <v>cont. 127-2. pc1a-d</v>
          </cell>
          <cell r="R452" t="str">
            <v>no</v>
          </cell>
          <cell r="S452">
            <v>1</v>
          </cell>
          <cell r="T452">
            <v>101</v>
          </cell>
          <cell r="U452">
            <v>4</v>
          </cell>
          <cell r="V452" t="str">
            <v>M</v>
          </cell>
          <cell r="W452" t="str">
            <v>no</v>
          </cell>
          <cell r="X452">
            <v>0</v>
          </cell>
          <cell r="Y452">
            <v>0</v>
          </cell>
          <cell r="Z452" t="str">
            <v>ICDP5057ESC2IU2</v>
          </cell>
        </row>
        <row r="453">
          <cell r="A453" t="str">
            <v>127-2</v>
          </cell>
          <cell r="B453">
            <v>5057</v>
          </cell>
          <cell r="C453">
            <v>2</v>
          </cell>
          <cell r="D453" t="str">
            <v>A</v>
          </cell>
          <cell r="E453">
            <v>127</v>
          </cell>
          <cell r="F453" t="str">
            <v>Z</v>
          </cell>
          <cell r="G453">
            <v>2</v>
          </cell>
          <cell r="H453">
            <v>3102710</v>
          </cell>
          <cell r="I453">
            <v>0.78500000000000003</v>
          </cell>
          <cell r="J453">
            <v>0.76</v>
          </cell>
          <cell r="K453">
            <v>338.75</v>
          </cell>
          <cell r="L453">
            <v>339.47</v>
          </cell>
          <cell r="M453">
            <v>338.71</v>
          </cell>
          <cell r="N453">
            <v>339.47</v>
          </cell>
          <cell r="O453">
            <v>0</v>
          </cell>
          <cell r="P453" t="str">
            <v>SM</v>
          </cell>
          <cell r="Q453" t="str">
            <v>cont. 127-3. pc1a-g, a,c and f in bag</v>
          </cell>
          <cell r="R453" t="str">
            <v>no</v>
          </cell>
          <cell r="S453">
            <v>1</v>
          </cell>
          <cell r="T453">
            <v>101</v>
          </cell>
          <cell r="U453">
            <v>5</v>
          </cell>
          <cell r="V453" t="str">
            <v>B</v>
          </cell>
          <cell r="W453" t="str">
            <v>no</v>
          </cell>
          <cell r="Z453" t="str">
            <v>ICDP5057ESE2IU2</v>
          </cell>
        </row>
        <row r="454">
          <cell r="A454" t="str">
            <v>127-3</v>
          </cell>
          <cell r="B454">
            <v>5057</v>
          </cell>
          <cell r="C454">
            <v>2</v>
          </cell>
          <cell r="D454" t="str">
            <v>A</v>
          </cell>
          <cell r="E454">
            <v>127</v>
          </cell>
          <cell r="F454" t="str">
            <v>Z</v>
          </cell>
          <cell r="G454">
            <v>3</v>
          </cell>
          <cell r="H454">
            <v>3102712</v>
          </cell>
          <cell r="I454">
            <v>0.85</v>
          </cell>
          <cell r="J454">
            <v>0.62</v>
          </cell>
          <cell r="K454">
            <v>339.53500000000003</v>
          </cell>
          <cell r="L454">
            <v>340.09</v>
          </cell>
          <cell r="M454">
            <v>339.47</v>
          </cell>
          <cell r="N454">
            <v>340.09</v>
          </cell>
          <cell r="O454">
            <v>0</v>
          </cell>
          <cell r="P454" t="str">
            <v>JC</v>
          </cell>
          <cell r="Q454" t="str">
            <v>sawn 127-4. pc1a-c, b in bag</v>
          </cell>
          <cell r="R454" t="str">
            <v>no</v>
          </cell>
          <cell r="S454">
            <v>1</v>
          </cell>
          <cell r="T454">
            <v>102</v>
          </cell>
          <cell r="U454">
            <v>1</v>
          </cell>
          <cell r="V454" t="str">
            <v>T</v>
          </cell>
          <cell r="W454" t="str">
            <v>no</v>
          </cell>
          <cell r="Z454" t="str">
            <v>ICDP5057ESG2IU2</v>
          </cell>
        </row>
        <row r="455">
          <cell r="A455" t="str">
            <v>127-4</v>
          </cell>
          <cell r="B455">
            <v>5057</v>
          </cell>
          <cell r="C455">
            <v>2</v>
          </cell>
          <cell r="D455" t="str">
            <v>A</v>
          </cell>
          <cell r="E455">
            <v>127</v>
          </cell>
          <cell r="F455" t="str">
            <v>Z</v>
          </cell>
          <cell r="G455">
            <v>4</v>
          </cell>
          <cell r="H455">
            <v>3102714</v>
          </cell>
          <cell r="I455">
            <v>0.72</v>
          </cell>
          <cell r="J455">
            <v>0.82</v>
          </cell>
          <cell r="K455">
            <v>340.38500000000005</v>
          </cell>
          <cell r="L455">
            <v>340.91</v>
          </cell>
          <cell r="M455">
            <v>340.09</v>
          </cell>
          <cell r="N455">
            <v>340.91</v>
          </cell>
          <cell r="O455">
            <v>0</v>
          </cell>
          <cell r="P455" t="str">
            <v>JC</v>
          </cell>
          <cell r="Q455" t="str">
            <v>cont. 128-1. pc1a-c. pc2. pc3. pc4 in bag staying in box. pc5. pc6. pc7</v>
          </cell>
          <cell r="R455" t="str">
            <v>no</v>
          </cell>
          <cell r="S455">
            <v>7</v>
          </cell>
          <cell r="T455">
            <v>102</v>
          </cell>
          <cell r="U455">
            <v>2</v>
          </cell>
          <cell r="V455" t="str">
            <v>M</v>
          </cell>
          <cell r="W455" t="str">
            <v>no</v>
          </cell>
          <cell r="Z455" t="str">
            <v>ICDP5057ESI2IU2</v>
          </cell>
        </row>
        <row r="456">
          <cell r="A456" t="str">
            <v>128-1</v>
          </cell>
          <cell r="B456">
            <v>5057</v>
          </cell>
          <cell r="C456">
            <v>2</v>
          </cell>
          <cell r="D456" t="str">
            <v>A</v>
          </cell>
          <cell r="E456">
            <v>128</v>
          </cell>
          <cell r="F456" t="str">
            <v>Z</v>
          </cell>
          <cell r="G456">
            <v>1</v>
          </cell>
          <cell r="H456">
            <v>3102716</v>
          </cell>
          <cell r="I456">
            <v>0.96</v>
          </cell>
          <cell r="J456">
            <v>0.92</v>
          </cell>
          <cell r="K456">
            <v>340.95</v>
          </cell>
          <cell r="L456">
            <v>341.87</v>
          </cell>
          <cell r="M456">
            <v>340.95</v>
          </cell>
          <cell r="N456">
            <v>341.87</v>
          </cell>
          <cell r="O456">
            <v>0</v>
          </cell>
          <cell r="P456" t="str">
            <v>JC</v>
          </cell>
          <cell r="Q456" t="str">
            <v>cont. 128-2. pc1a-c</v>
          </cell>
          <cell r="R456" t="str">
            <v>no</v>
          </cell>
          <cell r="S456">
            <v>1</v>
          </cell>
          <cell r="T456">
            <v>102</v>
          </cell>
          <cell r="U456">
            <v>3</v>
          </cell>
          <cell r="V456" t="str">
            <v>M</v>
          </cell>
          <cell r="W456" t="str">
            <v>no</v>
          </cell>
          <cell r="Z456" t="str">
            <v>ICDP5057ESK2IU2</v>
          </cell>
        </row>
        <row r="457">
          <cell r="A457" t="str">
            <v>128-2</v>
          </cell>
          <cell r="B457">
            <v>5057</v>
          </cell>
          <cell r="C457">
            <v>2</v>
          </cell>
          <cell r="D457" t="str">
            <v>A</v>
          </cell>
          <cell r="E457">
            <v>128</v>
          </cell>
          <cell r="F457" t="str">
            <v>Z</v>
          </cell>
          <cell r="G457">
            <v>2</v>
          </cell>
          <cell r="H457">
            <v>3102718</v>
          </cell>
          <cell r="I457">
            <v>0.71499999999999997</v>
          </cell>
          <cell r="J457">
            <v>0.73</v>
          </cell>
          <cell r="K457">
            <v>341.90999999999997</v>
          </cell>
          <cell r="L457">
            <v>342.6</v>
          </cell>
          <cell r="M457">
            <v>341.87</v>
          </cell>
          <cell r="N457">
            <v>342.6</v>
          </cell>
          <cell r="O457">
            <v>0</v>
          </cell>
          <cell r="P457" t="str">
            <v>JC</v>
          </cell>
          <cell r="Q457" t="str">
            <v>cont. 128-3. pc1a-e, d in bag</v>
          </cell>
          <cell r="R457" t="str">
            <v>no</v>
          </cell>
          <cell r="S457">
            <v>1</v>
          </cell>
          <cell r="T457">
            <v>102</v>
          </cell>
          <cell r="U457">
            <v>4</v>
          </cell>
          <cell r="V457" t="str">
            <v>M</v>
          </cell>
          <cell r="W457" t="str">
            <v>no</v>
          </cell>
          <cell r="Z457" t="str">
            <v>ICDP5057ESM2IU2</v>
          </cell>
        </row>
        <row r="458">
          <cell r="A458" t="str">
            <v>128-3</v>
          </cell>
          <cell r="B458">
            <v>5057</v>
          </cell>
          <cell r="C458">
            <v>2</v>
          </cell>
          <cell r="D458" t="str">
            <v>A</v>
          </cell>
          <cell r="E458">
            <v>128</v>
          </cell>
          <cell r="F458" t="str">
            <v>Z</v>
          </cell>
          <cell r="G458">
            <v>3</v>
          </cell>
          <cell r="H458">
            <v>3102720</v>
          </cell>
          <cell r="I458">
            <v>0.76</v>
          </cell>
          <cell r="J458">
            <v>0.7</v>
          </cell>
          <cell r="K458">
            <v>342.62499999999994</v>
          </cell>
          <cell r="L458">
            <v>343.3</v>
          </cell>
          <cell r="M458">
            <v>342.6</v>
          </cell>
          <cell r="N458">
            <v>343.3</v>
          </cell>
          <cell r="O458">
            <v>0</v>
          </cell>
          <cell r="P458" t="str">
            <v>JC</v>
          </cell>
          <cell r="Q458" t="str">
            <v>cont. 128-4. pc1a-b</v>
          </cell>
          <cell r="R458" t="str">
            <v>no</v>
          </cell>
          <cell r="S458">
            <v>1</v>
          </cell>
          <cell r="T458">
            <v>102</v>
          </cell>
          <cell r="U458">
            <v>5</v>
          </cell>
          <cell r="V458" t="str">
            <v>B</v>
          </cell>
          <cell r="W458" t="str">
            <v>no</v>
          </cell>
          <cell r="Z458" t="str">
            <v>ICDP5057ESO2IU2</v>
          </cell>
        </row>
        <row r="459">
          <cell r="A459" t="str">
            <v>128-4</v>
          </cell>
          <cell r="B459">
            <v>5057</v>
          </cell>
          <cell r="C459">
            <v>2</v>
          </cell>
          <cell r="D459" t="str">
            <v>A</v>
          </cell>
          <cell r="E459">
            <v>128</v>
          </cell>
          <cell r="F459" t="str">
            <v>Z</v>
          </cell>
          <cell r="G459">
            <v>4</v>
          </cell>
          <cell r="H459">
            <v>3102724</v>
          </cell>
          <cell r="I459">
            <v>0.7</v>
          </cell>
          <cell r="J459">
            <v>0.68</v>
          </cell>
          <cell r="K459">
            <v>343.38499999999993</v>
          </cell>
          <cell r="L459">
            <v>343.98</v>
          </cell>
          <cell r="M459">
            <v>343.3</v>
          </cell>
          <cell r="N459">
            <v>343.98</v>
          </cell>
          <cell r="O459">
            <v>0</v>
          </cell>
          <cell r="P459" t="str">
            <v>SM</v>
          </cell>
          <cell r="Q459" t="str">
            <v>cont. 129-1. pc1a-d, b in bag</v>
          </cell>
          <cell r="R459" t="str">
            <v>no</v>
          </cell>
          <cell r="S459">
            <v>1</v>
          </cell>
          <cell r="T459">
            <v>103</v>
          </cell>
          <cell r="U459">
            <v>1</v>
          </cell>
          <cell r="V459" t="str">
            <v>T</v>
          </cell>
          <cell r="W459" t="str">
            <v>no</v>
          </cell>
          <cell r="Z459" t="str">
            <v>ICDP5057ESS2IU2</v>
          </cell>
        </row>
        <row r="460">
          <cell r="A460" t="str">
            <v>129-1</v>
          </cell>
          <cell r="B460">
            <v>5057</v>
          </cell>
          <cell r="C460">
            <v>2</v>
          </cell>
          <cell r="D460" t="str">
            <v>A</v>
          </cell>
          <cell r="E460">
            <v>129</v>
          </cell>
          <cell r="F460" t="str">
            <v>Z</v>
          </cell>
          <cell r="G460">
            <v>1</v>
          </cell>
          <cell r="H460">
            <v>3102726</v>
          </cell>
          <cell r="I460">
            <v>0.80500000000000005</v>
          </cell>
          <cell r="J460">
            <v>0.8</v>
          </cell>
          <cell r="K460">
            <v>344</v>
          </cell>
          <cell r="L460">
            <v>344.8</v>
          </cell>
          <cell r="M460">
            <v>344</v>
          </cell>
          <cell r="N460">
            <v>344.8</v>
          </cell>
          <cell r="O460">
            <v>0</v>
          </cell>
          <cell r="P460" t="str">
            <v>SM</v>
          </cell>
          <cell r="Q460" t="str">
            <v>cont. 129-2. pc1a-e</v>
          </cell>
          <cell r="R460" t="str">
            <v>no</v>
          </cell>
          <cell r="S460">
            <v>1</v>
          </cell>
          <cell r="T460">
            <v>103</v>
          </cell>
          <cell r="U460">
            <v>2</v>
          </cell>
          <cell r="V460" t="str">
            <v>M</v>
          </cell>
          <cell r="W460" t="str">
            <v>no</v>
          </cell>
          <cell r="X460">
            <v>0</v>
          </cell>
          <cell r="Y460">
            <v>0</v>
          </cell>
          <cell r="Z460" t="str">
            <v>ICDP5057ESU2IU2</v>
          </cell>
        </row>
        <row r="461">
          <cell r="A461" t="str">
            <v>129-2</v>
          </cell>
          <cell r="B461">
            <v>5057</v>
          </cell>
          <cell r="C461">
            <v>2</v>
          </cell>
          <cell r="D461" t="str">
            <v>A</v>
          </cell>
          <cell r="E461">
            <v>129</v>
          </cell>
          <cell r="F461" t="str">
            <v>Z</v>
          </cell>
          <cell r="G461">
            <v>2</v>
          </cell>
          <cell r="H461">
            <v>3102728</v>
          </cell>
          <cell r="I461">
            <v>0.90500000000000003</v>
          </cell>
          <cell r="J461">
            <v>0.82</v>
          </cell>
          <cell r="K461">
            <v>344.80500000000001</v>
          </cell>
          <cell r="L461">
            <v>345.62</v>
          </cell>
          <cell r="M461">
            <v>344.8</v>
          </cell>
          <cell r="N461">
            <v>345.62</v>
          </cell>
          <cell r="O461">
            <v>0</v>
          </cell>
          <cell r="P461" t="str">
            <v>SM</v>
          </cell>
          <cell r="Q461" t="str">
            <v>cont. 129-3. pc1a-f, d in bag</v>
          </cell>
          <cell r="R461" t="str">
            <v>no</v>
          </cell>
          <cell r="S461">
            <v>1</v>
          </cell>
          <cell r="T461">
            <v>103</v>
          </cell>
          <cell r="U461">
            <v>3</v>
          </cell>
          <cell r="V461" t="str">
            <v>M</v>
          </cell>
          <cell r="W461" t="str">
            <v>no</v>
          </cell>
          <cell r="Z461" t="str">
            <v>ICDP5057ESW2IU2</v>
          </cell>
        </row>
        <row r="462">
          <cell r="A462" t="str">
            <v>129-3</v>
          </cell>
          <cell r="B462">
            <v>5057</v>
          </cell>
          <cell r="C462">
            <v>2</v>
          </cell>
          <cell r="D462" t="str">
            <v>A</v>
          </cell>
          <cell r="E462">
            <v>129</v>
          </cell>
          <cell r="F462" t="str">
            <v>Z</v>
          </cell>
          <cell r="G462">
            <v>3</v>
          </cell>
          <cell r="H462">
            <v>3102730</v>
          </cell>
          <cell r="I462">
            <v>0.8</v>
          </cell>
          <cell r="J462">
            <v>0.77</v>
          </cell>
          <cell r="K462">
            <v>345.71</v>
          </cell>
          <cell r="L462">
            <v>346.39</v>
          </cell>
          <cell r="M462">
            <v>345.62</v>
          </cell>
          <cell r="N462">
            <v>346.39</v>
          </cell>
          <cell r="O462">
            <v>0</v>
          </cell>
          <cell r="P462" t="str">
            <v>SM</v>
          </cell>
          <cell r="Q462" t="str">
            <v>cont. 130-1. pc1a-b</v>
          </cell>
          <cell r="R462" t="str">
            <v>no</v>
          </cell>
          <cell r="S462">
            <v>1</v>
          </cell>
          <cell r="T462">
            <v>103</v>
          </cell>
          <cell r="U462">
            <v>4</v>
          </cell>
          <cell r="V462" t="str">
            <v>M</v>
          </cell>
          <cell r="W462" t="str">
            <v>no</v>
          </cell>
          <cell r="X462">
            <v>0</v>
          </cell>
          <cell r="Y462">
            <v>0</v>
          </cell>
          <cell r="Z462" t="str">
            <v>ICDP5057ESY2IU2</v>
          </cell>
        </row>
        <row r="463">
          <cell r="A463" t="str">
            <v>130-1</v>
          </cell>
          <cell r="B463">
            <v>5057</v>
          </cell>
          <cell r="C463">
            <v>2</v>
          </cell>
          <cell r="D463" t="str">
            <v>A</v>
          </cell>
          <cell r="E463">
            <v>130</v>
          </cell>
          <cell r="F463" t="str">
            <v>Z</v>
          </cell>
          <cell r="G463">
            <v>1</v>
          </cell>
          <cell r="H463">
            <v>3102732</v>
          </cell>
          <cell r="I463">
            <v>0.28999999999999998</v>
          </cell>
          <cell r="J463">
            <v>0.25</v>
          </cell>
          <cell r="K463">
            <v>346.6</v>
          </cell>
          <cell r="L463">
            <v>346.85</v>
          </cell>
          <cell r="M463">
            <v>346.6</v>
          </cell>
          <cell r="N463">
            <v>346.85</v>
          </cell>
          <cell r="O463">
            <v>0</v>
          </cell>
          <cell r="P463" t="str">
            <v>SM</v>
          </cell>
          <cell r="Q463" t="str">
            <v>cont. 131-1. pc1a-c</v>
          </cell>
          <cell r="R463" t="str">
            <v>no</v>
          </cell>
          <cell r="S463">
            <v>1</v>
          </cell>
          <cell r="T463">
            <v>103</v>
          </cell>
          <cell r="U463">
            <v>5</v>
          </cell>
          <cell r="V463" t="str">
            <v>B</v>
          </cell>
          <cell r="W463" t="str">
            <v>no</v>
          </cell>
          <cell r="Z463" t="str">
            <v>ICDP5057ES03IU2</v>
          </cell>
        </row>
        <row r="464">
          <cell r="A464" t="str">
            <v>131-1</v>
          </cell>
          <cell r="B464">
            <v>5057</v>
          </cell>
          <cell r="C464">
            <v>2</v>
          </cell>
          <cell r="D464" t="str">
            <v>A</v>
          </cell>
          <cell r="E464">
            <v>131</v>
          </cell>
          <cell r="F464" t="str">
            <v>Z</v>
          </cell>
          <cell r="G464">
            <v>1</v>
          </cell>
          <cell r="H464">
            <v>3102734</v>
          </cell>
          <cell r="I464">
            <v>0.68</v>
          </cell>
          <cell r="J464">
            <v>0.68</v>
          </cell>
          <cell r="K464">
            <v>347.05</v>
          </cell>
          <cell r="L464">
            <v>347.73</v>
          </cell>
          <cell r="M464">
            <v>347.05</v>
          </cell>
          <cell r="N464">
            <v>347.73</v>
          </cell>
          <cell r="O464">
            <v>0</v>
          </cell>
          <cell r="P464" t="str">
            <v>SM</v>
          </cell>
          <cell r="Q464" t="str">
            <v>cont. 131-2. pc1a-b, a in bag</v>
          </cell>
          <cell r="R464" t="str">
            <v>no</v>
          </cell>
          <cell r="S464">
            <v>1</v>
          </cell>
          <cell r="T464">
            <v>104</v>
          </cell>
          <cell r="U464">
            <v>1</v>
          </cell>
          <cell r="V464" t="str">
            <v>T</v>
          </cell>
          <cell r="W464" t="str">
            <v>no</v>
          </cell>
          <cell r="Z464" t="str">
            <v>ICDP5057ES23IU2</v>
          </cell>
        </row>
        <row r="465">
          <cell r="A465" t="str">
            <v>131-2</v>
          </cell>
          <cell r="B465">
            <v>5057</v>
          </cell>
          <cell r="C465">
            <v>2</v>
          </cell>
          <cell r="D465" t="str">
            <v>A</v>
          </cell>
          <cell r="E465">
            <v>131</v>
          </cell>
          <cell r="F465" t="str">
            <v>Z</v>
          </cell>
          <cell r="G465">
            <v>2</v>
          </cell>
          <cell r="H465">
            <v>3102736</v>
          </cell>
          <cell r="I465">
            <v>0.68500000000000005</v>
          </cell>
          <cell r="J465">
            <v>0.6</v>
          </cell>
          <cell r="K465">
            <v>347.73</v>
          </cell>
          <cell r="L465">
            <v>348.33</v>
          </cell>
          <cell r="M465">
            <v>347.73</v>
          </cell>
          <cell r="N465">
            <v>348.33</v>
          </cell>
          <cell r="O465">
            <v>0</v>
          </cell>
          <cell r="P465" t="str">
            <v>SM</v>
          </cell>
          <cell r="Q465" t="str">
            <v>cont. 131-3. pc1a-b</v>
          </cell>
          <cell r="R465" t="str">
            <v>no</v>
          </cell>
          <cell r="S465">
            <v>1</v>
          </cell>
          <cell r="T465">
            <v>104</v>
          </cell>
          <cell r="U465">
            <v>2</v>
          </cell>
          <cell r="V465" t="str">
            <v>M</v>
          </cell>
          <cell r="W465" t="str">
            <v>no</v>
          </cell>
          <cell r="Z465" t="str">
            <v>ICDP5057ES43IU2</v>
          </cell>
        </row>
        <row r="466">
          <cell r="A466" t="str">
            <v>131-3</v>
          </cell>
          <cell r="B466">
            <v>5057</v>
          </cell>
          <cell r="C466">
            <v>2</v>
          </cell>
          <cell r="D466" t="str">
            <v>A</v>
          </cell>
          <cell r="E466">
            <v>131</v>
          </cell>
          <cell r="F466" t="str">
            <v>Z</v>
          </cell>
          <cell r="G466">
            <v>3</v>
          </cell>
          <cell r="H466">
            <v>3102738</v>
          </cell>
          <cell r="I466">
            <v>0.93500000000000005</v>
          </cell>
          <cell r="J466">
            <v>0.92</v>
          </cell>
          <cell r="K466">
            <v>348.41500000000002</v>
          </cell>
          <cell r="L466">
            <v>349.25</v>
          </cell>
          <cell r="M466">
            <v>348.33</v>
          </cell>
          <cell r="N466">
            <v>349.25</v>
          </cell>
          <cell r="O466">
            <v>0</v>
          </cell>
          <cell r="P466" t="str">
            <v>SM</v>
          </cell>
          <cell r="Q466" t="str">
            <v>sawn 131-4. pc1a-b</v>
          </cell>
          <cell r="R466" t="str">
            <v>no</v>
          </cell>
          <cell r="S466">
            <v>1</v>
          </cell>
          <cell r="T466">
            <v>104</v>
          </cell>
          <cell r="U466">
            <v>3</v>
          </cell>
          <cell r="V466" t="str">
            <v>M</v>
          </cell>
          <cell r="W466" t="str">
            <v>no</v>
          </cell>
          <cell r="Z466" t="str">
            <v>ICDP5057ES63IU2</v>
          </cell>
        </row>
        <row r="467">
          <cell r="A467" t="str">
            <v>131-4</v>
          </cell>
          <cell r="B467">
            <v>5057</v>
          </cell>
          <cell r="C467">
            <v>2</v>
          </cell>
          <cell r="D467" t="str">
            <v>A</v>
          </cell>
          <cell r="E467">
            <v>131</v>
          </cell>
          <cell r="F467" t="str">
            <v>Z</v>
          </cell>
          <cell r="G467">
            <v>4</v>
          </cell>
          <cell r="H467">
            <v>3102740</v>
          </cell>
          <cell r="I467">
            <v>0.90500000000000003</v>
          </cell>
          <cell r="J467">
            <v>0.89</v>
          </cell>
          <cell r="K467">
            <v>349.35</v>
          </cell>
          <cell r="L467">
            <v>350.14</v>
          </cell>
          <cell r="M467">
            <v>349.25</v>
          </cell>
          <cell r="N467">
            <v>350.14</v>
          </cell>
          <cell r="O467">
            <v>0</v>
          </cell>
          <cell r="P467" t="str">
            <v>SM</v>
          </cell>
          <cell r="Q467" t="str">
            <v>cont. 132-1. pc1a-c</v>
          </cell>
          <cell r="R467" t="str">
            <v>no</v>
          </cell>
          <cell r="S467">
            <v>1</v>
          </cell>
          <cell r="T467">
            <v>104</v>
          </cell>
          <cell r="U467">
            <v>4</v>
          </cell>
          <cell r="V467" t="str">
            <v>M</v>
          </cell>
          <cell r="W467" t="str">
            <v>no</v>
          </cell>
          <cell r="Z467" t="str">
            <v>ICDP5057ES83IU2</v>
          </cell>
        </row>
        <row r="468">
          <cell r="A468" t="str">
            <v>132-1</v>
          </cell>
          <cell r="B468">
            <v>5057</v>
          </cell>
          <cell r="C468">
            <v>2</v>
          </cell>
          <cell r="D468" t="str">
            <v>A</v>
          </cell>
          <cell r="E468">
            <v>132</v>
          </cell>
          <cell r="F468" t="str">
            <v>Z</v>
          </cell>
          <cell r="G468">
            <v>1</v>
          </cell>
          <cell r="H468">
            <v>3102742</v>
          </cell>
          <cell r="I468">
            <v>0.37</v>
          </cell>
          <cell r="J468">
            <v>0.36</v>
          </cell>
          <cell r="K468">
            <v>349.75</v>
          </cell>
          <cell r="L468">
            <v>350.11</v>
          </cell>
          <cell r="M468">
            <v>349.75</v>
          </cell>
          <cell r="N468">
            <v>350.11</v>
          </cell>
          <cell r="O468">
            <v>0</v>
          </cell>
          <cell r="P468" t="str">
            <v>SM</v>
          </cell>
          <cell r="Q468" t="str">
            <v>cont. 133-1. pc1</v>
          </cell>
          <cell r="R468" t="str">
            <v>no</v>
          </cell>
          <cell r="S468">
            <v>1</v>
          </cell>
          <cell r="T468">
            <v>104</v>
          </cell>
          <cell r="U468">
            <v>5</v>
          </cell>
          <cell r="V468" t="str">
            <v>B</v>
          </cell>
          <cell r="W468" t="str">
            <v>no</v>
          </cell>
          <cell r="Z468" t="str">
            <v>ICDP5057ESA3IU2</v>
          </cell>
        </row>
        <row r="469">
          <cell r="A469" t="str">
            <v>133-1</v>
          </cell>
          <cell r="B469">
            <v>5057</v>
          </cell>
          <cell r="C469">
            <v>2</v>
          </cell>
          <cell r="D469" t="str">
            <v>A</v>
          </cell>
          <cell r="E469">
            <v>133</v>
          </cell>
          <cell r="F469" t="str">
            <v>Z</v>
          </cell>
          <cell r="G469">
            <v>1</v>
          </cell>
          <cell r="H469">
            <v>3102744</v>
          </cell>
          <cell r="I469">
            <v>0.64500000000000002</v>
          </cell>
          <cell r="J469">
            <v>0.57999999999999996</v>
          </cell>
          <cell r="K469">
            <v>350.1</v>
          </cell>
          <cell r="L469">
            <v>350.68</v>
          </cell>
          <cell r="M469">
            <v>350.1</v>
          </cell>
          <cell r="N469">
            <v>350.68</v>
          </cell>
          <cell r="O469">
            <v>0</v>
          </cell>
          <cell r="P469" t="str">
            <v>JC</v>
          </cell>
          <cell r="Q469" t="str">
            <v>cont. 133-2. pc1</v>
          </cell>
          <cell r="R469" t="str">
            <v>no</v>
          </cell>
          <cell r="S469">
            <v>1</v>
          </cell>
          <cell r="T469">
            <v>105</v>
          </cell>
          <cell r="U469">
            <v>1</v>
          </cell>
          <cell r="V469" t="str">
            <v>T</v>
          </cell>
          <cell r="W469" t="str">
            <v>no</v>
          </cell>
          <cell r="Z469" t="str">
            <v>ICDP5057ESC3IU2</v>
          </cell>
        </row>
        <row r="470">
          <cell r="A470" t="str">
            <v>133-2</v>
          </cell>
          <cell r="B470">
            <v>5057</v>
          </cell>
          <cell r="C470">
            <v>2</v>
          </cell>
          <cell r="D470" t="str">
            <v>A</v>
          </cell>
          <cell r="E470">
            <v>133</v>
          </cell>
          <cell r="F470" t="str">
            <v>Z</v>
          </cell>
          <cell r="G470">
            <v>2</v>
          </cell>
          <cell r="H470">
            <v>3102746</v>
          </cell>
          <cell r="I470">
            <v>0.82499999999999996</v>
          </cell>
          <cell r="J470">
            <v>0.79</v>
          </cell>
          <cell r="K470">
            <v>350.745</v>
          </cell>
          <cell r="L470">
            <v>351.47</v>
          </cell>
          <cell r="M470">
            <v>350.68</v>
          </cell>
          <cell r="N470">
            <v>351.47</v>
          </cell>
          <cell r="O470">
            <v>0</v>
          </cell>
          <cell r="P470" t="str">
            <v>JC</v>
          </cell>
          <cell r="Q470" t="str">
            <v>cont. 133-3. pc1</v>
          </cell>
          <cell r="R470" t="str">
            <v>no</v>
          </cell>
          <cell r="S470">
            <v>1</v>
          </cell>
          <cell r="T470">
            <v>105</v>
          </cell>
          <cell r="U470">
            <v>2</v>
          </cell>
          <cell r="V470" t="str">
            <v>M</v>
          </cell>
          <cell r="W470" t="str">
            <v>no</v>
          </cell>
          <cell r="Z470" t="str">
            <v>ICDP5057ESE3IU2</v>
          </cell>
        </row>
        <row r="471">
          <cell r="A471" t="str">
            <v>133-3</v>
          </cell>
          <cell r="B471">
            <v>5057</v>
          </cell>
          <cell r="C471">
            <v>2</v>
          </cell>
          <cell r="D471" t="str">
            <v>A</v>
          </cell>
          <cell r="E471">
            <v>133</v>
          </cell>
          <cell r="F471" t="str">
            <v>Z</v>
          </cell>
          <cell r="G471">
            <v>3</v>
          </cell>
          <cell r="H471">
            <v>3102748</v>
          </cell>
          <cell r="I471">
            <v>0.66</v>
          </cell>
          <cell r="J471">
            <v>0.65</v>
          </cell>
          <cell r="K471">
            <v>351.57</v>
          </cell>
          <cell r="L471">
            <v>352.12</v>
          </cell>
          <cell r="M471">
            <v>351.47</v>
          </cell>
          <cell r="N471">
            <v>352.12</v>
          </cell>
          <cell r="O471">
            <v>0</v>
          </cell>
          <cell r="P471" t="str">
            <v>JC</v>
          </cell>
          <cell r="Q471" t="str">
            <v>cont. 133-4. pc1a-b</v>
          </cell>
          <cell r="R471" t="str">
            <v>no</v>
          </cell>
          <cell r="S471">
            <v>1</v>
          </cell>
          <cell r="T471">
            <v>105</v>
          </cell>
          <cell r="U471">
            <v>3</v>
          </cell>
          <cell r="V471" t="str">
            <v>M</v>
          </cell>
          <cell r="W471" t="str">
            <v>no</v>
          </cell>
          <cell r="Z471" t="str">
            <v>ICDP5057ESG3IU2</v>
          </cell>
        </row>
        <row r="472">
          <cell r="A472" t="str">
            <v>133-4</v>
          </cell>
          <cell r="B472">
            <v>5057</v>
          </cell>
          <cell r="C472">
            <v>2</v>
          </cell>
          <cell r="D472" t="str">
            <v>A</v>
          </cell>
          <cell r="E472">
            <v>133</v>
          </cell>
          <cell r="F472" t="str">
            <v>Z</v>
          </cell>
          <cell r="G472">
            <v>4</v>
          </cell>
          <cell r="H472">
            <v>3102750</v>
          </cell>
          <cell r="I472">
            <v>0.87</v>
          </cell>
          <cell r="J472">
            <v>0.84</v>
          </cell>
          <cell r="K472">
            <v>352.23</v>
          </cell>
          <cell r="L472">
            <v>352.96</v>
          </cell>
          <cell r="M472">
            <v>352.12</v>
          </cell>
          <cell r="N472">
            <v>352.96</v>
          </cell>
          <cell r="O472">
            <v>0</v>
          </cell>
          <cell r="P472" t="str">
            <v>JC</v>
          </cell>
          <cell r="Q472" t="str">
            <v>discont. to 134-1. pc1a-d</v>
          </cell>
          <cell r="R472" t="str">
            <v>no</v>
          </cell>
          <cell r="S472">
            <v>1</v>
          </cell>
          <cell r="T472">
            <v>105</v>
          </cell>
          <cell r="U472">
            <v>4</v>
          </cell>
          <cell r="V472" t="str">
            <v>M</v>
          </cell>
          <cell r="W472" t="str">
            <v>no</v>
          </cell>
          <cell r="Z472" t="str">
            <v>ICDP5057ESI3IU2</v>
          </cell>
        </row>
        <row r="473">
          <cell r="A473" t="str">
            <v>134-1</v>
          </cell>
          <cell r="B473">
            <v>5057</v>
          </cell>
          <cell r="C473">
            <v>2</v>
          </cell>
          <cell r="D473" t="str">
            <v>A</v>
          </cell>
          <cell r="E473">
            <v>134</v>
          </cell>
          <cell r="F473" t="str">
            <v>Z</v>
          </cell>
          <cell r="G473">
            <v>1</v>
          </cell>
          <cell r="H473">
            <v>3102752</v>
          </cell>
          <cell r="I473">
            <v>0.84</v>
          </cell>
          <cell r="J473">
            <v>0.82</v>
          </cell>
          <cell r="K473">
            <v>353.15</v>
          </cell>
          <cell r="L473">
            <v>353.97</v>
          </cell>
          <cell r="M473">
            <v>353.15</v>
          </cell>
          <cell r="N473">
            <v>353.97</v>
          </cell>
          <cell r="O473">
            <v>0</v>
          </cell>
          <cell r="P473" t="str">
            <v>JC</v>
          </cell>
          <cell r="Q473" t="str">
            <v>cont. 134-2. pc1. pc2a-b</v>
          </cell>
          <cell r="R473" t="str">
            <v>no</v>
          </cell>
          <cell r="S473">
            <v>2</v>
          </cell>
          <cell r="T473">
            <v>105</v>
          </cell>
          <cell r="U473">
            <v>5</v>
          </cell>
          <cell r="V473" t="str">
            <v>B</v>
          </cell>
          <cell r="W473" t="str">
            <v>no</v>
          </cell>
          <cell r="Z473" t="str">
            <v>ICDP5057ESK3IU2</v>
          </cell>
        </row>
        <row r="474">
          <cell r="A474" t="str">
            <v>134-2</v>
          </cell>
          <cell r="B474">
            <v>5057</v>
          </cell>
          <cell r="C474">
            <v>2</v>
          </cell>
          <cell r="D474" t="str">
            <v>A</v>
          </cell>
          <cell r="E474">
            <v>134</v>
          </cell>
          <cell r="F474" t="str">
            <v>Z</v>
          </cell>
          <cell r="G474">
            <v>2</v>
          </cell>
          <cell r="H474">
            <v>3102754</v>
          </cell>
          <cell r="I474">
            <v>0.75</v>
          </cell>
          <cell r="J474">
            <v>0.72</v>
          </cell>
          <cell r="K474">
            <v>353.98999999999995</v>
          </cell>
          <cell r="L474">
            <v>354.69</v>
          </cell>
          <cell r="M474">
            <v>353.97</v>
          </cell>
          <cell r="N474">
            <v>354.69</v>
          </cell>
          <cell r="O474">
            <v>0</v>
          </cell>
          <cell r="P474" t="str">
            <v>SM</v>
          </cell>
          <cell r="Q474" t="str">
            <v>cont. 134-3. pc1a-f, b in bag</v>
          </cell>
          <cell r="R474" t="str">
            <v>no</v>
          </cell>
          <cell r="S474">
            <v>1</v>
          </cell>
          <cell r="T474">
            <v>106</v>
          </cell>
          <cell r="U474">
            <v>1</v>
          </cell>
          <cell r="V474" t="str">
            <v>T</v>
          </cell>
          <cell r="W474" t="str">
            <v>no</v>
          </cell>
          <cell r="Z474" t="str">
            <v>ICDP5057ESM3IU2</v>
          </cell>
        </row>
        <row r="475">
          <cell r="A475" t="str">
            <v>134-3</v>
          </cell>
          <cell r="B475">
            <v>5057</v>
          </cell>
          <cell r="C475">
            <v>2</v>
          </cell>
          <cell r="D475" t="str">
            <v>A</v>
          </cell>
          <cell r="E475">
            <v>134</v>
          </cell>
          <cell r="F475" t="str">
            <v>Z</v>
          </cell>
          <cell r="G475">
            <v>3</v>
          </cell>
          <cell r="H475">
            <v>3102756</v>
          </cell>
          <cell r="I475">
            <v>0.73</v>
          </cell>
          <cell r="J475">
            <v>0.71</v>
          </cell>
          <cell r="K475">
            <v>354.73999999999995</v>
          </cell>
          <cell r="L475">
            <v>355.4</v>
          </cell>
          <cell r="M475">
            <v>354.69</v>
          </cell>
          <cell r="N475">
            <v>355.4</v>
          </cell>
          <cell r="O475">
            <v>0</v>
          </cell>
          <cell r="P475" t="str">
            <v>SM</v>
          </cell>
          <cell r="Q475" t="str">
            <v>cont. 134-4. pc1a-f, c in bag</v>
          </cell>
          <cell r="R475" t="str">
            <v>no</v>
          </cell>
          <cell r="S475">
            <v>1</v>
          </cell>
          <cell r="T475">
            <v>106</v>
          </cell>
          <cell r="U475">
            <v>2</v>
          </cell>
          <cell r="V475" t="str">
            <v>M</v>
          </cell>
          <cell r="W475" t="str">
            <v>no</v>
          </cell>
          <cell r="Z475" t="str">
            <v>ICDP5057ESO3IU2</v>
          </cell>
        </row>
        <row r="476">
          <cell r="A476" t="str">
            <v>134-4</v>
          </cell>
          <cell r="B476">
            <v>5057</v>
          </cell>
          <cell r="C476">
            <v>2</v>
          </cell>
          <cell r="D476" t="str">
            <v>A</v>
          </cell>
          <cell r="E476">
            <v>134</v>
          </cell>
          <cell r="F476" t="str">
            <v>Z</v>
          </cell>
          <cell r="G476">
            <v>4</v>
          </cell>
          <cell r="H476">
            <v>3102758</v>
          </cell>
          <cell r="I476">
            <v>0.9</v>
          </cell>
          <cell r="J476">
            <v>0.87</v>
          </cell>
          <cell r="K476">
            <v>355.46999999999997</v>
          </cell>
          <cell r="L476">
            <v>356.27</v>
          </cell>
          <cell r="M476">
            <v>355.4</v>
          </cell>
          <cell r="N476">
            <v>356.27</v>
          </cell>
          <cell r="O476">
            <v>0</v>
          </cell>
          <cell r="P476" t="str">
            <v>SM</v>
          </cell>
          <cell r="Q476" t="str">
            <v>cont. 135-1. pc1a-e</v>
          </cell>
          <cell r="R476" t="str">
            <v>no</v>
          </cell>
          <cell r="S476">
            <v>1</v>
          </cell>
          <cell r="T476">
            <v>106</v>
          </cell>
          <cell r="U476">
            <v>3</v>
          </cell>
          <cell r="V476" t="str">
            <v>M</v>
          </cell>
          <cell r="W476" t="str">
            <v>no</v>
          </cell>
          <cell r="Z476" t="str">
            <v>ICDP5057ESQ3IU2</v>
          </cell>
        </row>
        <row r="477">
          <cell r="A477" t="str">
            <v>135-1</v>
          </cell>
          <cell r="B477">
            <v>5057</v>
          </cell>
          <cell r="C477">
            <v>2</v>
          </cell>
          <cell r="D477" t="str">
            <v>A</v>
          </cell>
          <cell r="E477">
            <v>135</v>
          </cell>
          <cell r="F477" t="str">
            <v>Z</v>
          </cell>
          <cell r="G477">
            <v>1</v>
          </cell>
          <cell r="H477">
            <v>3102764</v>
          </cell>
          <cell r="I477">
            <v>0.56000000000000005</v>
          </cell>
          <cell r="J477">
            <v>0.55000000000000004</v>
          </cell>
          <cell r="K477">
            <v>356.2</v>
          </cell>
          <cell r="L477">
            <v>356.75</v>
          </cell>
          <cell r="M477">
            <v>356.2</v>
          </cell>
          <cell r="N477">
            <v>356.75</v>
          </cell>
          <cell r="O477">
            <v>0</v>
          </cell>
          <cell r="P477" t="str">
            <v>SM</v>
          </cell>
          <cell r="Q477" t="str">
            <v>cont. 135-2. pc1a-e</v>
          </cell>
          <cell r="R477" t="str">
            <v>no</v>
          </cell>
          <cell r="S477">
            <v>1</v>
          </cell>
          <cell r="T477">
            <v>106</v>
          </cell>
          <cell r="U477">
            <v>4</v>
          </cell>
          <cell r="V477" t="str">
            <v>M</v>
          </cell>
          <cell r="W477" t="str">
            <v>no</v>
          </cell>
          <cell r="Z477" t="str">
            <v>ICDP5057ESW3IU2</v>
          </cell>
        </row>
        <row r="478">
          <cell r="A478" t="str">
            <v>135-2</v>
          </cell>
          <cell r="B478">
            <v>5057</v>
          </cell>
          <cell r="C478">
            <v>2</v>
          </cell>
          <cell r="D478" t="str">
            <v>A</v>
          </cell>
          <cell r="E478">
            <v>135</v>
          </cell>
          <cell r="F478" t="str">
            <v>Z</v>
          </cell>
          <cell r="G478">
            <v>2</v>
          </cell>
          <cell r="H478">
            <v>3102766</v>
          </cell>
          <cell r="I478">
            <v>0.89500000000000002</v>
          </cell>
          <cell r="J478">
            <v>0.9</v>
          </cell>
          <cell r="K478">
            <v>356.76</v>
          </cell>
          <cell r="L478">
            <v>357.65</v>
          </cell>
          <cell r="M478">
            <v>356.75</v>
          </cell>
          <cell r="N478">
            <v>357.65</v>
          </cell>
          <cell r="O478">
            <v>0</v>
          </cell>
          <cell r="P478" t="str">
            <v>SM</v>
          </cell>
          <cell r="Q478" t="str">
            <v>discont. 135-3. pc1a-e, e in bag</v>
          </cell>
          <cell r="R478" t="str">
            <v>no</v>
          </cell>
          <cell r="S478">
            <v>1</v>
          </cell>
          <cell r="T478">
            <v>106</v>
          </cell>
          <cell r="U478">
            <v>5</v>
          </cell>
          <cell r="V478" t="str">
            <v>B</v>
          </cell>
          <cell r="W478" t="str">
            <v>no</v>
          </cell>
          <cell r="Z478" t="str">
            <v>ICDP5057ESY3IU2</v>
          </cell>
        </row>
        <row r="479">
          <cell r="A479" t="str">
            <v>135-3</v>
          </cell>
          <cell r="B479">
            <v>5057</v>
          </cell>
          <cell r="C479">
            <v>2</v>
          </cell>
          <cell r="D479" t="str">
            <v>A</v>
          </cell>
          <cell r="E479">
            <v>135</v>
          </cell>
          <cell r="F479" t="str">
            <v>Z</v>
          </cell>
          <cell r="G479">
            <v>3</v>
          </cell>
          <cell r="H479">
            <v>3102768</v>
          </cell>
          <cell r="I479">
            <v>0.88500000000000001</v>
          </cell>
          <cell r="J479">
            <v>0.89</v>
          </cell>
          <cell r="K479">
            <v>357.65499999999997</v>
          </cell>
          <cell r="L479">
            <v>358.54</v>
          </cell>
          <cell r="M479">
            <v>357.65</v>
          </cell>
          <cell r="N479">
            <v>358.54</v>
          </cell>
          <cell r="O479">
            <v>0</v>
          </cell>
          <cell r="P479" t="str">
            <v>SM</v>
          </cell>
          <cell r="Q479" t="str">
            <v>sawn 135-4. pc1a-g, b and e in bag</v>
          </cell>
          <cell r="R479" t="str">
            <v>no</v>
          </cell>
          <cell r="S479">
            <v>1</v>
          </cell>
          <cell r="T479">
            <v>107</v>
          </cell>
          <cell r="U479">
            <v>1</v>
          </cell>
          <cell r="V479" t="str">
            <v>T</v>
          </cell>
          <cell r="W479" t="str">
            <v>no</v>
          </cell>
          <cell r="Z479" t="str">
            <v>ICDP5057ES04IU2</v>
          </cell>
        </row>
        <row r="480">
          <cell r="A480" t="str">
            <v>135-4</v>
          </cell>
          <cell r="B480">
            <v>5057</v>
          </cell>
          <cell r="C480">
            <v>2</v>
          </cell>
          <cell r="D480" t="str">
            <v>A</v>
          </cell>
          <cell r="E480">
            <v>135</v>
          </cell>
          <cell r="F480" t="str">
            <v>Z</v>
          </cell>
          <cell r="G480">
            <v>4</v>
          </cell>
          <cell r="H480">
            <v>3102770</v>
          </cell>
          <cell r="I480">
            <v>0.83499999999999996</v>
          </cell>
          <cell r="J480">
            <v>0.85</v>
          </cell>
          <cell r="K480">
            <v>358.53999999999996</v>
          </cell>
          <cell r="L480">
            <v>359.39</v>
          </cell>
          <cell r="M480">
            <v>358.54</v>
          </cell>
          <cell r="N480">
            <v>359.39</v>
          </cell>
          <cell r="O480">
            <v>0</v>
          </cell>
          <cell r="P480" t="str">
            <v>SM</v>
          </cell>
          <cell r="Q480" t="str">
            <v>cont. 136-1. pc1a-e, b in bag. pc2a-b</v>
          </cell>
          <cell r="R480" t="str">
            <v>no</v>
          </cell>
          <cell r="S480">
            <v>2</v>
          </cell>
          <cell r="T480">
            <v>107</v>
          </cell>
          <cell r="U480">
            <v>2</v>
          </cell>
          <cell r="V480" t="str">
            <v>M</v>
          </cell>
          <cell r="W480" t="str">
            <v>no</v>
          </cell>
          <cell r="Z480" t="str">
            <v>ICDP5057ES24IU2</v>
          </cell>
        </row>
        <row r="481">
          <cell r="A481" t="str">
            <v>136-1</v>
          </cell>
          <cell r="B481">
            <v>5057</v>
          </cell>
          <cell r="C481">
            <v>2</v>
          </cell>
          <cell r="D481" t="str">
            <v>A</v>
          </cell>
          <cell r="E481">
            <v>136</v>
          </cell>
          <cell r="F481" t="str">
            <v>Z</v>
          </cell>
          <cell r="G481">
            <v>1</v>
          </cell>
          <cell r="H481">
            <v>3102772</v>
          </cell>
          <cell r="I481">
            <v>0.87</v>
          </cell>
          <cell r="J481">
            <v>0.85</v>
          </cell>
          <cell r="K481">
            <v>359.25</v>
          </cell>
          <cell r="L481">
            <v>360.1</v>
          </cell>
          <cell r="M481">
            <v>359.25</v>
          </cell>
          <cell r="N481">
            <v>360.1</v>
          </cell>
          <cell r="O481">
            <v>0</v>
          </cell>
          <cell r="P481" t="str">
            <v>SM</v>
          </cell>
          <cell r="Q481" t="str">
            <v>sawn 136-2. pc1a-h, f in bag</v>
          </cell>
          <cell r="R481" t="str">
            <v>no</v>
          </cell>
          <cell r="S481">
            <v>1</v>
          </cell>
          <cell r="T481">
            <v>107</v>
          </cell>
          <cell r="U481">
            <v>3</v>
          </cell>
          <cell r="V481" t="str">
            <v>M</v>
          </cell>
          <cell r="W481" t="str">
            <v>no</v>
          </cell>
          <cell r="Z481" t="str">
            <v>ICDP5057ES44IU2</v>
          </cell>
        </row>
        <row r="482">
          <cell r="A482" t="str">
            <v>136-2</v>
          </cell>
          <cell r="B482">
            <v>5057</v>
          </cell>
          <cell r="C482">
            <v>2</v>
          </cell>
          <cell r="D482" t="str">
            <v>A</v>
          </cell>
          <cell r="E482">
            <v>136</v>
          </cell>
          <cell r="F482" t="str">
            <v>Z</v>
          </cell>
          <cell r="G482">
            <v>2</v>
          </cell>
          <cell r="H482">
            <v>3102774</v>
          </cell>
          <cell r="I482">
            <v>0.89500000000000002</v>
          </cell>
          <cell r="J482">
            <v>0.89</v>
          </cell>
          <cell r="K482">
            <v>360.12</v>
          </cell>
          <cell r="L482">
            <v>360.99</v>
          </cell>
          <cell r="M482">
            <v>360.1</v>
          </cell>
          <cell r="N482">
            <v>360.99</v>
          </cell>
          <cell r="O482">
            <v>0</v>
          </cell>
          <cell r="P482" t="str">
            <v>SM</v>
          </cell>
          <cell r="Q482" t="str">
            <v>cont. 136-3. pc1a-e, d in bag</v>
          </cell>
          <cell r="R482" t="str">
            <v>no</v>
          </cell>
          <cell r="S482">
            <v>1</v>
          </cell>
          <cell r="T482">
            <v>107</v>
          </cell>
          <cell r="U482">
            <v>4</v>
          </cell>
          <cell r="V482" t="str">
            <v>M</v>
          </cell>
          <cell r="W482" t="str">
            <v>no</v>
          </cell>
          <cell r="Z482" t="str">
            <v>ICDP5057ES64IU2</v>
          </cell>
        </row>
        <row r="483">
          <cell r="A483" t="str">
            <v>136-3</v>
          </cell>
          <cell r="B483">
            <v>5057</v>
          </cell>
          <cell r="C483">
            <v>2</v>
          </cell>
          <cell r="D483" t="str">
            <v>A</v>
          </cell>
          <cell r="E483">
            <v>136</v>
          </cell>
          <cell r="F483" t="str">
            <v>Z</v>
          </cell>
          <cell r="G483">
            <v>3</v>
          </cell>
          <cell r="H483">
            <v>3102776</v>
          </cell>
          <cell r="I483">
            <v>0.88500000000000001</v>
          </cell>
          <cell r="J483">
            <v>0.88</v>
          </cell>
          <cell r="K483">
            <v>361.01499999999999</v>
          </cell>
          <cell r="L483">
            <v>361.87</v>
          </cell>
          <cell r="M483">
            <v>360.99</v>
          </cell>
          <cell r="N483">
            <v>361.87</v>
          </cell>
          <cell r="O483">
            <v>0</v>
          </cell>
          <cell r="P483" t="str">
            <v>SM</v>
          </cell>
          <cell r="Q483" t="str">
            <v>cont. 136-4. pc1</v>
          </cell>
          <cell r="R483" t="str">
            <v>no</v>
          </cell>
          <cell r="S483">
            <v>1</v>
          </cell>
          <cell r="T483">
            <v>107</v>
          </cell>
          <cell r="U483">
            <v>5</v>
          </cell>
          <cell r="V483" t="str">
            <v>B</v>
          </cell>
          <cell r="W483" t="str">
            <v>no</v>
          </cell>
          <cell r="Z483" t="str">
            <v>ICDP5057ES84IU2</v>
          </cell>
        </row>
        <row r="484">
          <cell r="A484" t="str">
            <v>136-4</v>
          </cell>
          <cell r="B484">
            <v>5057</v>
          </cell>
          <cell r="C484">
            <v>2</v>
          </cell>
          <cell r="D484" t="str">
            <v>A</v>
          </cell>
          <cell r="E484">
            <v>136</v>
          </cell>
          <cell r="F484" t="str">
            <v>Z</v>
          </cell>
          <cell r="G484">
            <v>4</v>
          </cell>
          <cell r="H484">
            <v>3102778</v>
          </cell>
          <cell r="I484">
            <v>0.43</v>
          </cell>
          <cell r="J484">
            <v>0.43</v>
          </cell>
          <cell r="K484">
            <v>361.9</v>
          </cell>
          <cell r="L484">
            <v>362.3</v>
          </cell>
          <cell r="M484">
            <v>361.87</v>
          </cell>
          <cell r="N484">
            <v>362.3</v>
          </cell>
          <cell r="O484">
            <v>0</v>
          </cell>
          <cell r="P484" t="str">
            <v>SM</v>
          </cell>
          <cell r="Q484" t="str">
            <v>discont. 137-1. pc1a-c</v>
          </cell>
          <cell r="R484" t="str">
            <v>no</v>
          </cell>
          <cell r="S484">
            <v>1</v>
          </cell>
          <cell r="T484">
            <v>108</v>
          </cell>
          <cell r="U484">
            <v>1</v>
          </cell>
          <cell r="V484" t="str">
            <v>T</v>
          </cell>
          <cell r="W484" t="str">
            <v>no</v>
          </cell>
          <cell r="X484">
            <v>0</v>
          </cell>
          <cell r="Y484">
            <v>0</v>
          </cell>
          <cell r="Z484" t="str">
            <v>ICDP5057ESA4IU2</v>
          </cell>
        </row>
        <row r="485">
          <cell r="A485" t="str">
            <v>137-1</v>
          </cell>
          <cell r="B485">
            <v>5057</v>
          </cell>
          <cell r="C485">
            <v>2</v>
          </cell>
          <cell r="D485" t="str">
            <v>A</v>
          </cell>
          <cell r="E485">
            <v>137</v>
          </cell>
          <cell r="F485" t="str">
            <v>Z</v>
          </cell>
          <cell r="G485">
            <v>1</v>
          </cell>
          <cell r="H485">
            <v>3102780</v>
          </cell>
          <cell r="I485">
            <v>0.8</v>
          </cell>
          <cell r="J485">
            <v>0.67</v>
          </cell>
          <cell r="K485">
            <v>362.3</v>
          </cell>
          <cell r="L485">
            <v>362.97</v>
          </cell>
          <cell r="M485">
            <v>362.3</v>
          </cell>
          <cell r="N485">
            <v>362.97</v>
          </cell>
          <cell r="O485">
            <v>0</v>
          </cell>
          <cell r="P485" t="str">
            <v>SM</v>
          </cell>
          <cell r="Q485" t="str">
            <v>sawn 137-2. pc1a-b</v>
          </cell>
          <cell r="R485" t="str">
            <v>no</v>
          </cell>
          <cell r="S485">
            <v>1</v>
          </cell>
          <cell r="T485">
            <v>108</v>
          </cell>
          <cell r="U485">
            <v>2</v>
          </cell>
          <cell r="V485" t="str">
            <v>M</v>
          </cell>
          <cell r="W485" t="str">
            <v>no</v>
          </cell>
          <cell r="Z485" t="str">
            <v>ICDP5057ESC4IU2</v>
          </cell>
        </row>
        <row r="486">
          <cell r="A486" t="str">
            <v>137-2</v>
          </cell>
          <cell r="B486">
            <v>5057</v>
          </cell>
          <cell r="C486">
            <v>2</v>
          </cell>
          <cell r="D486" t="str">
            <v>A</v>
          </cell>
          <cell r="E486">
            <v>137</v>
          </cell>
          <cell r="F486" t="str">
            <v>Z</v>
          </cell>
          <cell r="G486">
            <v>2</v>
          </cell>
          <cell r="H486">
            <v>3102782</v>
          </cell>
          <cell r="I486">
            <v>0.83499999999999996</v>
          </cell>
          <cell r="J486">
            <v>0.84</v>
          </cell>
          <cell r="K486">
            <v>363.1</v>
          </cell>
          <cell r="L486">
            <v>363.81</v>
          </cell>
          <cell r="M486">
            <v>362.97</v>
          </cell>
          <cell r="N486">
            <v>363.81</v>
          </cell>
          <cell r="O486">
            <v>0</v>
          </cell>
          <cell r="P486" t="str">
            <v>SM</v>
          </cell>
          <cell r="Q486" t="str">
            <v>cont. 137-3. pc1</v>
          </cell>
          <cell r="R486" t="str">
            <v>no</v>
          </cell>
          <cell r="S486">
            <v>1</v>
          </cell>
          <cell r="T486">
            <v>108</v>
          </cell>
          <cell r="U486">
            <v>3</v>
          </cell>
          <cell r="V486" t="str">
            <v>M</v>
          </cell>
          <cell r="W486" t="str">
            <v>no</v>
          </cell>
          <cell r="Z486" t="str">
            <v>ICDP5057ESE4IU2</v>
          </cell>
        </row>
        <row r="487">
          <cell r="A487" t="str">
            <v>137-3</v>
          </cell>
          <cell r="B487">
            <v>5057</v>
          </cell>
          <cell r="C487">
            <v>2</v>
          </cell>
          <cell r="D487" t="str">
            <v>A</v>
          </cell>
          <cell r="E487">
            <v>137</v>
          </cell>
          <cell r="F487" t="str">
            <v>Z</v>
          </cell>
          <cell r="G487">
            <v>3</v>
          </cell>
          <cell r="H487">
            <v>3102784</v>
          </cell>
          <cell r="I487">
            <v>0.60499999999999998</v>
          </cell>
          <cell r="J487">
            <v>0.61</v>
          </cell>
          <cell r="K487">
            <v>363.935</v>
          </cell>
          <cell r="L487">
            <v>364.42</v>
          </cell>
          <cell r="M487">
            <v>363.81</v>
          </cell>
          <cell r="N487">
            <v>364.42</v>
          </cell>
          <cell r="O487">
            <v>0</v>
          </cell>
          <cell r="P487" t="str">
            <v>SM</v>
          </cell>
          <cell r="Q487" t="str">
            <v>cont. 137-4. pc1a-d</v>
          </cell>
          <cell r="R487" t="str">
            <v>no</v>
          </cell>
          <cell r="S487">
            <v>1</v>
          </cell>
          <cell r="T487">
            <v>108</v>
          </cell>
          <cell r="U487">
            <v>4</v>
          </cell>
          <cell r="V487" t="str">
            <v>M</v>
          </cell>
          <cell r="W487" t="str">
            <v>no</v>
          </cell>
          <cell r="Z487" t="str">
            <v>ICDP5057ESG4IU2</v>
          </cell>
        </row>
        <row r="488">
          <cell r="A488" t="str">
            <v>137-4</v>
          </cell>
          <cell r="B488">
            <v>5057</v>
          </cell>
          <cell r="C488">
            <v>2</v>
          </cell>
          <cell r="D488" t="str">
            <v>A</v>
          </cell>
          <cell r="E488">
            <v>137</v>
          </cell>
          <cell r="F488" t="str">
            <v>Z</v>
          </cell>
          <cell r="G488">
            <v>4</v>
          </cell>
          <cell r="H488">
            <v>3102786</v>
          </cell>
          <cell r="I488">
            <v>0.83</v>
          </cell>
          <cell r="J488">
            <v>0.83</v>
          </cell>
          <cell r="K488">
            <v>364.54</v>
          </cell>
          <cell r="L488">
            <v>365.25</v>
          </cell>
          <cell r="M488">
            <v>364.42</v>
          </cell>
          <cell r="N488">
            <v>365.25</v>
          </cell>
          <cell r="O488">
            <v>0</v>
          </cell>
          <cell r="P488" t="str">
            <v>SM</v>
          </cell>
          <cell r="Q488" t="str">
            <v>cont. 138-1. pc1a-d</v>
          </cell>
          <cell r="R488" t="str">
            <v>no</v>
          </cell>
          <cell r="S488">
            <v>1</v>
          </cell>
          <cell r="T488">
            <v>108</v>
          </cell>
          <cell r="U488">
            <v>5</v>
          </cell>
          <cell r="V488" t="str">
            <v>B</v>
          </cell>
          <cell r="W488" t="str">
            <v>no</v>
          </cell>
          <cell r="X488">
            <v>0</v>
          </cell>
          <cell r="Y488">
            <v>0</v>
          </cell>
          <cell r="Z488" t="str">
            <v>ICDP5057ESI4IU2</v>
          </cell>
        </row>
        <row r="489">
          <cell r="A489" t="str">
            <v>138-1</v>
          </cell>
          <cell r="B489">
            <v>5057</v>
          </cell>
          <cell r="C489">
            <v>2</v>
          </cell>
          <cell r="D489" t="str">
            <v>A</v>
          </cell>
          <cell r="E489">
            <v>138</v>
          </cell>
          <cell r="F489" t="str">
            <v>Z</v>
          </cell>
          <cell r="G489">
            <v>1</v>
          </cell>
          <cell r="H489">
            <v>3102788</v>
          </cell>
          <cell r="I489">
            <v>0.89500000000000002</v>
          </cell>
          <cell r="J489">
            <v>0.9</v>
          </cell>
          <cell r="K489">
            <v>365.35</v>
          </cell>
          <cell r="L489">
            <v>366.25</v>
          </cell>
          <cell r="M489">
            <v>365.35</v>
          </cell>
          <cell r="N489">
            <v>366.25</v>
          </cell>
          <cell r="O489">
            <v>0</v>
          </cell>
          <cell r="P489" t="str">
            <v>SM</v>
          </cell>
          <cell r="Q489" t="str">
            <v>sawn 138-2. pc1a-d</v>
          </cell>
          <cell r="R489" t="str">
            <v>no</v>
          </cell>
          <cell r="S489">
            <v>1</v>
          </cell>
          <cell r="T489">
            <v>109</v>
          </cell>
          <cell r="U489">
            <v>1</v>
          </cell>
          <cell r="V489" t="str">
            <v>T</v>
          </cell>
          <cell r="W489" t="str">
            <v>no</v>
          </cell>
          <cell r="Z489" t="str">
            <v>ICDP5057ESK4IU2</v>
          </cell>
        </row>
        <row r="490">
          <cell r="A490" t="str">
            <v>138-2</v>
          </cell>
          <cell r="B490">
            <v>5057</v>
          </cell>
          <cell r="C490">
            <v>2</v>
          </cell>
          <cell r="D490" t="str">
            <v>A</v>
          </cell>
          <cell r="E490">
            <v>138</v>
          </cell>
          <cell r="F490" t="str">
            <v>Z</v>
          </cell>
          <cell r="G490">
            <v>2</v>
          </cell>
          <cell r="H490">
            <v>3102790</v>
          </cell>
          <cell r="I490">
            <v>0.87</v>
          </cell>
          <cell r="J490">
            <v>0.86</v>
          </cell>
          <cell r="K490">
            <v>366.245</v>
          </cell>
          <cell r="L490">
            <v>367.11</v>
          </cell>
          <cell r="M490">
            <v>366.25</v>
          </cell>
          <cell r="N490">
            <v>367.11</v>
          </cell>
          <cell r="O490">
            <v>0</v>
          </cell>
          <cell r="P490" t="str">
            <v>SM</v>
          </cell>
          <cell r="Q490" t="str">
            <v>cont. 138-3. pc1a-c</v>
          </cell>
          <cell r="R490" t="str">
            <v>no</v>
          </cell>
          <cell r="S490">
            <v>1</v>
          </cell>
          <cell r="T490">
            <v>109</v>
          </cell>
          <cell r="U490">
            <v>2</v>
          </cell>
          <cell r="V490" t="str">
            <v>M</v>
          </cell>
          <cell r="W490" t="str">
            <v>no</v>
          </cell>
          <cell r="Z490" t="str">
            <v>ICDP5057ESM4IU2</v>
          </cell>
        </row>
        <row r="491">
          <cell r="A491" t="str">
            <v>138-3</v>
          </cell>
          <cell r="B491">
            <v>5057</v>
          </cell>
          <cell r="C491">
            <v>2</v>
          </cell>
          <cell r="D491" t="str">
            <v>A</v>
          </cell>
          <cell r="E491">
            <v>138</v>
          </cell>
          <cell r="F491" t="str">
            <v>Z</v>
          </cell>
          <cell r="G491">
            <v>3</v>
          </cell>
          <cell r="H491">
            <v>3102792</v>
          </cell>
          <cell r="I491">
            <v>0.83</v>
          </cell>
          <cell r="J491">
            <v>0.82</v>
          </cell>
          <cell r="K491">
            <v>367.11500000000001</v>
          </cell>
          <cell r="L491">
            <v>367.93</v>
          </cell>
          <cell r="M491">
            <v>367.11</v>
          </cell>
          <cell r="N491">
            <v>367.93</v>
          </cell>
          <cell r="O491">
            <v>0</v>
          </cell>
          <cell r="P491" t="str">
            <v>SM</v>
          </cell>
          <cell r="Q491" t="str">
            <v>cont. 138-4. pc1</v>
          </cell>
          <cell r="R491" t="str">
            <v>no</v>
          </cell>
          <cell r="S491">
            <v>1</v>
          </cell>
          <cell r="T491">
            <v>109</v>
          </cell>
          <cell r="U491">
            <v>3</v>
          </cell>
          <cell r="V491" t="str">
            <v>M</v>
          </cell>
          <cell r="W491" t="str">
            <v>no</v>
          </cell>
          <cell r="Z491" t="str">
            <v>ICDP5057ESO4IU2</v>
          </cell>
        </row>
        <row r="492">
          <cell r="A492" t="str">
            <v>138-4</v>
          </cell>
          <cell r="B492">
            <v>5057</v>
          </cell>
          <cell r="C492">
            <v>2</v>
          </cell>
          <cell r="D492" t="str">
            <v>A</v>
          </cell>
          <cell r="E492">
            <v>138</v>
          </cell>
          <cell r="F492" t="str">
            <v>Z</v>
          </cell>
          <cell r="G492">
            <v>4</v>
          </cell>
          <cell r="H492">
            <v>3102794</v>
          </cell>
          <cell r="I492">
            <v>0.47499999999999998</v>
          </cell>
          <cell r="J492">
            <v>0.45</v>
          </cell>
          <cell r="K492">
            <v>367.94499999999999</v>
          </cell>
          <cell r="L492">
            <v>368.38</v>
          </cell>
          <cell r="M492">
            <v>367.93</v>
          </cell>
          <cell r="N492">
            <v>368.38</v>
          </cell>
          <cell r="O492">
            <v>0</v>
          </cell>
          <cell r="P492" t="str">
            <v>SM</v>
          </cell>
          <cell r="Q492" t="str">
            <v>cont. 139-1. pc1a-b</v>
          </cell>
          <cell r="R492" t="str">
            <v>no</v>
          </cell>
          <cell r="S492">
            <v>1</v>
          </cell>
          <cell r="T492">
            <v>109</v>
          </cell>
          <cell r="U492">
            <v>4</v>
          </cell>
          <cell r="V492" t="str">
            <v>M</v>
          </cell>
          <cell r="W492" t="str">
            <v>no</v>
          </cell>
          <cell r="X492">
            <v>0</v>
          </cell>
          <cell r="Y492">
            <v>0</v>
          </cell>
          <cell r="Z492" t="str">
            <v>ICDP5057ESQ4IU2</v>
          </cell>
        </row>
        <row r="493">
          <cell r="A493" t="str">
            <v>139-1</v>
          </cell>
          <cell r="B493">
            <v>5057</v>
          </cell>
          <cell r="C493">
            <v>2</v>
          </cell>
          <cell r="D493" t="str">
            <v>A</v>
          </cell>
          <cell r="E493">
            <v>139</v>
          </cell>
          <cell r="F493" t="str">
            <v>Z</v>
          </cell>
          <cell r="G493">
            <v>1</v>
          </cell>
          <cell r="H493">
            <v>3102796</v>
          </cell>
          <cell r="I493">
            <v>0.76500000000000001</v>
          </cell>
          <cell r="J493">
            <v>0.75</v>
          </cell>
          <cell r="K493">
            <v>368.4</v>
          </cell>
          <cell r="L493">
            <v>369.15</v>
          </cell>
          <cell r="M493">
            <v>368.4</v>
          </cell>
          <cell r="N493">
            <v>369.15</v>
          </cell>
          <cell r="O493">
            <v>0</v>
          </cell>
          <cell r="P493" t="str">
            <v>SM</v>
          </cell>
          <cell r="Q493" t="str">
            <v>cont. 139-2. pc1a-b</v>
          </cell>
          <cell r="R493" t="str">
            <v>no</v>
          </cell>
          <cell r="S493">
            <v>1</v>
          </cell>
          <cell r="T493">
            <v>109</v>
          </cell>
          <cell r="U493">
            <v>5</v>
          </cell>
          <cell r="V493" t="str">
            <v>B</v>
          </cell>
          <cell r="W493" t="str">
            <v>no</v>
          </cell>
          <cell r="Z493" t="str">
            <v>ICDP5057ESS4IU2</v>
          </cell>
        </row>
        <row r="494">
          <cell r="A494" t="str">
            <v>139-2</v>
          </cell>
          <cell r="B494">
            <v>5057</v>
          </cell>
          <cell r="C494">
            <v>2</v>
          </cell>
          <cell r="D494" t="str">
            <v>A</v>
          </cell>
          <cell r="E494">
            <v>139</v>
          </cell>
          <cell r="F494" t="str">
            <v>Z</v>
          </cell>
          <cell r="G494">
            <v>2</v>
          </cell>
          <cell r="H494">
            <v>3102798</v>
          </cell>
          <cell r="I494">
            <v>0.72</v>
          </cell>
          <cell r="J494">
            <v>0.7</v>
          </cell>
          <cell r="K494">
            <v>369.16499999999996</v>
          </cell>
          <cell r="L494">
            <v>369.85</v>
          </cell>
          <cell r="M494">
            <v>369.15</v>
          </cell>
          <cell r="N494">
            <v>369.85</v>
          </cell>
          <cell r="O494">
            <v>0</v>
          </cell>
          <cell r="P494" t="str">
            <v>SM</v>
          </cell>
          <cell r="Q494" t="str">
            <v>cont. 139-3. pc1</v>
          </cell>
          <cell r="R494" t="str">
            <v>no</v>
          </cell>
          <cell r="S494">
            <v>1</v>
          </cell>
          <cell r="T494">
            <v>110</v>
          </cell>
          <cell r="U494">
            <v>1</v>
          </cell>
          <cell r="V494" t="str">
            <v>T</v>
          </cell>
          <cell r="W494" t="str">
            <v>no</v>
          </cell>
          <cell r="Z494" t="str">
            <v>ICDP5057ESU4IU2</v>
          </cell>
        </row>
        <row r="495">
          <cell r="A495" t="str">
            <v>139-3</v>
          </cell>
          <cell r="B495">
            <v>5057</v>
          </cell>
          <cell r="C495">
            <v>2</v>
          </cell>
          <cell r="D495" t="str">
            <v>A</v>
          </cell>
          <cell r="E495">
            <v>139</v>
          </cell>
          <cell r="F495" t="str">
            <v>Z</v>
          </cell>
          <cell r="G495">
            <v>3</v>
          </cell>
          <cell r="H495">
            <v>3102800</v>
          </cell>
          <cell r="I495">
            <v>0.71499999999999997</v>
          </cell>
          <cell r="J495">
            <v>0.7</v>
          </cell>
          <cell r="K495">
            <v>369.88499999999999</v>
          </cell>
          <cell r="L495">
            <v>370.55</v>
          </cell>
          <cell r="M495">
            <v>369.85</v>
          </cell>
          <cell r="N495">
            <v>370.55</v>
          </cell>
          <cell r="O495">
            <v>0</v>
          </cell>
          <cell r="P495" t="str">
            <v>SM</v>
          </cell>
          <cell r="Q495" t="str">
            <v>cont. 139-4. pc1</v>
          </cell>
          <cell r="R495" t="str">
            <v>no</v>
          </cell>
          <cell r="S495">
            <v>1</v>
          </cell>
          <cell r="T495">
            <v>110</v>
          </cell>
          <cell r="U495">
            <v>2</v>
          </cell>
          <cell r="V495" t="str">
            <v>M</v>
          </cell>
          <cell r="W495" t="str">
            <v>no</v>
          </cell>
          <cell r="Z495" t="str">
            <v>ICDP5057ESW4IU2</v>
          </cell>
        </row>
        <row r="496">
          <cell r="A496" t="str">
            <v>139-4</v>
          </cell>
          <cell r="B496">
            <v>5057</v>
          </cell>
          <cell r="C496">
            <v>2</v>
          </cell>
          <cell r="D496" t="str">
            <v>A</v>
          </cell>
          <cell r="E496">
            <v>139</v>
          </cell>
          <cell r="F496" t="str">
            <v>Z</v>
          </cell>
          <cell r="G496">
            <v>4</v>
          </cell>
          <cell r="H496">
            <v>3102802</v>
          </cell>
          <cell r="I496">
            <v>0.95499999999999996</v>
          </cell>
          <cell r="J496">
            <v>0.92</v>
          </cell>
          <cell r="K496">
            <v>370.59999999999997</v>
          </cell>
          <cell r="L496">
            <v>371.47</v>
          </cell>
          <cell r="M496">
            <v>370.55</v>
          </cell>
          <cell r="N496">
            <v>371.47</v>
          </cell>
          <cell r="O496">
            <v>0</v>
          </cell>
          <cell r="P496" t="str">
            <v>SM</v>
          </cell>
          <cell r="Q496" t="str">
            <v>cont. 140-1. pc1</v>
          </cell>
          <cell r="R496" t="str">
            <v>no</v>
          </cell>
          <cell r="S496">
            <v>1</v>
          </cell>
          <cell r="T496">
            <v>110</v>
          </cell>
          <cell r="U496">
            <v>3</v>
          </cell>
          <cell r="V496" t="str">
            <v>M</v>
          </cell>
          <cell r="W496" t="str">
            <v>no</v>
          </cell>
          <cell r="Z496" t="str">
            <v>ICDP5057ESY4IU2</v>
          </cell>
        </row>
        <row r="497">
          <cell r="A497" t="str">
            <v>140-1</v>
          </cell>
          <cell r="B497">
            <v>5057</v>
          </cell>
          <cell r="C497">
            <v>2</v>
          </cell>
          <cell r="D497" t="str">
            <v>A</v>
          </cell>
          <cell r="E497">
            <v>140</v>
          </cell>
          <cell r="F497" t="str">
            <v>Z</v>
          </cell>
          <cell r="G497">
            <v>1</v>
          </cell>
          <cell r="H497">
            <v>3102804</v>
          </cell>
          <cell r="I497">
            <v>0.97499999999999998</v>
          </cell>
          <cell r="J497">
            <v>0.96</v>
          </cell>
          <cell r="K497">
            <v>371.45</v>
          </cell>
          <cell r="L497">
            <v>372.41</v>
          </cell>
          <cell r="M497">
            <v>371.45</v>
          </cell>
          <cell r="N497">
            <v>372.41</v>
          </cell>
          <cell r="O497">
            <v>0</v>
          </cell>
          <cell r="P497" t="str">
            <v>SM</v>
          </cell>
          <cell r="Q497" t="str">
            <v>discont. 140-2. pc1</v>
          </cell>
          <cell r="R497" t="str">
            <v>no</v>
          </cell>
          <cell r="S497">
            <v>1</v>
          </cell>
          <cell r="T497">
            <v>110</v>
          </cell>
          <cell r="U497">
            <v>4</v>
          </cell>
          <cell r="V497" t="str">
            <v>M</v>
          </cell>
          <cell r="W497" t="str">
            <v>no</v>
          </cell>
          <cell r="X497">
            <v>0</v>
          </cell>
          <cell r="Y497">
            <v>0</v>
          </cell>
          <cell r="Z497" t="str">
            <v>ICDP5057ES05IU2</v>
          </cell>
        </row>
        <row r="498">
          <cell r="A498" t="str">
            <v>140-2</v>
          </cell>
          <cell r="B498">
            <v>5057</v>
          </cell>
          <cell r="C498">
            <v>2</v>
          </cell>
          <cell r="D498" t="str">
            <v>A</v>
          </cell>
          <cell r="E498">
            <v>140</v>
          </cell>
          <cell r="F498" t="str">
            <v>Z</v>
          </cell>
          <cell r="G498">
            <v>2</v>
          </cell>
          <cell r="H498">
            <v>3102806</v>
          </cell>
          <cell r="I498">
            <v>0.73499999999999999</v>
          </cell>
          <cell r="J498">
            <v>0.72</v>
          </cell>
          <cell r="K498">
            <v>372.42500000000001</v>
          </cell>
          <cell r="L498">
            <v>373.13</v>
          </cell>
          <cell r="M498">
            <v>372.41</v>
          </cell>
          <cell r="N498">
            <v>373.13</v>
          </cell>
          <cell r="O498">
            <v>0</v>
          </cell>
          <cell r="P498" t="str">
            <v>SM</v>
          </cell>
          <cell r="Q498" t="str">
            <v>sawn 140-3. pc1a-d</v>
          </cell>
          <cell r="R498" t="str">
            <v>no</v>
          </cell>
          <cell r="S498">
            <v>1</v>
          </cell>
          <cell r="T498">
            <v>110</v>
          </cell>
          <cell r="U498">
            <v>5</v>
          </cell>
          <cell r="V498" t="str">
            <v>B</v>
          </cell>
          <cell r="W498" t="str">
            <v>no</v>
          </cell>
          <cell r="Z498" t="str">
            <v>ICDP5057ES25IU2</v>
          </cell>
        </row>
        <row r="499">
          <cell r="A499" t="str">
            <v>140-3</v>
          </cell>
          <cell r="B499">
            <v>5057</v>
          </cell>
          <cell r="C499">
            <v>2</v>
          </cell>
          <cell r="D499" t="str">
            <v>A</v>
          </cell>
          <cell r="E499">
            <v>140</v>
          </cell>
          <cell r="F499" t="str">
            <v>Z</v>
          </cell>
          <cell r="G499">
            <v>3</v>
          </cell>
          <cell r="H499">
            <v>3102808</v>
          </cell>
          <cell r="I499">
            <v>0.66</v>
          </cell>
          <cell r="J499">
            <v>0.66</v>
          </cell>
          <cell r="K499">
            <v>373.16</v>
          </cell>
          <cell r="L499">
            <v>373.79</v>
          </cell>
          <cell r="M499">
            <v>373.13</v>
          </cell>
          <cell r="N499">
            <v>373.79</v>
          </cell>
          <cell r="O499">
            <v>0</v>
          </cell>
          <cell r="P499" t="str">
            <v>JC</v>
          </cell>
          <cell r="Q499" t="str">
            <v>cont. 140-4. pc1</v>
          </cell>
          <cell r="R499" t="str">
            <v>no</v>
          </cell>
          <cell r="S499">
            <v>1</v>
          </cell>
          <cell r="T499">
            <v>111</v>
          </cell>
          <cell r="U499">
            <v>1</v>
          </cell>
          <cell r="V499" t="str">
            <v>T</v>
          </cell>
          <cell r="W499" t="str">
            <v>no</v>
          </cell>
          <cell r="X499">
            <v>0</v>
          </cell>
          <cell r="Y499">
            <v>0</v>
          </cell>
          <cell r="Z499" t="str">
            <v>ICDP5057ES45IU2</v>
          </cell>
        </row>
        <row r="500">
          <cell r="A500" t="str">
            <v>140-4</v>
          </cell>
          <cell r="B500">
            <v>5057</v>
          </cell>
          <cell r="C500">
            <v>2</v>
          </cell>
          <cell r="D500" t="str">
            <v>A</v>
          </cell>
          <cell r="E500">
            <v>140</v>
          </cell>
          <cell r="F500" t="str">
            <v>Z</v>
          </cell>
          <cell r="G500">
            <v>4</v>
          </cell>
          <cell r="H500">
            <v>3102810</v>
          </cell>
          <cell r="I500">
            <v>0.69</v>
          </cell>
          <cell r="J500">
            <v>0.68</v>
          </cell>
          <cell r="K500">
            <v>373.82000000000005</v>
          </cell>
          <cell r="L500">
            <v>374.47</v>
          </cell>
          <cell r="M500">
            <v>373.79</v>
          </cell>
          <cell r="N500">
            <v>374.47</v>
          </cell>
          <cell r="O500">
            <v>0</v>
          </cell>
          <cell r="P500" t="str">
            <v>JC</v>
          </cell>
          <cell r="Q500" t="str">
            <v>cont. 141-1. pc1</v>
          </cell>
          <cell r="R500" t="str">
            <v>no</v>
          </cell>
          <cell r="S500">
            <v>1</v>
          </cell>
          <cell r="T500">
            <v>111</v>
          </cell>
          <cell r="U500">
            <v>2</v>
          </cell>
          <cell r="V500" t="str">
            <v>M</v>
          </cell>
          <cell r="W500" t="str">
            <v>no</v>
          </cell>
          <cell r="X500">
            <v>0</v>
          </cell>
          <cell r="Y500">
            <v>0</v>
          </cell>
          <cell r="Z500" t="str">
            <v>ICDP5057ES65IU2</v>
          </cell>
        </row>
        <row r="501">
          <cell r="A501" t="str">
            <v>141-1</v>
          </cell>
          <cell r="B501">
            <v>5057</v>
          </cell>
          <cell r="C501">
            <v>2</v>
          </cell>
          <cell r="D501" t="str">
            <v>A</v>
          </cell>
          <cell r="E501">
            <v>141</v>
          </cell>
          <cell r="F501" t="str">
            <v>Z</v>
          </cell>
          <cell r="G501">
            <v>1</v>
          </cell>
          <cell r="H501">
            <v>3102812</v>
          </cell>
          <cell r="I501">
            <v>0.71</v>
          </cell>
          <cell r="J501">
            <v>0.7</v>
          </cell>
          <cell r="K501">
            <v>374.5</v>
          </cell>
          <cell r="L501">
            <v>375.2</v>
          </cell>
          <cell r="M501">
            <v>374.5</v>
          </cell>
          <cell r="N501">
            <v>375.2</v>
          </cell>
          <cell r="O501">
            <v>0</v>
          </cell>
          <cell r="P501" t="str">
            <v>JC</v>
          </cell>
          <cell r="Q501" t="str">
            <v>cont. 141-2. pc1a-c, c in bag</v>
          </cell>
          <cell r="R501" t="str">
            <v>no</v>
          </cell>
          <cell r="S501">
            <v>1</v>
          </cell>
          <cell r="T501">
            <v>111</v>
          </cell>
          <cell r="U501">
            <v>3</v>
          </cell>
          <cell r="V501" t="str">
            <v>M</v>
          </cell>
          <cell r="W501" t="str">
            <v>no</v>
          </cell>
          <cell r="Z501" t="str">
            <v>ICDP5057ES85IU2</v>
          </cell>
        </row>
        <row r="502">
          <cell r="A502" t="str">
            <v>141-2</v>
          </cell>
          <cell r="B502">
            <v>5057</v>
          </cell>
          <cell r="C502">
            <v>2</v>
          </cell>
          <cell r="D502" t="str">
            <v>A</v>
          </cell>
          <cell r="E502">
            <v>141</v>
          </cell>
          <cell r="F502" t="str">
            <v>Z</v>
          </cell>
          <cell r="G502">
            <v>2</v>
          </cell>
          <cell r="H502">
            <v>3102814</v>
          </cell>
          <cell r="I502">
            <v>0.62</v>
          </cell>
          <cell r="J502">
            <v>0.61</v>
          </cell>
          <cell r="K502">
            <v>375.21</v>
          </cell>
          <cell r="L502">
            <v>375.81</v>
          </cell>
          <cell r="M502">
            <v>375.2</v>
          </cell>
          <cell r="N502">
            <v>375.81</v>
          </cell>
          <cell r="O502">
            <v>0</v>
          </cell>
          <cell r="P502" t="str">
            <v>JC</v>
          </cell>
          <cell r="Q502" t="str">
            <v>cont. 141-3. pc1a-f, b and f in bag</v>
          </cell>
          <cell r="R502" t="str">
            <v>no</v>
          </cell>
          <cell r="S502">
            <v>1</v>
          </cell>
          <cell r="T502">
            <v>111</v>
          </cell>
          <cell r="U502">
            <v>4</v>
          </cell>
          <cell r="V502" t="str">
            <v>M</v>
          </cell>
          <cell r="W502" t="str">
            <v>no</v>
          </cell>
          <cell r="Z502" t="str">
            <v>ICDP5057ESA5IU2</v>
          </cell>
        </row>
        <row r="503">
          <cell r="A503" t="str">
            <v>141-3</v>
          </cell>
          <cell r="B503">
            <v>5057</v>
          </cell>
          <cell r="C503">
            <v>2</v>
          </cell>
          <cell r="D503" t="str">
            <v>A</v>
          </cell>
          <cell r="E503">
            <v>141</v>
          </cell>
          <cell r="F503" t="str">
            <v>Z</v>
          </cell>
          <cell r="G503">
            <v>3</v>
          </cell>
          <cell r="H503">
            <v>3102816</v>
          </cell>
          <cell r="I503">
            <v>0.9</v>
          </cell>
          <cell r="J503">
            <v>0.89</v>
          </cell>
          <cell r="K503">
            <v>375.83</v>
          </cell>
          <cell r="L503">
            <v>376.7</v>
          </cell>
          <cell r="M503">
            <v>375.81</v>
          </cell>
          <cell r="N503">
            <v>376.7</v>
          </cell>
          <cell r="O503">
            <v>0</v>
          </cell>
          <cell r="P503" t="str">
            <v>JC</v>
          </cell>
          <cell r="Q503" t="str">
            <v>sawn 141-4. pc1</v>
          </cell>
          <cell r="R503" t="str">
            <v>no</v>
          </cell>
          <cell r="S503">
            <v>1</v>
          </cell>
          <cell r="T503">
            <v>111</v>
          </cell>
          <cell r="U503">
            <v>5</v>
          </cell>
          <cell r="V503" t="str">
            <v>B</v>
          </cell>
          <cell r="W503" t="str">
            <v>no</v>
          </cell>
          <cell r="Z503" t="str">
            <v>ICDP5057ESC5IU2</v>
          </cell>
        </row>
        <row r="504">
          <cell r="A504" t="str">
            <v>141-4</v>
          </cell>
          <cell r="B504">
            <v>5057</v>
          </cell>
          <cell r="C504">
            <v>2</v>
          </cell>
          <cell r="D504" t="str">
            <v>A</v>
          </cell>
          <cell r="E504">
            <v>141</v>
          </cell>
          <cell r="F504" t="str">
            <v>Z</v>
          </cell>
          <cell r="G504">
            <v>4</v>
          </cell>
          <cell r="H504">
            <v>3102818</v>
          </cell>
          <cell r="I504">
            <v>0.84</v>
          </cell>
          <cell r="J504">
            <v>0.84</v>
          </cell>
          <cell r="K504">
            <v>376.72999999999996</v>
          </cell>
          <cell r="L504">
            <v>377.54</v>
          </cell>
          <cell r="M504">
            <v>376.7</v>
          </cell>
          <cell r="N504">
            <v>377.54</v>
          </cell>
          <cell r="O504">
            <v>0</v>
          </cell>
          <cell r="P504" t="str">
            <v>SM</v>
          </cell>
          <cell r="Q504" t="str">
            <v>cont. 142-1. pc1a-b</v>
          </cell>
          <cell r="R504" t="str">
            <v>no</v>
          </cell>
          <cell r="S504">
            <v>1</v>
          </cell>
          <cell r="T504">
            <v>112</v>
          </cell>
          <cell r="U504">
            <v>1</v>
          </cell>
          <cell r="V504" t="str">
            <v>T</v>
          </cell>
          <cell r="W504" t="str">
            <v>no</v>
          </cell>
          <cell r="Z504" t="str">
            <v>ICDP5057ESE5IU2</v>
          </cell>
        </row>
        <row r="505">
          <cell r="A505" t="str">
            <v>142-1</v>
          </cell>
          <cell r="B505">
            <v>5057</v>
          </cell>
          <cell r="C505">
            <v>2</v>
          </cell>
          <cell r="D505" t="str">
            <v>A</v>
          </cell>
          <cell r="E505">
            <v>142</v>
          </cell>
          <cell r="F505" t="str">
            <v>Z</v>
          </cell>
          <cell r="G505">
            <v>1</v>
          </cell>
          <cell r="H505">
            <v>3102820</v>
          </cell>
          <cell r="I505">
            <v>0.86</v>
          </cell>
          <cell r="J505">
            <v>0.83</v>
          </cell>
          <cell r="K505">
            <v>377.55</v>
          </cell>
          <cell r="L505">
            <v>378.38</v>
          </cell>
          <cell r="M505">
            <v>377.55</v>
          </cell>
          <cell r="N505">
            <v>378.38</v>
          </cell>
          <cell r="O505">
            <v>0</v>
          </cell>
          <cell r="P505" t="str">
            <v>SM</v>
          </cell>
          <cell r="Q505" t="str">
            <v>cont. 142-2. pc1a-f, d in bag</v>
          </cell>
          <cell r="R505" t="str">
            <v>no</v>
          </cell>
          <cell r="S505">
            <v>1</v>
          </cell>
          <cell r="T505">
            <v>112</v>
          </cell>
          <cell r="U505">
            <v>2</v>
          </cell>
          <cell r="V505" t="str">
            <v>M</v>
          </cell>
          <cell r="W505" t="str">
            <v>no</v>
          </cell>
          <cell r="Z505" t="str">
            <v>ICDP5057ESG5IU2</v>
          </cell>
        </row>
        <row r="506">
          <cell r="A506" t="str">
            <v>142-2</v>
          </cell>
          <cell r="B506">
            <v>5057</v>
          </cell>
          <cell r="C506">
            <v>2</v>
          </cell>
          <cell r="D506" t="str">
            <v>A</v>
          </cell>
          <cell r="E506">
            <v>142</v>
          </cell>
          <cell r="F506" t="str">
            <v>Z</v>
          </cell>
          <cell r="G506">
            <v>2</v>
          </cell>
          <cell r="H506">
            <v>3102822</v>
          </cell>
          <cell r="I506">
            <v>0.745</v>
          </cell>
          <cell r="J506">
            <v>0.71</v>
          </cell>
          <cell r="K506">
            <v>378.41</v>
          </cell>
          <cell r="L506">
            <v>379.09</v>
          </cell>
          <cell r="M506">
            <v>378.38</v>
          </cell>
          <cell r="N506">
            <v>379.09</v>
          </cell>
          <cell r="O506">
            <v>0</v>
          </cell>
          <cell r="P506" t="str">
            <v>SM</v>
          </cell>
          <cell r="Q506" t="str">
            <v>cont. 142-3. pc1a-d, b in bag</v>
          </cell>
          <cell r="R506" t="str">
            <v>no</v>
          </cell>
          <cell r="S506">
            <v>1</v>
          </cell>
          <cell r="T506">
            <v>112</v>
          </cell>
          <cell r="U506">
            <v>3</v>
          </cell>
          <cell r="V506" t="str">
            <v>M</v>
          </cell>
          <cell r="W506" t="str">
            <v>no</v>
          </cell>
          <cell r="Z506" t="str">
            <v>ICDP5057ESI5IU2</v>
          </cell>
        </row>
        <row r="507">
          <cell r="A507" t="str">
            <v>142-3</v>
          </cell>
          <cell r="B507">
            <v>5057</v>
          </cell>
          <cell r="C507">
            <v>2</v>
          </cell>
          <cell r="D507" t="str">
            <v>A</v>
          </cell>
          <cell r="E507">
            <v>142</v>
          </cell>
          <cell r="F507" t="str">
            <v>Z</v>
          </cell>
          <cell r="G507">
            <v>3</v>
          </cell>
          <cell r="H507">
            <v>3102824</v>
          </cell>
          <cell r="I507">
            <v>0.76</v>
          </cell>
          <cell r="J507">
            <v>0.69</v>
          </cell>
          <cell r="K507">
            <v>379.15500000000003</v>
          </cell>
          <cell r="L507">
            <v>379.78</v>
          </cell>
          <cell r="M507">
            <v>379.09</v>
          </cell>
          <cell r="N507">
            <v>379.78</v>
          </cell>
          <cell r="O507">
            <v>0</v>
          </cell>
          <cell r="P507" t="str">
            <v>SM</v>
          </cell>
          <cell r="Q507" t="str">
            <v>sawn 142-4. pc1</v>
          </cell>
          <cell r="R507" t="str">
            <v>no</v>
          </cell>
          <cell r="S507">
            <v>1</v>
          </cell>
          <cell r="T507">
            <v>112</v>
          </cell>
          <cell r="U507">
            <v>4</v>
          </cell>
          <cell r="V507" t="str">
            <v>M</v>
          </cell>
          <cell r="W507" t="str">
            <v>no</v>
          </cell>
          <cell r="Z507" t="str">
            <v>ICDP5057ESK5IU2</v>
          </cell>
        </row>
        <row r="508">
          <cell r="A508" t="str">
            <v>142-4</v>
          </cell>
          <cell r="B508">
            <v>5057</v>
          </cell>
          <cell r="C508">
            <v>2</v>
          </cell>
          <cell r="D508" t="str">
            <v>A</v>
          </cell>
          <cell r="E508">
            <v>142</v>
          </cell>
          <cell r="F508" t="str">
            <v>Z</v>
          </cell>
          <cell r="G508">
            <v>4</v>
          </cell>
          <cell r="H508">
            <v>3102826</v>
          </cell>
          <cell r="I508">
            <v>0.82</v>
          </cell>
          <cell r="J508">
            <v>0.82</v>
          </cell>
          <cell r="K508">
            <v>379.91500000000002</v>
          </cell>
          <cell r="L508">
            <v>380.6</v>
          </cell>
          <cell r="M508">
            <v>379.78</v>
          </cell>
          <cell r="N508">
            <v>380.6</v>
          </cell>
          <cell r="O508">
            <v>0</v>
          </cell>
          <cell r="P508" t="str">
            <v>SM</v>
          </cell>
          <cell r="R508" t="str">
            <v>no</v>
          </cell>
          <cell r="S508">
            <v>1</v>
          </cell>
          <cell r="T508">
            <v>112</v>
          </cell>
          <cell r="U508">
            <v>5</v>
          </cell>
          <cell r="V508" t="str">
            <v>B</v>
          </cell>
          <cell r="W508" t="str">
            <v>no</v>
          </cell>
          <cell r="Z508" t="str">
            <v>ICDP5057ESM5IU2</v>
          </cell>
        </row>
        <row r="509">
          <cell r="A509" t="str">
            <v>143-1</v>
          </cell>
          <cell r="B509">
            <v>5057</v>
          </cell>
          <cell r="C509">
            <v>2</v>
          </cell>
          <cell r="D509" t="str">
            <v>A</v>
          </cell>
          <cell r="E509">
            <v>143</v>
          </cell>
          <cell r="F509" t="str">
            <v>Z</v>
          </cell>
          <cell r="G509">
            <v>1</v>
          </cell>
          <cell r="H509">
            <v>3102828</v>
          </cell>
          <cell r="I509">
            <v>0.8</v>
          </cell>
          <cell r="J509">
            <v>0.79</v>
          </cell>
          <cell r="K509">
            <v>380.6</v>
          </cell>
          <cell r="L509">
            <v>381.39</v>
          </cell>
          <cell r="M509">
            <v>380.6</v>
          </cell>
          <cell r="N509">
            <v>381.39</v>
          </cell>
          <cell r="O509">
            <v>0</v>
          </cell>
          <cell r="P509" t="str">
            <v>SM</v>
          </cell>
          <cell r="Q509" t="str">
            <v>cont. 143-2. pc1a-b</v>
          </cell>
          <cell r="R509" t="str">
            <v>no</v>
          </cell>
          <cell r="S509">
            <v>1</v>
          </cell>
          <cell r="T509">
            <v>113</v>
          </cell>
          <cell r="U509">
            <v>1</v>
          </cell>
          <cell r="V509" t="str">
            <v>T</v>
          </cell>
          <cell r="W509" t="str">
            <v>no</v>
          </cell>
          <cell r="Z509" t="str">
            <v>ICDP5057ESO5IU2</v>
          </cell>
        </row>
        <row r="510">
          <cell r="A510" t="str">
            <v>143-2</v>
          </cell>
          <cell r="B510">
            <v>5057</v>
          </cell>
          <cell r="C510">
            <v>2</v>
          </cell>
          <cell r="D510" t="str">
            <v>A</v>
          </cell>
          <cell r="E510">
            <v>143</v>
          </cell>
          <cell r="F510" t="str">
            <v>Z</v>
          </cell>
          <cell r="G510">
            <v>2</v>
          </cell>
          <cell r="H510">
            <v>3102830</v>
          </cell>
          <cell r="I510">
            <v>0.71499999999999997</v>
          </cell>
          <cell r="J510">
            <v>0.73</v>
          </cell>
          <cell r="K510">
            <v>381.40000000000003</v>
          </cell>
          <cell r="L510">
            <v>382.12</v>
          </cell>
          <cell r="M510">
            <v>381.39</v>
          </cell>
          <cell r="N510">
            <v>382.12</v>
          </cell>
          <cell r="O510">
            <v>0</v>
          </cell>
          <cell r="P510" t="str">
            <v>SM</v>
          </cell>
          <cell r="Q510" t="str">
            <v>sawn 143-3. pc1a-b</v>
          </cell>
          <cell r="R510" t="str">
            <v>no</v>
          </cell>
          <cell r="S510">
            <v>1</v>
          </cell>
          <cell r="T510">
            <v>113</v>
          </cell>
          <cell r="U510">
            <v>2</v>
          </cell>
          <cell r="V510" t="str">
            <v>M</v>
          </cell>
          <cell r="W510" t="str">
            <v>no</v>
          </cell>
          <cell r="Z510" t="str">
            <v>ICDP5057ESQ5IU2</v>
          </cell>
        </row>
        <row r="511">
          <cell r="A511" t="str">
            <v>143-3</v>
          </cell>
          <cell r="B511">
            <v>5057</v>
          </cell>
          <cell r="C511">
            <v>2</v>
          </cell>
          <cell r="D511" t="str">
            <v>A</v>
          </cell>
          <cell r="E511">
            <v>143</v>
          </cell>
          <cell r="F511" t="str">
            <v>Z</v>
          </cell>
          <cell r="G511">
            <v>3</v>
          </cell>
          <cell r="H511">
            <v>3102832</v>
          </cell>
          <cell r="I511">
            <v>0.82499999999999996</v>
          </cell>
          <cell r="J511">
            <v>0.8</v>
          </cell>
          <cell r="K511">
            <v>382.11500000000001</v>
          </cell>
          <cell r="L511">
            <v>382.92</v>
          </cell>
          <cell r="M511">
            <v>382.12</v>
          </cell>
          <cell r="N511">
            <v>382.92</v>
          </cell>
          <cell r="O511">
            <v>0</v>
          </cell>
          <cell r="P511" t="str">
            <v>SM</v>
          </cell>
          <cell r="Q511" t="str">
            <v>cont. 143-4. pc1</v>
          </cell>
          <cell r="R511" t="str">
            <v>no</v>
          </cell>
          <cell r="S511">
            <v>1</v>
          </cell>
          <cell r="T511">
            <v>113</v>
          </cell>
          <cell r="U511">
            <v>3</v>
          </cell>
          <cell r="V511" t="str">
            <v>M</v>
          </cell>
          <cell r="W511" t="str">
            <v>no</v>
          </cell>
          <cell r="Z511" t="str">
            <v>ICDP5057ESS5IU2</v>
          </cell>
        </row>
        <row r="512">
          <cell r="A512" t="str">
            <v>143-4</v>
          </cell>
          <cell r="B512">
            <v>5057</v>
          </cell>
          <cell r="C512">
            <v>2</v>
          </cell>
          <cell r="D512" t="str">
            <v>A</v>
          </cell>
          <cell r="E512">
            <v>143</v>
          </cell>
          <cell r="F512" t="str">
            <v>Z</v>
          </cell>
          <cell r="G512">
            <v>4</v>
          </cell>
          <cell r="H512">
            <v>3102834</v>
          </cell>
          <cell r="I512">
            <v>0.78500000000000003</v>
          </cell>
          <cell r="J512">
            <v>0.76</v>
          </cell>
          <cell r="K512">
            <v>382.94</v>
          </cell>
          <cell r="L512">
            <v>383.68</v>
          </cell>
          <cell r="M512">
            <v>382.92</v>
          </cell>
          <cell r="N512">
            <v>383.68</v>
          </cell>
          <cell r="O512">
            <v>0</v>
          </cell>
          <cell r="P512" t="str">
            <v>SM</v>
          </cell>
          <cell r="Q512" t="str">
            <v>cont. 144-1. pc1a-c</v>
          </cell>
          <cell r="R512" t="str">
            <v>no</v>
          </cell>
          <cell r="S512">
            <v>1</v>
          </cell>
          <cell r="T512">
            <v>113</v>
          </cell>
          <cell r="U512">
            <v>4</v>
          </cell>
          <cell r="V512" t="str">
            <v>M</v>
          </cell>
          <cell r="W512" t="str">
            <v>no</v>
          </cell>
          <cell r="Z512" t="str">
            <v>ICDP5057ESU5IU2</v>
          </cell>
        </row>
        <row r="513">
          <cell r="A513" t="str">
            <v>144-1</v>
          </cell>
          <cell r="B513">
            <v>5057</v>
          </cell>
          <cell r="C513">
            <v>2</v>
          </cell>
          <cell r="D513" t="str">
            <v>A</v>
          </cell>
          <cell r="E513">
            <v>144</v>
          </cell>
          <cell r="F513" t="str">
            <v>Z</v>
          </cell>
          <cell r="G513">
            <v>1</v>
          </cell>
          <cell r="H513">
            <v>3102836</v>
          </cell>
          <cell r="I513">
            <v>0.66500000000000004</v>
          </cell>
          <cell r="J513">
            <v>0.67</v>
          </cell>
          <cell r="K513">
            <v>383.65</v>
          </cell>
          <cell r="L513">
            <v>384.32</v>
          </cell>
          <cell r="M513">
            <v>383.65</v>
          </cell>
          <cell r="N513">
            <v>384.32</v>
          </cell>
          <cell r="O513">
            <v>0</v>
          </cell>
          <cell r="P513" t="str">
            <v>SM</v>
          </cell>
          <cell r="Q513" t="str">
            <v>cont. 144-2. pc1a-d</v>
          </cell>
          <cell r="R513" t="str">
            <v>no</v>
          </cell>
          <cell r="S513">
            <v>1</v>
          </cell>
          <cell r="T513">
            <v>113</v>
          </cell>
          <cell r="U513">
            <v>5</v>
          </cell>
          <cell r="V513" t="str">
            <v>B</v>
          </cell>
          <cell r="W513" t="str">
            <v>no</v>
          </cell>
          <cell r="Z513" t="str">
            <v>ICDP5057ESW5IU2</v>
          </cell>
        </row>
        <row r="514">
          <cell r="A514" t="str">
            <v>144-2</v>
          </cell>
          <cell r="B514">
            <v>5057</v>
          </cell>
          <cell r="C514">
            <v>2</v>
          </cell>
          <cell r="D514" t="str">
            <v>A</v>
          </cell>
          <cell r="E514">
            <v>144</v>
          </cell>
          <cell r="F514" t="str">
            <v>Z</v>
          </cell>
          <cell r="G514">
            <v>2</v>
          </cell>
          <cell r="H514">
            <v>3102838</v>
          </cell>
          <cell r="I514">
            <v>0.68500000000000005</v>
          </cell>
          <cell r="J514">
            <v>0.67</v>
          </cell>
          <cell r="K514">
            <v>384.315</v>
          </cell>
          <cell r="L514">
            <v>384.99</v>
          </cell>
          <cell r="M514">
            <v>384.32</v>
          </cell>
          <cell r="N514">
            <v>384.99</v>
          </cell>
          <cell r="O514">
            <v>0</v>
          </cell>
          <cell r="P514" t="str">
            <v>SM</v>
          </cell>
          <cell r="Q514" t="str">
            <v>cont. 144-3. pc1</v>
          </cell>
          <cell r="R514" t="str">
            <v>no</v>
          </cell>
          <cell r="S514">
            <v>1</v>
          </cell>
          <cell r="T514">
            <v>114</v>
          </cell>
          <cell r="U514">
            <v>1</v>
          </cell>
          <cell r="V514" t="str">
            <v>T</v>
          </cell>
          <cell r="W514" t="str">
            <v>no</v>
          </cell>
          <cell r="Z514" t="str">
            <v>ICDP5057ESY5IU2</v>
          </cell>
        </row>
        <row r="515">
          <cell r="A515" t="str">
            <v>144-3</v>
          </cell>
          <cell r="B515">
            <v>5057</v>
          </cell>
          <cell r="C515">
            <v>2</v>
          </cell>
          <cell r="D515" t="str">
            <v>A</v>
          </cell>
          <cell r="E515">
            <v>144</v>
          </cell>
          <cell r="F515" t="str">
            <v>Z</v>
          </cell>
          <cell r="G515">
            <v>3</v>
          </cell>
          <cell r="H515">
            <v>3102840</v>
          </cell>
          <cell r="I515">
            <v>0.83</v>
          </cell>
          <cell r="J515">
            <v>0.8</v>
          </cell>
          <cell r="K515">
            <v>385</v>
          </cell>
          <cell r="L515">
            <v>385.79</v>
          </cell>
          <cell r="M515">
            <v>384.99</v>
          </cell>
          <cell r="N515">
            <v>385.79</v>
          </cell>
          <cell r="O515">
            <v>0</v>
          </cell>
          <cell r="P515" t="str">
            <v>SM</v>
          </cell>
          <cell r="Q515" t="str">
            <v>cont. 144-4. pc1a-d, b in bag</v>
          </cell>
          <cell r="R515" t="str">
            <v>no</v>
          </cell>
          <cell r="S515">
            <v>1</v>
          </cell>
          <cell r="T515">
            <v>114</v>
          </cell>
          <cell r="U515">
            <v>2</v>
          </cell>
          <cell r="V515" t="str">
            <v>M</v>
          </cell>
          <cell r="W515" t="str">
            <v>no</v>
          </cell>
          <cell r="Z515" t="str">
            <v>ICDP5057ES06IU2</v>
          </cell>
        </row>
        <row r="516">
          <cell r="A516" t="str">
            <v>144-4</v>
          </cell>
          <cell r="B516">
            <v>5057</v>
          </cell>
          <cell r="C516">
            <v>2</v>
          </cell>
          <cell r="D516" t="str">
            <v>A</v>
          </cell>
          <cell r="E516">
            <v>144</v>
          </cell>
          <cell r="F516" t="str">
            <v>Z</v>
          </cell>
          <cell r="G516">
            <v>4</v>
          </cell>
          <cell r="H516">
            <v>3102842</v>
          </cell>
          <cell r="I516">
            <v>0.94499999999999995</v>
          </cell>
          <cell r="J516">
            <v>0.94</v>
          </cell>
          <cell r="K516">
            <v>385.83</v>
          </cell>
          <cell r="L516">
            <v>386.73</v>
          </cell>
          <cell r="M516">
            <v>385.79</v>
          </cell>
          <cell r="N516">
            <v>386.73</v>
          </cell>
          <cell r="O516">
            <v>0</v>
          </cell>
          <cell r="P516" t="str">
            <v>SM</v>
          </cell>
          <cell r="Q516" t="str">
            <v>cont. 145-1. pc1a-e</v>
          </cell>
          <cell r="R516" t="str">
            <v>no</v>
          </cell>
          <cell r="S516">
            <v>1</v>
          </cell>
          <cell r="T516">
            <v>114</v>
          </cell>
          <cell r="U516">
            <v>3</v>
          </cell>
          <cell r="V516" t="str">
            <v>M</v>
          </cell>
          <cell r="W516" t="str">
            <v>no</v>
          </cell>
          <cell r="Z516" t="str">
            <v>ICDP5057ES26IU2</v>
          </cell>
        </row>
        <row r="517">
          <cell r="A517" t="str">
            <v>145-1</v>
          </cell>
          <cell r="B517">
            <v>5057</v>
          </cell>
          <cell r="C517">
            <v>2</v>
          </cell>
          <cell r="D517" t="str">
            <v>A</v>
          </cell>
          <cell r="E517">
            <v>145</v>
          </cell>
          <cell r="F517" t="str">
            <v>Z</v>
          </cell>
          <cell r="G517">
            <v>1</v>
          </cell>
          <cell r="H517">
            <v>3102844</v>
          </cell>
          <cell r="I517">
            <v>0.85499999999999998</v>
          </cell>
          <cell r="J517">
            <v>0.85</v>
          </cell>
          <cell r="K517">
            <v>386.7</v>
          </cell>
          <cell r="L517">
            <v>387.55</v>
          </cell>
          <cell r="M517">
            <v>386.7</v>
          </cell>
          <cell r="N517">
            <v>387.55</v>
          </cell>
          <cell r="O517">
            <v>0</v>
          </cell>
          <cell r="P517" t="str">
            <v>SM</v>
          </cell>
          <cell r="Q517" t="str">
            <v>sawn 145-2. pc1a-g, c in bag</v>
          </cell>
          <cell r="R517" t="str">
            <v>no</v>
          </cell>
          <cell r="S517">
            <v>1</v>
          </cell>
          <cell r="T517">
            <v>114</v>
          </cell>
          <cell r="U517">
            <v>4</v>
          </cell>
          <cell r="V517" t="str">
            <v>M</v>
          </cell>
          <cell r="W517" t="str">
            <v>no</v>
          </cell>
          <cell r="Z517" t="str">
            <v>ICDP5057ES46IU2</v>
          </cell>
        </row>
        <row r="518">
          <cell r="A518" t="str">
            <v>145-2</v>
          </cell>
          <cell r="B518">
            <v>5057</v>
          </cell>
          <cell r="C518">
            <v>2</v>
          </cell>
          <cell r="D518" t="str">
            <v>A</v>
          </cell>
          <cell r="E518">
            <v>145</v>
          </cell>
          <cell r="F518" t="str">
            <v>Z</v>
          </cell>
          <cell r="G518">
            <v>2</v>
          </cell>
          <cell r="H518">
            <v>3102846</v>
          </cell>
          <cell r="I518">
            <v>0.66500000000000004</v>
          </cell>
          <cell r="J518">
            <v>0.64</v>
          </cell>
          <cell r="K518">
            <v>387.55500000000001</v>
          </cell>
          <cell r="L518">
            <v>388.19</v>
          </cell>
          <cell r="M518">
            <v>387.55</v>
          </cell>
          <cell r="N518">
            <v>388.19</v>
          </cell>
          <cell r="O518">
            <v>0</v>
          </cell>
          <cell r="P518" t="str">
            <v>SM</v>
          </cell>
          <cell r="Q518" t="str">
            <v>cont. 145-3. pc1a-c</v>
          </cell>
          <cell r="R518" t="str">
            <v>no</v>
          </cell>
          <cell r="S518">
            <v>1</v>
          </cell>
          <cell r="T518">
            <v>114</v>
          </cell>
          <cell r="U518">
            <v>5</v>
          </cell>
          <cell r="V518" t="str">
            <v>B</v>
          </cell>
          <cell r="W518" t="str">
            <v>no</v>
          </cell>
          <cell r="Z518" t="str">
            <v>ICDP5057ES66IU2</v>
          </cell>
        </row>
        <row r="519">
          <cell r="A519" t="str">
            <v>145-3</v>
          </cell>
          <cell r="B519">
            <v>5057</v>
          </cell>
          <cell r="C519">
            <v>2</v>
          </cell>
          <cell r="D519" t="str">
            <v>A</v>
          </cell>
          <cell r="E519">
            <v>145</v>
          </cell>
          <cell r="F519" t="str">
            <v>Z</v>
          </cell>
          <cell r="G519">
            <v>3</v>
          </cell>
          <cell r="H519">
            <v>3102848</v>
          </cell>
          <cell r="I519">
            <v>0.83499999999999996</v>
          </cell>
          <cell r="J519">
            <v>0.81</v>
          </cell>
          <cell r="K519">
            <v>388.22</v>
          </cell>
          <cell r="L519">
            <v>389</v>
          </cell>
          <cell r="M519">
            <v>388.19</v>
          </cell>
          <cell r="N519">
            <v>389</v>
          </cell>
          <cell r="O519">
            <v>0</v>
          </cell>
          <cell r="P519" t="str">
            <v>SM</v>
          </cell>
          <cell r="Q519" t="str">
            <v>cont. 145-4. pc1a-d, a in bag</v>
          </cell>
          <cell r="R519" t="str">
            <v>no</v>
          </cell>
          <cell r="S519">
            <v>1</v>
          </cell>
          <cell r="T519">
            <v>115</v>
          </cell>
          <cell r="U519">
            <v>1</v>
          </cell>
          <cell r="V519" t="str">
            <v>T</v>
          </cell>
          <cell r="W519" t="str">
            <v>no</v>
          </cell>
          <cell r="Z519" t="str">
            <v>ICDP5057ES86IU2</v>
          </cell>
        </row>
        <row r="520">
          <cell r="A520" t="str">
            <v>145-4</v>
          </cell>
          <cell r="B520">
            <v>5057</v>
          </cell>
          <cell r="C520">
            <v>2</v>
          </cell>
          <cell r="D520" t="str">
            <v>A</v>
          </cell>
          <cell r="E520">
            <v>145</v>
          </cell>
          <cell r="F520" t="str">
            <v>Z</v>
          </cell>
          <cell r="G520">
            <v>4</v>
          </cell>
          <cell r="H520">
            <v>3102850</v>
          </cell>
          <cell r="I520">
            <v>0.79</v>
          </cell>
          <cell r="J520">
            <v>0.76</v>
          </cell>
          <cell r="K520">
            <v>389.05500000000001</v>
          </cell>
          <cell r="L520">
            <v>389.76</v>
          </cell>
          <cell r="M520">
            <v>389</v>
          </cell>
          <cell r="N520">
            <v>389.76</v>
          </cell>
          <cell r="O520">
            <v>0</v>
          </cell>
          <cell r="P520" t="str">
            <v>SM</v>
          </cell>
          <cell r="Q520" t="str">
            <v>cont. 146-1. pc1. pc2 in bag. pc3. pc4. pc5. pc6. pc7. pc8. pc9a-c, b in bag</v>
          </cell>
          <cell r="R520" t="str">
            <v>no</v>
          </cell>
          <cell r="S520">
            <v>9</v>
          </cell>
          <cell r="T520">
            <v>115</v>
          </cell>
          <cell r="U520">
            <v>2</v>
          </cell>
          <cell r="V520" t="str">
            <v>M</v>
          </cell>
          <cell r="W520" t="str">
            <v>no</v>
          </cell>
          <cell r="Z520" t="str">
            <v>ICDP5057ESA6IU2</v>
          </cell>
        </row>
        <row r="521">
          <cell r="A521" t="str">
            <v>146-1</v>
          </cell>
          <cell r="B521">
            <v>5057</v>
          </cell>
          <cell r="C521">
            <v>2</v>
          </cell>
          <cell r="D521" t="str">
            <v>A</v>
          </cell>
          <cell r="E521">
            <v>146</v>
          </cell>
          <cell r="F521" t="str">
            <v>Z</v>
          </cell>
          <cell r="G521">
            <v>1</v>
          </cell>
          <cell r="H521">
            <v>3102852</v>
          </cell>
          <cell r="I521">
            <v>0.93</v>
          </cell>
          <cell r="J521">
            <v>0.92</v>
          </cell>
          <cell r="K521">
            <v>389.75</v>
          </cell>
          <cell r="L521">
            <v>390.67</v>
          </cell>
          <cell r="M521">
            <v>389.75</v>
          </cell>
          <cell r="N521">
            <v>390.67</v>
          </cell>
          <cell r="O521">
            <v>0</v>
          </cell>
          <cell r="P521" t="str">
            <v>SM</v>
          </cell>
          <cell r="Q521" t="str">
            <v>cont. 146-2. pc1a-f, e and f in bag</v>
          </cell>
          <cell r="R521" t="str">
            <v>no</v>
          </cell>
          <cell r="S521">
            <v>1</v>
          </cell>
          <cell r="T521">
            <v>115</v>
          </cell>
          <cell r="U521">
            <v>3</v>
          </cell>
          <cell r="V521" t="str">
            <v>M</v>
          </cell>
          <cell r="W521" t="str">
            <v>no</v>
          </cell>
          <cell r="Z521" t="str">
            <v>ICDP5057ESC6IU2</v>
          </cell>
        </row>
        <row r="522">
          <cell r="A522" t="str">
            <v>146-2</v>
          </cell>
          <cell r="B522">
            <v>5057</v>
          </cell>
          <cell r="C522">
            <v>2</v>
          </cell>
          <cell r="D522" t="str">
            <v>A</v>
          </cell>
          <cell r="E522">
            <v>146</v>
          </cell>
          <cell r="F522" t="str">
            <v>Z</v>
          </cell>
          <cell r="G522">
            <v>2</v>
          </cell>
          <cell r="H522">
            <v>3102854</v>
          </cell>
          <cell r="I522">
            <v>0.84</v>
          </cell>
          <cell r="J522">
            <v>0.82</v>
          </cell>
          <cell r="K522">
            <v>390.68</v>
          </cell>
          <cell r="L522">
            <v>391.49</v>
          </cell>
          <cell r="M522">
            <v>390.67</v>
          </cell>
          <cell r="N522">
            <v>391.49</v>
          </cell>
          <cell r="O522">
            <v>0</v>
          </cell>
          <cell r="P522" t="str">
            <v>SM</v>
          </cell>
          <cell r="Q522" t="str">
            <v>cont. 146-3. pc1a-b</v>
          </cell>
          <cell r="R522" t="str">
            <v>no</v>
          </cell>
          <cell r="S522">
            <v>1</v>
          </cell>
          <cell r="T522">
            <v>115</v>
          </cell>
          <cell r="U522">
            <v>4</v>
          </cell>
          <cell r="V522" t="str">
            <v>M</v>
          </cell>
          <cell r="W522" t="str">
            <v>no</v>
          </cell>
          <cell r="Z522" t="str">
            <v>ICDP5057ESE6IU2</v>
          </cell>
        </row>
        <row r="523">
          <cell r="A523" t="str">
            <v>146-3</v>
          </cell>
          <cell r="B523">
            <v>5057</v>
          </cell>
          <cell r="C523">
            <v>2</v>
          </cell>
          <cell r="D523" t="str">
            <v>A</v>
          </cell>
          <cell r="E523">
            <v>146</v>
          </cell>
          <cell r="F523" t="str">
            <v>Z</v>
          </cell>
          <cell r="G523">
            <v>3</v>
          </cell>
          <cell r="H523">
            <v>3102856</v>
          </cell>
          <cell r="I523">
            <v>0.68500000000000005</v>
          </cell>
          <cell r="J523">
            <v>0.68</v>
          </cell>
          <cell r="K523">
            <v>391.52</v>
          </cell>
          <cell r="L523">
            <v>392.17</v>
          </cell>
          <cell r="M523">
            <v>391.49</v>
          </cell>
          <cell r="N523">
            <v>392.17</v>
          </cell>
          <cell r="O523">
            <v>0</v>
          </cell>
          <cell r="P523" t="str">
            <v>SM</v>
          </cell>
          <cell r="Q523" t="str">
            <v>cont. 146-4. pc1a-g, b and f in bag</v>
          </cell>
          <cell r="R523" t="str">
            <v>no</v>
          </cell>
          <cell r="S523">
            <v>1</v>
          </cell>
          <cell r="T523">
            <v>115</v>
          </cell>
          <cell r="U523">
            <v>5</v>
          </cell>
          <cell r="V523" t="str">
            <v>B</v>
          </cell>
          <cell r="W523" t="str">
            <v>no</v>
          </cell>
          <cell r="Z523" t="str">
            <v>ICDP5057ESG6IU2</v>
          </cell>
        </row>
        <row r="524">
          <cell r="A524" t="str">
            <v>146-4</v>
          </cell>
          <cell r="B524">
            <v>5057</v>
          </cell>
          <cell r="C524">
            <v>2</v>
          </cell>
          <cell r="D524" t="str">
            <v>A</v>
          </cell>
          <cell r="E524">
            <v>146</v>
          </cell>
          <cell r="F524" t="str">
            <v>Z</v>
          </cell>
          <cell r="G524">
            <v>4</v>
          </cell>
          <cell r="H524">
            <v>3102858</v>
          </cell>
          <cell r="I524">
            <v>0.68500000000000005</v>
          </cell>
          <cell r="J524">
            <v>0.52</v>
          </cell>
          <cell r="K524">
            <v>392.20499999999998</v>
          </cell>
          <cell r="L524">
            <v>392.69</v>
          </cell>
          <cell r="M524">
            <v>392.17</v>
          </cell>
          <cell r="N524">
            <v>392.69</v>
          </cell>
          <cell r="O524">
            <v>0</v>
          </cell>
          <cell r="P524" t="str">
            <v>SM</v>
          </cell>
          <cell r="Q524" t="str">
            <v>cont. 147-1. pc1a-d, b in bag</v>
          </cell>
          <cell r="R524" t="str">
            <v>no</v>
          </cell>
          <cell r="S524">
            <v>1</v>
          </cell>
          <cell r="T524">
            <v>116</v>
          </cell>
          <cell r="U524">
            <v>1</v>
          </cell>
          <cell r="V524" t="str">
            <v>T</v>
          </cell>
          <cell r="W524" t="str">
            <v>no</v>
          </cell>
          <cell r="Z524" t="str">
            <v>ICDP5057ESI6IU2</v>
          </cell>
        </row>
        <row r="525">
          <cell r="A525" t="str">
            <v>147-1</v>
          </cell>
          <cell r="B525">
            <v>5057</v>
          </cell>
          <cell r="C525">
            <v>2</v>
          </cell>
          <cell r="D525" t="str">
            <v>A</v>
          </cell>
          <cell r="E525">
            <v>147</v>
          </cell>
          <cell r="F525" t="str">
            <v>Z</v>
          </cell>
          <cell r="G525">
            <v>1</v>
          </cell>
          <cell r="H525">
            <v>3102860</v>
          </cell>
          <cell r="I525">
            <v>0.91500000000000004</v>
          </cell>
          <cell r="J525">
            <v>0.85</v>
          </cell>
          <cell r="K525">
            <v>392.8</v>
          </cell>
          <cell r="L525">
            <v>393.65</v>
          </cell>
          <cell r="M525">
            <v>392.8</v>
          </cell>
          <cell r="N525">
            <v>393.65</v>
          </cell>
          <cell r="O525">
            <v>0</v>
          </cell>
          <cell r="P525" t="str">
            <v>SM</v>
          </cell>
          <cell r="Q525" t="str">
            <v>sawn 147-2. pc1a-b</v>
          </cell>
          <cell r="R525" t="str">
            <v>no</v>
          </cell>
          <cell r="S525">
            <v>1</v>
          </cell>
          <cell r="T525">
            <v>116</v>
          </cell>
          <cell r="U525">
            <v>2</v>
          </cell>
          <cell r="V525" t="str">
            <v>M</v>
          </cell>
          <cell r="W525" t="str">
            <v>no</v>
          </cell>
          <cell r="Z525" t="str">
            <v>ICDP5057ESK6IU2</v>
          </cell>
        </row>
        <row r="526">
          <cell r="A526" t="str">
            <v>147-2</v>
          </cell>
          <cell r="B526">
            <v>5057</v>
          </cell>
          <cell r="C526">
            <v>2</v>
          </cell>
          <cell r="D526" t="str">
            <v>A</v>
          </cell>
          <cell r="E526">
            <v>147</v>
          </cell>
          <cell r="F526" t="str">
            <v>Z</v>
          </cell>
          <cell r="G526">
            <v>2</v>
          </cell>
          <cell r="H526">
            <v>3102862</v>
          </cell>
          <cell r="I526">
            <v>0.82</v>
          </cell>
          <cell r="J526">
            <v>0.81</v>
          </cell>
          <cell r="K526">
            <v>393.71500000000003</v>
          </cell>
          <cell r="L526">
            <v>394.46</v>
          </cell>
          <cell r="M526">
            <v>393.65</v>
          </cell>
          <cell r="N526">
            <v>394.46</v>
          </cell>
          <cell r="O526">
            <v>0</v>
          </cell>
          <cell r="P526" t="str">
            <v>SM</v>
          </cell>
          <cell r="Q526" t="str">
            <v>cont. 147-3. pc1a-d</v>
          </cell>
          <cell r="R526" t="str">
            <v>no</v>
          </cell>
          <cell r="S526">
            <v>1</v>
          </cell>
          <cell r="T526">
            <v>116</v>
          </cell>
          <cell r="U526">
            <v>3</v>
          </cell>
          <cell r="V526" t="str">
            <v>M</v>
          </cell>
          <cell r="W526" t="str">
            <v>no</v>
          </cell>
          <cell r="Z526" t="str">
            <v>ICDP5057ESM6IU2</v>
          </cell>
        </row>
        <row r="527">
          <cell r="A527" t="str">
            <v>147-3</v>
          </cell>
          <cell r="B527">
            <v>5057</v>
          </cell>
          <cell r="C527">
            <v>2</v>
          </cell>
          <cell r="D527" t="str">
            <v>A</v>
          </cell>
          <cell r="E527">
            <v>147</v>
          </cell>
          <cell r="F527" t="str">
            <v>Z</v>
          </cell>
          <cell r="G527">
            <v>3</v>
          </cell>
          <cell r="H527">
            <v>3102864</v>
          </cell>
          <cell r="I527">
            <v>0.87</v>
          </cell>
          <cell r="J527">
            <v>0.87</v>
          </cell>
          <cell r="K527">
            <v>394.53500000000003</v>
          </cell>
          <cell r="L527">
            <v>395.33</v>
          </cell>
          <cell r="M527">
            <v>394.46</v>
          </cell>
          <cell r="N527">
            <v>395.33</v>
          </cell>
          <cell r="O527">
            <v>0</v>
          </cell>
          <cell r="P527" t="str">
            <v>SM</v>
          </cell>
          <cell r="Q527" t="str">
            <v>cont. 147-4. pc1a-c</v>
          </cell>
          <cell r="R527" t="str">
            <v>no</v>
          </cell>
          <cell r="S527">
            <v>1</v>
          </cell>
          <cell r="T527">
            <v>116</v>
          </cell>
          <cell r="U527">
            <v>4</v>
          </cell>
          <cell r="V527" t="str">
            <v>M</v>
          </cell>
          <cell r="W527" t="str">
            <v>no</v>
          </cell>
          <cell r="Z527" t="str">
            <v>ICDP5057ESO6IU2</v>
          </cell>
        </row>
        <row r="528">
          <cell r="A528" t="str">
            <v>147-4</v>
          </cell>
          <cell r="B528">
            <v>5057</v>
          </cell>
          <cell r="C528">
            <v>2</v>
          </cell>
          <cell r="D528" t="str">
            <v>A</v>
          </cell>
          <cell r="E528">
            <v>147</v>
          </cell>
          <cell r="F528" t="str">
            <v>Z</v>
          </cell>
          <cell r="G528">
            <v>4</v>
          </cell>
          <cell r="H528">
            <v>3102866</v>
          </cell>
          <cell r="I528">
            <v>0.52500000000000002</v>
          </cell>
          <cell r="J528">
            <v>0.7</v>
          </cell>
          <cell r="K528">
            <v>395.40500000000003</v>
          </cell>
          <cell r="L528">
            <v>396.03</v>
          </cell>
          <cell r="M528">
            <v>395.33</v>
          </cell>
          <cell r="N528">
            <v>396.03</v>
          </cell>
          <cell r="O528">
            <v>0</v>
          </cell>
          <cell r="P528" t="str">
            <v>SM</v>
          </cell>
          <cell r="Q528" t="str">
            <v>cont. 148-1. pc1a-b</v>
          </cell>
          <cell r="R528" t="str">
            <v>no</v>
          </cell>
          <cell r="S528">
            <v>1</v>
          </cell>
          <cell r="T528">
            <v>116</v>
          </cell>
          <cell r="U528">
            <v>5</v>
          </cell>
          <cell r="V528" t="str">
            <v>B</v>
          </cell>
          <cell r="W528" t="str">
            <v>no</v>
          </cell>
          <cell r="Z528" t="str">
            <v>ICDP5057ESQ6IU2</v>
          </cell>
        </row>
        <row r="529">
          <cell r="A529" t="str">
            <v>148-1</v>
          </cell>
          <cell r="B529">
            <v>5057</v>
          </cell>
          <cell r="C529">
            <v>2</v>
          </cell>
          <cell r="D529" t="str">
            <v>A</v>
          </cell>
          <cell r="E529">
            <v>148</v>
          </cell>
          <cell r="F529" t="str">
            <v>Z</v>
          </cell>
          <cell r="G529">
            <v>1</v>
          </cell>
          <cell r="H529">
            <v>3102868</v>
          </cell>
          <cell r="I529">
            <v>0.89500000000000002</v>
          </cell>
          <cell r="J529">
            <v>0.89</v>
          </cell>
          <cell r="K529">
            <v>395.85</v>
          </cell>
          <cell r="L529">
            <v>396.74</v>
          </cell>
          <cell r="M529">
            <v>395.85</v>
          </cell>
          <cell r="N529">
            <v>396.74</v>
          </cell>
          <cell r="O529">
            <v>0</v>
          </cell>
          <cell r="P529" t="str">
            <v>SM</v>
          </cell>
          <cell r="Q529" t="str">
            <v>cont. 148-2. pc1a-e, b in bag</v>
          </cell>
          <cell r="R529" t="str">
            <v>no</v>
          </cell>
          <cell r="S529">
            <v>1</v>
          </cell>
          <cell r="T529">
            <v>117</v>
          </cell>
          <cell r="U529">
            <v>1</v>
          </cell>
          <cell r="V529" t="str">
            <v>T</v>
          </cell>
          <cell r="W529" t="str">
            <v>no</v>
          </cell>
          <cell r="Z529" t="str">
            <v>ICDP5057ESS6IU2</v>
          </cell>
        </row>
        <row r="530">
          <cell r="A530" t="str">
            <v>148-2</v>
          </cell>
          <cell r="B530">
            <v>5057</v>
          </cell>
          <cell r="C530">
            <v>2</v>
          </cell>
          <cell r="D530" t="str">
            <v>A</v>
          </cell>
          <cell r="E530">
            <v>148</v>
          </cell>
          <cell r="F530" t="str">
            <v>Z</v>
          </cell>
          <cell r="G530">
            <v>2</v>
          </cell>
          <cell r="H530">
            <v>3102870</v>
          </cell>
          <cell r="I530">
            <v>0.66500000000000004</v>
          </cell>
          <cell r="J530">
            <v>0.65</v>
          </cell>
          <cell r="K530">
            <v>396.745</v>
          </cell>
          <cell r="L530">
            <v>397.39</v>
          </cell>
          <cell r="M530">
            <v>396.74</v>
          </cell>
          <cell r="N530">
            <v>397.39</v>
          </cell>
          <cell r="O530">
            <v>0</v>
          </cell>
          <cell r="P530" t="str">
            <v>SM</v>
          </cell>
          <cell r="Q530" t="str">
            <v>cont. 148-3. pc1a-c, cin bag</v>
          </cell>
          <cell r="R530" t="str">
            <v>no</v>
          </cell>
          <cell r="S530">
            <v>1</v>
          </cell>
          <cell r="T530">
            <v>117</v>
          </cell>
          <cell r="U530">
            <v>2</v>
          </cell>
          <cell r="V530" t="str">
            <v>M</v>
          </cell>
          <cell r="W530" t="str">
            <v>no</v>
          </cell>
          <cell r="Z530" t="str">
            <v>ICDP5057ESU6IU2</v>
          </cell>
        </row>
        <row r="531">
          <cell r="A531" t="str">
            <v>148-3</v>
          </cell>
          <cell r="B531">
            <v>5057</v>
          </cell>
          <cell r="C531">
            <v>2</v>
          </cell>
          <cell r="D531" t="str">
            <v>A</v>
          </cell>
          <cell r="E531">
            <v>148</v>
          </cell>
          <cell r="F531" t="str">
            <v>Z</v>
          </cell>
          <cell r="G531">
            <v>3</v>
          </cell>
          <cell r="H531">
            <v>3102872</v>
          </cell>
          <cell r="I531">
            <v>0.87</v>
          </cell>
          <cell r="J531">
            <v>0.85</v>
          </cell>
          <cell r="K531">
            <v>397.41</v>
          </cell>
          <cell r="L531">
            <v>398.24</v>
          </cell>
          <cell r="M531">
            <v>397.39</v>
          </cell>
          <cell r="N531">
            <v>398.24</v>
          </cell>
          <cell r="O531">
            <v>0</v>
          </cell>
          <cell r="P531" t="str">
            <v>SM</v>
          </cell>
          <cell r="Q531" t="str">
            <v>cont. 148-4. pc1a-e, c in bag</v>
          </cell>
          <cell r="R531" t="str">
            <v>no</v>
          </cell>
          <cell r="S531">
            <v>1</v>
          </cell>
          <cell r="T531">
            <v>117</v>
          </cell>
          <cell r="U531">
            <v>3</v>
          </cell>
          <cell r="V531" t="str">
            <v>M</v>
          </cell>
          <cell r="W531" t="str">
            <v>no</v>
          </cell>
          <cell r="Z531" t="str">
            <v>ICDP5057ESW6IU2</v>
          </cell>
        </row>
        <row r="532">
          <cell r="A532" t="str">
            <v>148-4</v>
          </cell>
          <cell r="B532">
            <v>5057</v>
          </cell>
          <cell r="C532">
            <v>2</v>
          </cell>
          <cell r="D532" t="str">
            <v>A</v>
          </cell>
          <cell r="E532">
            <v>148</v>
          </cell>
          <cell r="F532" t="str">
            <v>Z</v>
          </cell>
          <cell r="G532">
            <v>4</v>
          </cell>
          <cell r="H532">
            <v>3102874</v>
          </cell>
          <cell r="I532">
            <v>0.7</v>
          </cell>
          <cell r="J532">
            <v>0.68</v>
          </cell>
          <cell r="K532">
            <v>398.28000000000003</v>
          </cell>
          <cell r="L532">
            <v>398.92</v>
          </cell>
          <cell r="M532">
            <v>398.24</v>
          </cell>
          <cell r="N532">
            <v>398.92</v>
          </cell>
          <cell r="O532">
            <v>0</v>
          </cell>
          <cell r="P532" t="str">
            <v>SM</v>
          </cell>
          <cell r="Q532" t="str">
            <v>discont. 149-1. pc1a-d, a in bag</v>
          </cell>
          <cell r="R532" t="str">
            <v>no</v>
          </cell>
          <cell r="S532">
            <v>1</v>
          </cell>
          <cell r="T532">
            <v>117</v>
          </cell>
          <cell r="U532">
            <v>4</v>
          </cell>
          <cell r="V532" t="str">
            <v>M</v>
          </cell>
          <cell r="W532" t="str">
            <v>no</v>
          </cell>
          <cell r="Z532" t="str">
            <v>ICDP5057ESY6IU2</v>
          </cell>
        </row>
        <row r="533">
          <cell r="A533" t="str">
            <v>149-1</v>
          </cell>
          <cell r="B533">
            <v>5057</v>
          </cell>
          <cell r="C533">
            <v>2</v>
          </cell>
          <cell r="D533" t="str">
            <v>A</v>
          </cell>
          <cell r="E533">
            <v>149</v>
          </cell>
          <cell r="F533" t="str">
            <v>Z</v>
          </cell>
          <cell r="G533">
            <v>1</v>
          </cell>
          <cell r="H533">
            <v>3102876</v>
          </cell>
          <cell r="I533">
            <v>0.9</v>
          </cell>
          <cell r="J533">
            <v>0.9</v>
          </cell>
          <cell r="K533">
            <v>398.9</v>
          </cell>
          <cell r="L533">
            <v>399.8</v>
          </cell>
          <cell r="M533">
            <v>398.9</v>
          </cell>
          <cell r="N533">
            <v>399.8</v>
          </cell>
          <cell r="O533">
            <v>0</v>
          </cell>
          <cell r="P533" t="str">
            <v>SM</v>
          </cell>
          <cell r="Q533" t="str">
            <v>sawn 149-2. pc1a-d, a in bag</v>
          </cell>
          <cell r="R533" t="str">
            <v>no</v>
          </cell>
          <cell r="S533">
            <v>1</v>
          </cell>
          <cell r="T533">
            <v>117</v>
          </cell>
          <cell r="U533">
            <v>5</v>
          </cell>
          <cell r="V533" t="str">
            <v>B</v>
          </cell>
          <cell r="W533" t="str">
            <v>no</v>
          </cell>
          <cell r="Z533" t="str">
            <v>ICDP5057ES07IU2</v>
          </cell>
        </row>
        <row r="534">
          <cell r="A534" t="str">
            <v>149-2</v>
          </cell>
          <cell r="B534">
            <v>5057</v>
          </cell>
          <cell r="C534">
            <v>2</v>
          </cell>
          <cell r="D534" t="str">
            <v>A</v>
          </cell>
          <cell r="E534">
            <v>149</v>
          </cell>
          <cell r="F534" t="str">
            <v>Z</v>
          </cell>
          <cell r="G534">
            <v>2</v>
          </cell>
          <cell r="H534">
            <v>3102878</v>
          </cell>
          <cell r="I534">
            <v>0.95</v>
          </cell>
          <cell r="J534">
            <v>0.95</v>
          </cell>
          <cell r="K534">
            <v>399.79999999999995</v>
          </cell>
          <cell r="L534">
            <v>400.75</v>
          </cell>
          <cell r="M534">
            <v>399.8</v>
          </cell>
          <cell r="N534">
            <v>400.75</v>
          </cell>
          <cell r="O534">
            <v>0</v>
          </cell>
          <cell r="P534" t="str">
            <v>SM</v>
          </cell>
          <cell r="Q534" t="str">
            <v>sawn 149-3. pc1</v>
          </cell>
          <cell r="R534" t="str">
            <v>no</v>
          </cell>
          <cell r="S534">
            <v>1</v>
          </cell>
          <cell r="T534">
            <v>118</v>
          </cell>
          <cell r="U534">
            <v>1</v>
          </cell>
          <cell r="V534" t="str">
            <v>T</v>
          </cell>
          <cell r="W534" t="str">
            <v>no</v>
          </cell>
          <cell r="Z534" t="str">
            <v>ICDP5057ES27IU2</v>
          </cell>
        </row>
        <row r="535">
          <cell r="A535" t="str">
            <v>149-3</v>
          </cell>
          <cell r="B535">
            <v>5057</v>
          </cell>
          <cell r="C535">
            <v>2</v>
          </cell>
          <cell r="D535" t="str">
            <v>A</v>
          </cell>
          <cell r="E535">
            <v>149</v>
          </cell>
          <cell r="F535" t="str">
            <v>Z</v>
          </cell>
          <cell r="G535">
            <v>3</v>
          </cell>
          <cell r="H535">
            <v>3102880</v>
          </cell>
          <cell r="I535">
            <v>0.92</v>
          </cell>
          <cell r="J535">
            <v>0.91</v>
          </cell>
          <cell r="K535">
            <v>400.74999999999994</v>
          </cell>
          <cell r="L535">
            <v>401.66</v>
          </cell>
          <cell r="M535">
            <v>400.75</v>
          </cell>
          <cell r="N535">
            <v>401.66</v>
          </cell>
          <cell r="O535">
            <v>0</v>
          </cell>
          <cell r="P535" t="str">
            <v>SM</v>
          </cell>
          <cell r="Q535" t="str">
            <v>cont. 149-4. pc1a-b</v>
          </cell>
          <cell r="R535" t="str">
            <v>no</v>
          </cell>
          <cell r="S535">
            <v>1</v>
          </cell>
          <cell r="T535">
            <v>118</v>
          </cell>
          <cell r="U535">
            <v>2</v>
          </cell>
          <cell r="V535" t="str">
            <v>M</v>
          </cell>
          <cell r="W535" t="str">
            <v>no</v>
          </cell>
          <cell r="Z535" t="str">
            <v>ICDP5057ES47IU2</v>
          </cell>
        </row>
        <row r="536">
          <cell r="A536" t="str">
            <v>149-4</v>
          </cell>
          <cell r="B536">
            <v>5057</v>
          </cell>
          <cell r="C536">
            <v>2</v>
          </cell>
          <cell r="D536" t="str">
            <v>A</v>
          </cell>
          <cell r="E536">
            <v>149</v>
          </cell>
          <cell r="F536" t="str">
            <v>Z</v>
          </cell>
          <cell r="G536">
            <v>4</v>
          </cell>
          <cell r="H536">
            <v>3102882</v>
          </cell>
          <cell r="I536">
            <v>0.34</v>
          </cell>
          <cell r="J536">
            <v>0.32</v>
          </cell>
          <cell r="K536">
            <v>401.66999999999996</v>
          </cell>
          <cell r="L536">
            <v>401.98</v>
          </cell>
          <cell r="M536">
            <v>401.66</v>
          </cell>
          <cell r="N536">
            <v>401.98</v>
          </cell>
          <cell r="O536">
            <v>0</v>
          </cell>
          <cell r="P536" t="str">
            <v>SM</v>
          </cell>
          <cell r="Q536" t="str">
            <v>cont. 150-1. pc1</v>
          </cell>
          <cell r="R536" t="str">
            <v>no</v>
          </cell>
          <cell r="S536">
            <v>1</v>
          </cell>
          <cell r="T536">
            <v>118</v>
          </cell>
          <cell r="U536">
            <v>3</v>
          </cell>
          <cell r="V536" t="str">
            <v>M</v>
          </cell>
          <cell r="W536" t="str">
            <v>no</v>
          </cell>
          <cell r="Z536" t="str">
            <v>ICDP5057ES67IU2</v>
          </cell>
        </row>
        <row r="537">
          <cell r="A537" t="str">
            <v>150-1</v>
          </cell>
          <cell r="B537">
            <v>5057</v>
          </cell>
          <cell r="C537">
            <v>2</v>
          </cell>
          <cell r="D537" t="str">
            <v>A</v>
          </cell>
          <cell r="E537">
            <v>150</v>
          </cell>
          <cell r="F537" t="str">
            <v>Z</v>
          </cell>
          <cell r="G537">
            <v>1</v>
          </cell>
          <cell r="H537">
            <v>3102884</v>
          </cell>
          <cell r="I537">
            <v>0.84499999999999997</v>
          </cell>
          <cell r="J537">
            <v>0.84</v>
          </cell>
          <cell r="K537">
            <v>401.95</v>
          </cell>
          <cell r="L537">
            <v>402.79</v>
          </cell>
          <cell r="M537">
            <v>401.95</v>
          </cell>
          <cell r="N537">
            <v>402.79</v>
          </cell>
          <cell r="O537">
            <v>0</v>
          </cell>
          <cell r="P537" t="str">
            <v>SM</v>
          </cell>
          <cell r="Q537" t="str">
            <v>cont. 150-2. pc1a-b</v>
          </cell>
          <cell r="R537" t="str">
            <v>no</v>
          </cell>
          <cell r="S537">
            <v>1</v>
          </cell>
          <cell r="T537">
            <v>118</v>
          </cell>
          <cell r="U537">
            <v>4</v>
          </cell>
          <cell r="V537" t="str">
            <v>M</v>
          </cell>
          <cell r="W537" t="str">
            <v>no</v>
          </cell>
          <cell r="Z537" t="str">
            <v>ICDP5057ES87IU2</v>
          </cell>
        </row>
        <row r="538">
          <cell r="A538" t="str">
            <v>150-2</v>
          </cell>
          <cell r="B538">
            <v>5057</v>
          </cell>
          <cell r="C538">
            <v>2</v>
          </cell>
          <cell r="D538" t="str">
            <v>A</v>
          </cell>
          <cell r="E538">
            <v>150</v>
          </cell>
          <cell r="F538" t="str">
            <v>Z</v>
          </cell>
          <cell r="G538">
            <v>2</v>
          </cell>
          <cell r="H538">
            <v>3102886</v>
          </cell>
          <cell r="I538">
            <v>0.53</v>
          </cell>
          <cell r="J538">
            <v>0.45</v>
          </cell>
          <cell r="K538">
            <v>402.79500000000002</v>
          </cell>
          <cell r="L538">
            <v>403.24</v>
          </cell>
          <cell r="M538">
            <v>402.79</v>
          </cell>
          <cell r="N538">
            <v>403.24</v>
          </cell>
          <cell r="O538">
            <v>0</v>
          </cell>
          <cell r="P538" t="str">
            <v>SM</v>
          </cell>
          <cell r="Q538" t="str">
            <v>cont. 150-3. pc1a-d, d in bag</v>
          </cell>
          <cell r="R538" t="str">
            <v>no</v>
          </cell>
          <cell r="S538">
            <v>1</v>
          </cell>
          <cell r="T538">
            <v>118</v>
          </cell>
          <cell r="U538">
            <v>5</v>
          </cell>
          <cell r="V538" t="str">
            <v>B</v>
          </cell>
          <cell r="W538" t="str">
            <v>no</v>
          </cell>
          <cell r="Z538" t="str">
            <v>ICDP5057ESA7IU2</v>
          </cell>
        </row>
        <row r="539">
          <cell r="A539" t="str">
            <v>150-3</v>
          </cell>
          <cell r="B539">
            <v>5057</v>
          </cell>
          <cell r="C539">
            <v>2</v>
          </cell>
          <cell r="D539" t="str">
            <v>A</v>
          </cell>
          <cell r="E539">
            <v>150</v>
          </cell>
          <cell r="F539" t="str">
            <v>Z</v>
          </cell>
          <cell r="G539">
            <v>3</v>
          </cell>
          <cell r="H539">
            <v>3102888</v>
          </cell>
          <cell r="I539">
            <v>0.65</v>
          </cell>
          <cell r="J539">
            <v>0.62</v>
          </cell>
          <cell r="K539">
            <v>403.32499999999999</v>
          </cell>
          <cell r="L539">
            <v>403.86</v>
          </cell>
          <cell r="M539">
            <v>403.24</v>
          </cell>
          <cell r="N539">
            <v>403.86</v>
          </cell>
          <cell r="O539">
            <v>0</v>
          </cell>
          <cell r="P539" t="str">
            <v>SM</v>
          </cell>
          <cell r="Q539" t="str">
            <v>cont. 151-1. pc1a-g, a,d and g in bag</v>
          </cell>
          <cell r="R539" t="str">
            <v>no</v>
          </cell>
          <cell r="S539">
            <v>1</v>
          </cell>
          <cell r="T539">
            <v>119</v>
          </cell>
          <cell r="U539">
            <v>1</v>
          </cell>
          <cell r="V539" t="str">
            <v>T</v>
          </cell>
          <cell r="W539" t="str">
            <v>no</v>
          </cell>
          <cell r="Z539" t="str">
            <v>ICDP5057ESC7IU2</v>
          </cell>
        </row>
        <row r="540">
          <cell r="A540" t="str">
            <v>151-1</v>
          </cell>
          <cell r="B540">
            <v>5057</v>
          </cell>
          <cell r="C540">
            <v>2</v>
          </cell>
          <cell r="D540" t="str">
            <v>A</v>
          </cell>
          <cell r="E540">
            <v>151</v>
          </cell>
          <cell r="F540" t="str">
            <v>Z</v>
          </cell>
          <cell r="G540">
            <v>1</v>
          </cell>
          <cell r="H540">
            <v>3102890</v>
          </cell>
          <cell r="I540">
            <v>0.87</v>
          </cell>
          <cell r="J540">
            <v>0.82</v>
          </cell>
          <cell r="K540">
            <v>404.25</v>
          </cell>
          <cell r="L540">
            <v>405.07</v>
          </cell>
          <cell r="M540">
            <v>404.25</v>
          </cell>
          <cell r="N540">
            <v>405.07</v>
          </cell>
          <cell r="O540">
            <v>0</v>
          </cell>
          <cell r="P540" t="str">
            <v>SM</v>
          </cell>
          <cell r="Q540" t="str">
            <v>cont. 151-2. pc1a-d, c in bag</v>
          </cell>
          <cell r="R540" t="str">
            <v>no</v>
          </cell>
          <cell r="S540">
            <v>1</v>
          </cell>
          <cell r="T540">
            <v>119</v>
          </cell>
          <cell r="U540">
            <v>2</v>
          </cell>
          <cell r="V540" t="str">
            <v>M</v>
          </cell>
          <cell r="W540" t="str">
            <v>no</v>
          </cell>
          <cell r="Z540" t="str">
            <v>ICDP5057ESE7IU2</v>
          </cell>
        </row>
        <row r="541">
          <cell r="A541" t="str">
            <v>151-2</v>
          </cell>
          <cell r="B541">
            <v>5057</v>
          </cell>
          <cell r="C541">
            <v>2</v>
          </cell>
          <cell r="D541" t="str">
            <v>A</v>
          </cell>
          <cell r="E541">
            <v>151</v>
          </cell>
          <cell r="F541" t="str">
            <v>Z</v>
          </cell>
          <cell r="G541">
            <v>2</v>
          </cell>
          <cell r="H541">
            <v>3102892</v>
          </cell>
          <cell r="I541">
            <v>0.94</v>
          </cell>
          <cell r="J541">
            <v>0.89</v>
          </cell>
          <cell r="K541">
            <v>405.12</v>
          </cell>
          <cell r="L541">
            <v>405.96</v>
          </cell>
          <cell r="M541">
            <v>405.07</v>
          </cell>
          <cell r="N541">
            <v>405.96</v>
          </cell>
          <cell r="O541">
            <v>0</v>
          </cell>
          <cell r="P541" t="str">
            <v>SM</v>
          </cell>
          <cell r="Q541" t="str">
            <v>cont. 151-3. pc1a-f, d in bag</v>
          </cell>
          <cell r="R541" t="str">
            <v>no</v>
          </cell>
          <cell r="S541">
            <v>1</v>
          </cell>
          <cell r="T541">
            <v>119</v>
          </cell>
          <cell r="U541">
            <v>3</v>
          </cell>
          <cell r="V541" t="str">
            <v>M</v>
          </cell>
          <cell r="W541" t="str">
            <v>no</v>
          </cell>
          <cell r="Z541" t="str">
            <v>ICDP5057ESG7IU2</v>
          </cell>
        </row>
        <row r="542">
          <cell r="A542" t="str">
            <v>151-3</v>
          </cell>
          <cell r="B542">
            <v>5057</v>
          </cell>
          <cell r="C542">
            <v>2</v>
          </cell>
          <cell r="D542" t="str">
            <v>A</v>
          </cell>
          <cell r="E542">
            <v>151</v>
          </cell>
          <cell r="F542" t="str">
            <v>Z</v>
          </cell>
          <cell r="G542">
            <v>3</v>
          </cell>
          <cell r="H542">
            <v>3102894</v>
          </cell>
          <cell r="I542">
            <v>0.71</v>
          </cell>
          <cell r="J542">
            <v>0.72</v>
          </cell>
          <cell r="K542">
            <v>406.06</v>
          </cell>
          <cell r="L542">
            <v>406.68</v>
          </cell>
          <cell r="M542">
            <v>405.96</v>
          </cell>
          <cell r="N542">
            <v>406.68</v>
          </cell>
          <cell r="O542">
            <v>0</v>
          </cell>
          <cell r="P542" t="str">
            <v>SM</v>
          </cell>
          <cell r="Q542" t="str">
            <v>end of core! pc1a-i h in bag</v>
          </cell>
          <cell r="R542" t="str">
            <v>no</v>
          </cell>
          <cell r="S542">
            <v>1</v>
          </cell>
          <cell r="T542">
            <v>119</v>
          </cell>
          <cell r="U542">
            <v>4</v>
          </cell>
          <cell r="V542" t="str">
            <v>B</v>
          </cell>
          <cell r="W542" t="str">
            <v>no</v>
          </cell>
          <cell r="Z542" t="str">
            <v>ICDP5057ESI7IU2</v>
          </cell>
        </row>
      </sheetData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V12" t="str">
            <v>weak</v>
          </cell>
          <cell r="W12">
            <v>1</v>
          </cell>
        </row>
        <row r="13">
          <cell r="V13" t="str">
            <v>moderate</v>
          </cell>
          <cell r="W13">
            <v>2</v>
          </cell>
        </row>
        <row r="14">
          <cell r="V14" t="str">
            <v>strong</v>
          </cell>
          <cell r="W14">
            <v>3</v>
          </cell>
        </row>
        <row r="15">
          <cell r="V15" t="str">
            <v>n/a</v>
          </cell>
          <cell r="W1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/>
      <sheetData sheetId="1"/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V12" t="str">
            <v>weak</v>
          </cell>
          <cell r="W12">
            <v>1</v>
          </cell>
        </row>
        <row r="13">
          <cell r="V13" t="str">
            <v>moderate</v>
          </cell>
          <cell r="W13">
            <v>2</v>
          </cell>
        </row>
        <row r="14">
          <cell r="V14" t="str">
            <v>strong</v>
          </cell>
          <cell r="W14">
            <v>3</v>
          </cell>
        </row>
        <row r="15">
          <cell r="V15" t="str">
            <v>n/a</v>
          </cell>
          <cell r="W1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/>
      <sheetData sheetId="1"/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V12" t="str">
            <v>weak</v>
          </cell>
          <cell r="W12">
            <v>1</v>
          </cell>
        </row>
        <row r="13">
          <cell r="V13" t="str">
            <v>moderate</v>
          </cell>
          <cell r="W13">
            <v>2</v>
          </cell>
        </row>
        <row r="14">
          <cell r="V14" t="str">
            <v>strong</v>
          </cell>
          <cell r="W14">
            <v>3</v>
          </cell>
        </row>
        <row r="15">
          <cell r="V15" t="str">
            <v>n/a</v>
          </cell>
          <cell r="W1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/>
      <sheetData sheetId="1"/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V12" t="str">
            <v>weak</v>
          </cell>
          <cell r="W12">
            <v>1</v>
          </cell>
        </row>
        <row r="13">
          <cell r="V13" t="str">
            <v>moderate</v>
          </cell>
          <cell r="W13">
            <v>2</v>
          </cell>
        </row>
        <row r="14">
          <cell r="V14" t="str">
            <v>strong</v>
          </cell>
          <cell r="W14">
            <v>3</v>
          </cell>
        </row>
        <row r="15">
          <cell r="V15" t="str">
            <v>n/a</v>
          </cell>
          <cell r="W1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/>
      <sheetData sheetId="1"/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V12" t="str">
            <v>weak</v>
          </cell>
          <cell r="W12">
            <v>1</v>
          </cell>
        </row>
        <row r="13">
          <cell r="V13" t="str">
            <v>moderate</v>
          </cell>
          <cell r="W13">
            <v>2</v>
          </cell>
        </row>
        <row r="14">
          <cell r="V14" t="str">
            <v>strong</v>
          </cell>
          <cell r="W14">
            <v>3</v>
          </cell>
        </row>
        <row r="15">
          <cell r="V15" t="str">
            <v>n/a</v>
          </cell>
          <cell r="W15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/>
      <sheetData sheetId="1"/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V12" t="str">
            <v>weak</v>
          </cell>
          <cell r="W12">
            <v>1</v>
          </cell>
        </row>
        <row r="13">
          <cell r="V13" t="str">
            <v>moderate</v>
          </cell>
          <cell r="W13">
            <v>2</v>
          </cell>
        </row>
        <row r="14">
          <cell r="V14" t="str">
            <v>strong</v>
          </cell>
          <cell r="W14">
            <v>3</v>
          </cell>
        </row>
        <row r="15">
          <cell r="V15" t="str">
            <v>n/a</v>
          </cell>
          <cell r="W1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/>
      <sheetData sheetId="1"/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V12" t="str">
            <v>weak</v>
          </cell>
          <cell r="W12">
            <v>1</v>
          </cell>
        </row>
        <row r="13">
          <cell r="V13" t="str">
            <v>moderate</v>
          </cell>
          <cell r="W13">
            <v>2</v>
          </cell>
        </row>
        <row r="14">
          <cell r="V14" t="str">
            <v>strong</v>
          </cell>
          <cell r="W14">
            <v>3</v>
          </cell>
        </row>
        <row r="15">
          <cell r="V15" t="str">
            <v>n/a</v>
          </cell>
          <cell r="W1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/>
      <sheetData sheetId="1"/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V12" t="str">
            <v>weak</v>
          </cell>
          <cell r="W12">
            <v>1</v>
          </cell>
        </row>
        <row r="13">
          <cell r="V13" t="str">
            <v>moderate</v>
          </cell>
          <cell r="W13">
            <v>2</v>
          </cell>
        </row>
        <row r="14">
          <cell r="V14" t="str">
            <v>strong</v>
          </cell>
          <cell r="W14">
            <v>3</v>
          </cell>
        </row>
        <row r="15">
          <cell r="V15" t="str">
            <v>n/a</v>
          </cell>
          <cell r="W1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</sheetNames>
    <sheetDataSet>
      <sheetData sheetId="0"/>
      <sheetData sheetId="1">
        <row r="3">
          <cell r="A3" t="str">
            <v>1-1</v>
          </cell>
          <cell r="B3">
            <v>5057</v>
          </cell>
          <cell r="C3">
            <v>2</v>
          </cell>
          <cell r="D3" t="str">
            <v>A</v>
          </cell>
          <cell r="E3">
            <v>1</v>
          </cell>
          <cell r="F3" t="str">
            <v>Z</v>
          </cell>
          <cell r="G3">
            <v>1</v>
          </cell>
          <cell r="H3">
            <v>3101684</v>
          </cell>
          <cell r="I3">
            <v>0.245</v>
          </cell>
          <cell r="J3">
            <v>0.27</v>
          </cell>
          <cell r="K3">
            <v>0</v>
          </cell>
          <cell r="L3">
            <v>0.27</v>
          </cell>
          <cell r="M3">
            <v>0</v>
          </cell>
          <cell r="N3">
            <v>0.27</v>
          </cell>
          <cell r="O3">
            <v>0</v>
          </cell>
          <cell r="P3" t="str">
            <v>MH</v>
          </cell>
          <cell r="Q3" t="str">
            <v>1 oriented piece (piece 2)</v>
          </cell>
          <cell r="R3" t="str">
            <v>no</v>
          </cell>
          <cell r="S3">
            <v>3</v>
          </cell>
          <cell r="T3">
            <v>1</v>
          </cell>
          <cell r="U3">
            <v>1</v>
          </cell>
          <cell r="V3" t="str">
            <v>T</v>
          </cell>
          <cell r="W3" t="str">
            <v>no</v>
          </cell>
          <cell r="Z3" t="str">
            <v>ICDP5057ESW9HU2</v>
          </cell>
        </row>
        <row r="4">
          <cell r="A4" t="str">
            <v>2-1</v>
          </cell>
          <cell r="B4">
            <v>5057</v>
          </cell>
          <cell r="C4">
            <v>2</v>
          </cell>
          <cell r="D4" t="str">
            <v>A</v>
          </cell>
          <cell r="E4">
            <v>2</v>
          </cell>
          <cell r="F4" t="str">
            <v>Z</v>
          </cell>
          <cell r="G4">
            <v>1</v>
          </cell>
          <cell r="H4">
            <v>3101692</v>
          </cell>
          <cell r="I4">
            <v>1.0149999999999999</v>
          </cell>
          <cell r="J4">
            <v>1</v>
          </cell>
          <cell r="K4">
            <v>2.4</v>
          </cell>
          <cell r="L4">
            <v>3.4</v>
          </cell>
          <cell r="M4">
            <v>2.4</v>
          </cell>
          <cell r="N4">
            <v>3.4</v>
          </cell>
          <cell r="O4">
            <v>0</v>
          </cell>
          <cell r="P4" t="str">
            <v>MH</v>
          </cell>
          <cell r="R4" t="str">
            <v>no</v>
          </cell>
          <cell r="S4">
            <v>3</v>
          </cell>
          <cell r="T4">
            <v>1</v>
          </cell>
          <cell r="U4">
            <v>2</v>
          </cell>
          <cell r="V4" t="str">
            <v>M</v>
          </cell>
          <cell r="W4" t="str">
            <v>no</v>
          </cell>
          <cell r="Z4" t="str">
            <v>ICDP5057ES4AHU2</v>
          </cell>
        </row>
        <row r="5">
          <cell r="A5" t="str">
            <v>2-2</v>
          </cell>
          <cell r="B5">
            <v>5057</v>
          </cell>
          <cell r="C5">
            <v>2</v>
          </cell>
          <cell r="D5" t="str">
            <v>A</v>
          </cell>
          <cell r="E5">
            <v>2</v>
          </cell>
          <cell r="F5" t="str">
            <v>Z</v>
          </cell>
          <cell r="G5">
            <v>2</v>
          </cell>
          <cell r="H5">
            <v>3101694</v>
          </cell>
          <cell r="I5">
            <v>0.28000000000000003</v>
          </cell>
          <cell r="J5">
            <v>0.34499999999999997</v>
          </cell>
          <cell r="K5">
            <v>3.415</v>
          </cell>
          <cell r="L5">
            <v>3.7450000000000001</v>
          </cell>
          <cell r="M5">
            <v>3.4</v>
          </cell>
          <cell r="N5">
            <v>3.7450000000000001</v>
          </cell>
          <cell r="O5">
            <v>0</v>
          </cell>
          <cell r="P5" t="str">
            <v>MH</v>
          </cell>
          <cell r="R5" t="str">
            <v>no</v>
          </cell>
          <cell r="S5">
            <v>4</v>
          </cell>
          <cell r="T5">
            <v>1</v>
          </cell>
          <cell r="U5">
            <v>3</v>
          </cell>
          <cell r="V5" t="str">
            <v>M</v>
          </cell>
          <cell r="W5" t="str">
            <v>no</v>
          </cell>
          <cell r="Z5" t="str">
            <v>ICDP5057ES6AHU2</v>
          </cell>
        </row>
        <row r="6">
          <cell r="A6" t="str">
            <v>3-1</v>
          </cell>
          <cell r="B6">
            <v>5057</v>
          </cell>
          <cell r="C6">
            <v>2</v>
          </cell>
          <cell r="D6" t="str">
            <v>A</v>
          </cell>
          <cell r="E6">
            <v>3</v>
          </cell>
          <cell r="F6" t="str">
            <v>Z</v>
          </cell>
          <cell r="G6">
            <v>1</v>
          </cell>
          <cell r="H6">
            <v>3101696</v>
          </cell>
          <cell r="I6">
            <v>0.7</v>
          </cell>
          <cell r="J6">
            <v>0.72</v>
          </cell>
          <cell r="K6">
            <v>3.4</v>
          </cell>
          <cell r="L6">
            <v>4.12</v>
          </cell>
          <cell r="M6">
            <v>3.4</v>
          </cell>
          <cell r="N6">
            <v>4.12</v>
          </cell>
          <cell r="O6">
            <v>0</v>
          </cell>
          <cell r="P6" t="str">
            <v>MH</v>
          </cell>
          <cell r="R6" t="str">
            <v>no</v>
          </cell>
          <cell r="S6">
            <v>3</v>
          </cell>
          <cell r="T6">
            <v>1</v>
          </cell>
          <cell r="U6">
            <v>4</v>
          </cell>
          <cell r="V6" t="str">
            <v>B</v>
          </cell>
          <cell r="W6" t="str">
            <v>no</v>
          </cell>
          <cell r="Z6" t="str">
            <v>ICDP5057ES8AHU2</v>
          </cell>
        </row>
        <row r="7">
          <cell r="A7" t="str">
            <v>3-2</v>
          </cell>
          <cell r="B7">
            <v>5057</v>
          </cell>
          <cell r="C7">
            <v>2</v>
          </cell>
          <cell r="D7" t="str">
            <v>A</v>
          </cell>
          <cell r="E7">
            <v>3</v>
          </cell>
          <cell r="F7" t="str">
            <v>Z</v>
          </cell>
          <cell r="G7">
            <v>2</v>
          </cell>
          <cell r="H7">
            <v>3101698</v>
          </cell>
          <cell r="I7">
            <v>0.56999999999999995</v>
          </cell>
          <cell r="J7">
            <v>0.59</v>
          </cell>
          <cell r="K7">
            <v>4.0999999999999996</v>
          </cell>
          <cell r="L7">
            <v>4.71</v>
          </cell>
          <cell r="M7">
            <v>4.12</v>
          </cell>
          <cell r="N7">
            <v>4.71</v>
          </cell>
          <cell r="O7">
            <v>0</v>
          </cell>
          <cell r="P7" t="str">
            <v>MH</v>
          </cell>
          <cell r="Q7">
            <v>0</v>
          </cell>
          <cell r="R7" t="str">
            <v>no</v>
          </cell>
          <cell r="S7">
            <v>3</v>
          </cell>
          <cell r="T7">
            <v>2</v>
          </cell>
          <cell r="U7">
            <v>1</v>
          </cell>
          <cell r="V7" t="str">
            <v>T</v>
          </cell>
          <cell r="W7" t="str">
            <v>no</v>
          </cell>
          <cell r="X7">
            <v>0</v>
          </cell>
          <cell r="Y7">
            <v>0</v>
          </cell>
          <cell r="Z7" t="str">
            <v>ICDP5057ESAAHU2</v>
          </cell>
        </row>
        <row r="8">
          <cell r="A8" t="str">
            <v>4-1</v>
          </cell>
          <cell r="B8">
            <v>5057</v>
          </cell>
          <cell r="C8">
            <v>2</v>
          </cell>
          <cell r="D8" t="str">
            <v>A</v>
          </cell>
          <cell r="E8">
            <v>4</v>
          </cell>
          <cell r="F8" t="str">
            <v>Z</v>
          </cell>
          <cell r="G8">
            <v>1</v>
          </cell>
          <cell r="H8">
            <v>3101700</v>
          </cell>
          <cell r="I8">
            <v>0.92</v>
          </cell>
          <cell r="J8">
            <v>0.99</v>
          </cell>
          <cell r="K8">
            <v>4.4000000000000004</v>
          </cell>
          <cell r="L8">
            <v>5.39</v>
          </cell>
          <cell r="M8">
            <v>4.4000000000000004</v>
          </cell>
          <cell r="N8">
            <v>5.39</v>
          </cell>
          <cell r="O8">
            <v>0</v>
          </cell>
          <cell r="P8" t="str">
            <v>MH</v>
          </cell>
          <cell r="R8" t="str">
            <v>no</v>
          </cell>
          <cell r="S8">
            <v>4</v>
          </cell>
          <cell r="T8">
            <v>2</v>
          </cell>
          <cell r="U8">
            <v>1</v>
          </cell>
          <cell r="V8" t="str">
            <v>M</v>
          </cell>
          <cell r="W8" t="str">
            <v>no</v>
          </cell>
          <cell r="Z8" t="str">
            <v>ICDP5057ESCAHU2</v>
          </cell>
        </row>
        <row r="9">
          <cell r="A9" t="str">
            <v>4-2</v>
          </cell>
          <cell r="B9">
            <v>5057</v>
          </cell>
          <cell r="C9">
            <v>2</v>
          </cell>
          <cell r="D9" t="str">
            <v>A</v>
          </cell>
          <cell r="E9">
            <v>4</v>
          </cell>
          <cell r="F9" t="str">
            <v>Z</v>
          </cell>
          <cell r="G9">
            <v>2</v>
          </cell>
          <cell r="H9">
            <v>3101702</v>
          </cell>
          <cell r="I9">
            <v>0.29499999999999998</v>
          </cell>
          <cell r="J9">
            <v>0.27</v>
          </cell>
          <cell r="K9">
            <v>5.32</v>
          </cell>
          <cell r="L9">
            <v>5.66</v>
          </cell>
          <cell r="M9">
            <v>5.39</v>
          </cell>
          <cell r="N9">
            <v>5.66</v>
          </cell>
          <cell r="O9">
            <v>0</v>
          </cell>
          <cell r="P9" t="str">
            <v>MH</v>
          </cell>
          <cell r="R9" t="str">
            <v>no</v>
          </cell>
          <cell r="S9">
            <v>4</v>
          </cell>
          <cell r="T9">
            <v>2</v>
          </cell>
          <cell r="U9">
            <v>3</v>
          </cell>
          <cell r="V9" t="str">
            <v>M</v>
          </cell>
          <cell r="W9" t="str">
            <v>no</v>
          </cell>
          <cell r="Z9" t="str">
            <v>ICDP5057ESEAHU2</v>
          </cell>
        </row>
        <row r="10">
          <cell r="A10" t="str">
            <v>5-1</v>
          </cell>
          <cell r="B10">
            <v>5057</v>
          </cell>
          <cell r="C10">
            <v>2</v>
          </cell>
          <cell r="D10" t="str">
            <v>A</v>
          </cell>
          <cell r="E10">
            <v>5</v>
          </cell>
          <cell r="F10" t="str">
            <v>Z</v>
          </cell>
          <cell r="G10">
            <v>1</v>
          </cell>
          <cell r="H10">
            <v>3101704</v>
          </cell>
          <cell r="I10">
            <v>0.77</v>
          </cell>
          <cell r="J10">
            <v>0.81</v>
          </cell>
          <cell r="K10">
            <v>5.45</v>
          </cell>
          <cell r="L10">
            <v>6.26</v>
          </cell>
          <cell r="M10">
            <v>5.45</v>
          </cell>
          <cell r="N10">
            <v>6.26</v>
          </cell>
          <cell r="O10">
            <v>0</v>
          </cell>
          <cell r="P10" t="str">
            <v>MH</v>
          </cell>
          <cell r="Q10" t="str">
            <v>piece 4 is continuous into section 5-2. Piece 4 original reconstructed length grater than one meter, 1.10m</v>
          </cell>
          <cell r="R10" t="str">
            <v>no</v>
          </cell>
          <cell r="S10">
            <v>4</v>
          </cell>
          <cell r="T10">
            <v>2</v>
          </cell>
          <cell r="U10">
            <v>4</v>
          </cell>
          <cell r="V10" t="str">
            <v>B</v>
          </cell>
          <cell r="W10" t="str">
            <v>no</v>
          </cell>
          <cell r="Z10" t="str">
            <v>ICDP5057ESGAHU2</v>
          </cell>
        </row>
        <row r="11">
          <cell r="A11" t="str">
            <v>5-2</v>
          </cell>
          <cell r="B11">
            <v>5057</v>
          </cell>
          <cell r="C11">
            <v>2</v>
          </cell>
          <cell r="D11" t="str">
            <v>A</v>
          </cell>
          <cell r="E11">
            <v>5</v>
          </cell>
          <cell r="F11" t="str">
            <v>Z</v>
          </cell>
          <cell r="G11">
            <v>2</v>
          </cell>
          <cell r="H11">
            <v>3101706</v>
          </cell>
          <cell r="I11">
            <v>0.71</v>
          </cell>
          <cell r="J11">
            <v>0.7</v>
          </cell>
          <cell r="K11">
            <v>6.2200000000000006</v>
          </cell>
          <cell r="L11">
            <v>6.96</v>
          </cell>
          <cell r="M11">
            <v>6.26</v>
          </cell>
          <cell r="N11">
            <v>6.96</v>
          </cell>
          <cell r="O11">
            <v>0</v>
          </cell>
          <cell r="P11" t="str">
            <v>DM</v>
          </cell>
          <cell r="Q11" t="str">
            <v>piece 1 continues from piece 4 in 5Z-1.</v>
          </cell>
          <cell r="R11" t="str">
            <v>no</v>
          </cell>
          <cell r="S11">
            <v>2</v>
          </cell>
          <cell r="T11">
            <v>3</v>
          </cell>
          <cell r="U11">
            <v>1</v>
          </cell>
          <cell r="V11" t="str">
            <v>T</v>
          </cell>
          <cell r="W11" t="str">
            <v>no</v>
          </cell>
          <cell r="Z11" t="str">
            <v>ICDP5057ESIAHU2</v>
          </cell>
        </row>
        <row r="12">
          <cell r="A12" t="str">
            <v>5-3</v>
          </cell>
          <cell r="B12">
            <v>5057</v>
          </cell>
          <cell r="C12">
            <v>2</v>
          </cell>
          <cell r="D12" t="str">
            <v>A</v>
          </cell>
          <cell r="E12">
            <v>5</v>
          </cell>
          <cell r="F12" t="str">
            <v>Z</v>
          </cell>
          <cell r="G12">
            <v>3</v>
          </cell>
          <cell r="H12">
            <v>3101708</v>
          </cell>
          <cell r="I12">
            <v>0.59</v>
          </cell>
          <cell r="J12">
            <v>0.60499999999999998</v>
          </cell>
          <cell r="K12">
            <v>6.9300000000000006</v>
          </cell>
          <cell r="L12">
            <v>7.5650000000000004</v>
          </cell>
          <cell r="M12">
            <v>6.96</v>
          </cell>
          <cell r="N12">
            <v>7.5650000000000004</v>
          </cell>
          <cell r="O12">
            <v>0</v>
          </cell>
          <cell r="P12" t="str">
            <v>DM</v>
          </cell>
          <cell r="R12" t="str">
            <v>no</v>
          </cell>
          <cell r="S12">
            <v>3</v>
          </cell>
          <cell r="T12">
            <v>3</v>
          </cell>
          <cell r="U12">
            <v>2</v>
          </cell>
          <cell r="V12" t="str">
            <v>M</v>
          </cell>
          <cell r="W12" t="str">
            <v>no</v>
          </cell>
          <cell r="Z12" t="str">
            <v>ICDP5057ESKAHU2</v>
          </cell>
        </row>
        <row r="13">
          <cell r="A13" t="str">
            <v>6-1</v>
          </cell>
          <cell r="B13">
            <v>5057</v>
          </cell>
          <cell r="C13">
            <v>2</v>
          </cell>
          <cell r="D13" t="str">
            <v>A</v>
          </cell>
          <cell r="E13">
            <v>6</v>
          </cell>
          <cell r="F13" t="str">
            <v>Z</v>
          </cell>
          <cell r="G13">
            <v>1</v>
          </cell>
          <cell r="H13">
            <v>3101710</v>
          </cell>
          <cell r="I13">
            <v>0.75</v>
          </cell>
          <cell r="J13">
            <v>0.74</v>
          </cell>
          <cell r="K13">
            <v>7.45</v>
          </cell>
          <cell r="L13">
            <v>8.19</v>
          </cell>
          <cell r="M13">
            <v>7.45</v>
          </cell>
          <cell r="N13">
            <v>8.19</v>
          </cell>
          <cell r="O13">
            <v>0</v>
          </cell>
          <cell r="P13" t="str">
            <v>MH</v>
          </cell>
          <cell r="Q13" t="str">
            <v>piece 1, 3, 6 and 8 are rubble intervals (reason for curated length &gt; drilled interval)</v>
          </cell>
          <cell r="R13" t="str">
            <v>no</v>
          </cell>
          <cell r="S13">
            <v>8</v>
          </cell>
          <cell r="T13">
            <v>3</v>
          </cell>
          <cell r="U13">
            <v>3</v>
          </cell>
          <cell r="V13" t="str">
            <v>M</v>
          </cell>
          <cell r="W13" t="str">
            <v>no</v>
          </cell>
          <cell r="Z13" t="str">
            <v>ICDP5057ESMAHU2</v>
          </cell>
        </row>
        <row r="14">
          <cell r="A14" t="str">
            <v>7-1</v>
          </cell>
          <cell r="B14">
            <v>5057</v>
          </cell>
          <cell r="C14">
            <v>2</v>
          </cell>
          <cell r="D14" t="str">
            <v>A</v>
          </cell>
          <cell r="E14">
            <v>7</v>
          </cell>
          <cell r="F14" t="str">
            <v>Z</v>
          </cell>
          <cell r="G14">
            <v>1</v>
          </cell>
          <cell r="H14">
            <v>3101712</v>
          </cell>
          <cell r="I14">
            <v>0.66</v>
          </cell>
          <cell r="J14">
            <v>0.66</v>
          </cell>
          <cell r="K14">
            <v>7.85</v>
          </cell>
          <cell r="L14">
            <v>8.51</v>
          </cell>
          <cell r="M14">
            <v>7.85</v>
          </cell>
          <cell r="N14">
            <v>8.51</v>
          </cell>
          <cell r="O14">
            <v>0</v>
          </cell>
          <cell r="P14" t="str">
            <v>MH</v>
          </cell>
          <cell r="Q14" t="str">
            <v>1 piece, 3 subpieces</v>
          </cell>
          <cell r="R14" t="str">
            <v>no</v>
          </cell>
          <cell r="S14">
            <v>1</v>
          </cell>
          <cell r="T14">
            <v>3</v>
          </cell>
          <cell r="U14">
            <v>4</v>
          </cell>
          <cell r="V14" t="str">
            <v>B</v>
          </cell>
          <cell r="W14" t="str">
            <v>no</v>
          </cell>
          <cell r="Z14" t="str">
            <v>ICDP5057ESOAHU2</v>
          </cell>
        </row>
        <row r="15">
          <cell r="A15" t="str">
            <v>8-1</v>
          </cell>
          <cell r="B15">
            <v>5057</v>
          </cell>
          <cell r="C15">
            <v>2</v>
          </cell>
          <cell r="D15" t="str">
            <v>A</v>
          </cell>
          <cell r="E15">
            <v>8</v>
          </cell>
          <cell r="F15" t="str">
            <v>Z</v>
          </cell>
          <cell r="G15">
            <v>1</v>
          </cell>
          <cell r="H15">
            <v>3101718</v>
          </cell>
          <cell r="I15">
            <v>0.8</v>
          </cell>
          <cell r="J15">
            <v>0.83</v>
          </cell>
          <cell r="K15">
            <v>8.5</v>
          </cell>
          <cell r="L15">
            <v>9.33</v>
          </cell>
          <cell r="M15">
            <v>8.5</v>
          </cell>
          <cell r="N15">
            <v>9.33</v>
          </cell>
          <cell r="O15">
            <v>0</v>
          </cell>
          <cell r="P15" t="str">
            <v>mh</v>
          </cell>
          <cell r="Q15" t="str">
            <v>fractured!</v>
          </cell>
          <cell r="R15" t="str">
            <v>no</v>
          </cell>
          <cell r="S15">
            <v>5</v>
          </cell>
          <cell r="T15">
            <v>4</v>
          </cell>
          <cell r="U15">
            <v>1</v>
          </cell>
          <cell r="V15" t="str">
            <v>T</v>
          </cell>
          <cell r="W15" t="str">
            <v>no</v>
          </cell>
          <cell r="Z15" t="str">
            <v>ICDP5057ESUAHU2</v>
          </cell>
        </row>
        <row r="16">
          <cell r="A16" t="str">
            <v>8-2</v>
          </cell>
          <cell r="B16">
            <v>5057</v>
          </cell>
          <cell r="C16">
            <v>2</v>
          </cell>
          <cell r="D16" t="str">
            <v>A</v>
          </cell>
          <cell r="E16">
            <v>8</v>
          </cell>
          <cell r="F16" t="str">
            <v>Z</v>
          </cell>
          <cell r="G16">
            <v>2</v>
          </cell>
          <cell r="H16">
            <v>3101720</v>
          </cell>
          <cell r="I16">
            <v>0.57999999999999996</v>
          </cell>
          <cell r="J16">
            <v>0.57999999999999996</v>
          </cell>
          <cell r="K16">
            <v>9.3000000000000007</v>
          </cell>
          <cell r="L16">
            <v>9.91</v>
          </cell>
          <cell r="M16">
            <v>9.33</v>
          </cell>
          <cell r="N16">
            <v>9.91</v>
          </cell>
          <cell r="O16">
            <v>0</v>
          </cell>
          <cell r="P16" t="str">
            <v>MH</v>
          </cell>
          <cell r="Q16" t="str">
            <v>intensely fractured horizon, all now rubble. Fine grained green matrix around rubble</v>
          </cell>
          <cell r="R16" t="str">
            <v>no</v>
          </cell>
          <cell r="S16">
            <v>3</v>
          </cell>
          <cell r="T16">
            <v>4</v>
          </cell>
          <cell r="U16">
            <v>2</v>
          </cell>
          <cell r="V16" t="str">
            <v>M</v>
          </cell>
          <cell r="W16" t="str">
            <v>no</v>
          </cell>
          <cell r="Z16" t="str">
            <v>ICDP5057ESWAHU2</v>
          </cell>
        </row>
        <row r="17">
          <cell r="A17" t="str">
            <v>9-1</v>
          </cell>
          <cell r="B17">
            <v>5057</v>
          </cell>
          <cell r="C17">
            <v>2</v>
          </cell>
          <cell r="D17" t="str">
            <v>A</v>
          </cell>
          <cell r="E17">
            <v>9</v>
          </cell>
          <cell r="F17" t="str">
            <v>Z</v>
          </cell>
          <cell r="G17">
            <v>1</v>
          </cell>
          <cell r="H17">
            <v>3101722</v>
          </cell>
          <cell r="I17">
            <v>0.76</v>
          </cell>
          <cell r="J17">
            <v>0.8</v>
          </cell>
          <cell r="K17">
            <v>9.6999999999999993</v>
          </cell>
          <cell r="L17">
            <v>10.5</v>
          </cell>
          <cell r="M17">
            <v>9.6999999999999993</v>
          </cell>
          <cell r="N17">
            <v>10.5</v>
          </cell>
          <cell r="O17">
            <v>0</v>
          </cell>
          <cell r="P17" t="str">
            <v>MH</v>
          </cell>
          <cell r="Q17" t="str">
            <v>piece 2 is continuous into section 9-2</v>
          </cell>
          <cell r="R17" t="str">
            <v>no</v>
          </cell>
          <cell r="S17">
            <v>2</v>
          </cell>
          <cell r="T17">
            <v>4</v>
          </cell>
          <cell r="U17">
            <v>3</v>
          </cell>
          <cell r="V17" t="str">
            <v>M</v>
          </cell>
          <cell r="W17" t="str">
            <v>no</v>
          </cell>
          <cell r="Z17" t="str">
            <v>ICDP5057ESYAHU2</v>
          </cell>
        </row>
        <row r="18">
          <cell r="A18" t="str">
            <v>9-2</v>
          </cell>
          <cell r="B18">
            <v>5057</v>
          </cell>
          <cell r="C18">
            <v>2</v>
          </cell>
          <cell r="D18" t="str">
            <v>A</v>
          </cell>
          <cell r="E18">
            <v>9</v>
          </cell>
          <cell r="F18" t="str">
            <v>Z</v>
          </cell>
          <cell r="G18">
            <v>2</v>
          </cell>
          <cell r="H18">
            <v>3101724</v>
          </cell>
          <cell r="I18">
            <v>0.69</v>
          </cell>
          <cell r="J18">
            <v>0.69</v>
          </cell>
          <cell r="K18">
            <v>10.459999999999999</v>
          </cell>
          <cell r="L18">
            <v>11.19</v>
          </cell>
          <cell r="M18">
            <v>10.5</v>
          </cell>
          <cell r="N18">
            <v>11.19</v>
          </cell>
          <cell r="O18">
            <v>0</v>
          </cell>
          <cell r="P18" t="str">
            <v>MH</v>
          </cell>
          <cell r="Q18" t="str">
            <v>piece 1 is continuous from piece 2 section 9-2</v>
          </cell>
          <cell r="R18" t="str">
            <v>no</v>
          </cell>
          <cell r="S18">
            <v>1</v>
          </cell>
          <cell r="T18">
            <v>4</v>
          </cell>
          <cell r="U18">
            <v>4</v>
          </cell>
          <cell r="V18" t="str">
            <v>B</v>
          </cell>
          <cell r="W18" t="str">
            <v>no</v>
          </cell>
          <cell r="X18">
            <v>0</v>
          </cell>
          <cell r="Y18">
            <v>0</v>
          </cell>
          <cell r="Z18" t="str">
            <v>ICDP5057ES0BHU2</v>
          </cell>
        </row>
        <row r="19">
          <cell r="A19" t="str">
            <v>9-3</v>
          </cell>
          <cell r="B19">
            <v>5057</v>
          </cell>
          <cell r="C19">
            <v>2</v>
          </cell>
          <cell r="D19" t="str">
            <v>A</v>
          </cell>
          <cell r="E19">
            <v>9</v>
          </cell>
          <cell r="F19" t="str">
            <v>Z</v>
          </cell>
          <cell r="G19">
            <v>3</v>
          </cell>
          <cell r="H19">
            <v>3101726</v>
          </cell>
          <cell r="I19">
            <v>0.5</v>
          </cell>
          <cell r="J19">
            <v>0.49</v>
          </cell>
          <cell r="K19">
            <v>11.149999999999999</v>
          </cell>
          <cell r="L19">
            <v>11.68</v>
          </cell>
          <cell r="M19">
            <v>11.19</v>
          </cell>
          <cell r="N19">
            <v>11.68</v>
          </cell>
          <cell r="O19">
            <v>0</v>
          </cell>
          <cell r="P19" t="str">
            <v>MH</v>
          </cell>
          <cell r="Q19" t="str">
            <v>piece 1 is rubble</v>
          </cell>
          <cell r="R19" t="str">
            <v>no</v>
          </cell>
          <cell r="S19">
            <v>2</v>
          </cell>
          <cell r="T19">
            <v>5</v>
          </cell>
          <cell r="U19">
            <v>1</v>
          </cell>
          <cell r="V19" t="str">
            <v>T</v>
          </cell>
          <cell r="W19" t="str">
            <v>no</v>
          </cell>
          <cell r="Z19" t="str">
            <v>ICDP5057ES2BHU2</v>
          </cell>
        </row>
        <row r="20">
          <cell r="A20" t="str">
            <v>10-1</v>
          </cell>
          <cell r="B20">
            <v>5057</v>
          </cell>
          <cell r="C20">
            <v>2</v>
          </cell>
          <cell r="D20" t="str">
            <v>A</v>
          </cell>
          <cell r="E20">
            <v>10</v>
          </cell>
          <cell r="F20" t="str">
            <v>Z</v>
          </cell>
          <cell r="G20">
            <v>1</v>
          </cell>
          <cell r="H20">
            <v>3101728</v>
          </cell>
          <cell r="I20">
            <v>0.72</v>
          </cell>
          <cell r="J20">
            <v>0.73</v>
          </cell>
          <cell r="K20">
            <v>11.55</v>
          </cell>
          <cell r="L20">
            <v>12.28</v>
          </cell>
          <cell r="M20">
            <v>11.55</v>
          </cell>
          <cell r="N20">
            <v>12.28</v>
          </cell>
          <cell r="O20">
            <v>0</v>
          </cell>
          <cell r="P20" t="str">
            <v>MH</v>
          </cell>
          <cell r="R20" t="str">
            <v>no</v>
          </cell>
          <cell r="S20">
            <v>3</v>
          </cell>
          <cell r="T20">
            <v>5</v>
          </cell>
          <cell r="U20">
            <v>2</v>
          </cell>
          <cell r="V20" t="str">
            <v>M</v>
          </cell>
          <cell r="W20" t="str">
            <v>no</v>
          </cell>
          <cell r="Z20" t="str">
            <v>ICDP5057ES4BHU2</v>
          </cell>
        </row>
        <row r="21">
          <cell r="A21" t="str">
            <v>10-2</v>
          </cell>
          <cell r="B21">
            <v>5057</v>
          </cell>
          <cell r="C21">
            <v>2</v>
          </cell>
          <cell r="D21" t="str">
            <v>A</v>
          </cell>
          <cell r="E21">
            <v>10</v>
          </cell>
          <cell r="F21" t="str">
            <v>Z</v>
          </cell>
          <cell r="G21">
            <v>2</v>
          </cell>
          <cell r="H21">
            <v>3101730</v>
          </cell>
          <cell r="I21">
            <v>0.97</v>
          </cell>
          <cell r="J21">
            <v>0.97</v>
          </cell>
          <cell r="K21">
            <v>12.270000000000001</v>
          </cell>
          <cell r="L21">
            <v>13.25</v>
          </cell>
          <cell r="M21">
            <v>12.28</v>
          </cell>
          <cell r="N21">
            <v>13.25</v>
          </cell>
          <cell r="O21">
            <v>0</v>
          </cell>
          <cell r="P21" t="str">
            <v>MH</v>
          </cell>
          <cell r="Q21" t="str">
            <v>piece 2 is continuous with piece 1 in section 10-3. Piece 1 is fault zone and highly fragile</v>
          </cell>
          <cell r="R21" t="str">
            <v>no</v>
          </cell>
          <cell r="S21">
            <v>2</v>
          </cell>
          <cell r="T21">
            <v>5</v>
          </cell>
          <cell r="U21">
            <v>3</v>
          </cell>
          <cell r="V21" t="str">
            <v>M</v>
          </cell>
          <cell r="W21" t="str">
            <v>no</v>
          </cell>
          <cell r="Z21" t="str">
            <v>ICDP5057ES6BHU2</v>
          </cell>
        </row>
        <row r="22">
          <cell r="A22" t="str">
            <v>10-3</v>
          </cell>
          <cell r="B22">
            <v>5057</v>
          </cell>
          <cell r="C22">
            <v>2</v>
          </cell>
          <cell r="D22" t="str">
            <v>A</v>
          </cell>
          <cell r="E22">
            <v>10</v>
          </cell>
          <cell r="F22" t="str">
            <v>Z</v>
          </cell>
          <cell r="G22">
            <v>3</v>
          </cell>
          <cell r="H22">
            <v>3101732</v>
          </cell>
          <cell r="I22">
            <v>0.74</v>
          </cell>
          <cell r="J22">
            <v>0.74</v>
          </cell>
          <cell r="K22">
            <v>13.240000000000002</v>
          </cell>
          <cell r="L22">
            <v>13.99</v>
          </cell>
          <cell r="M22">
            <v>13.25</v>
          </cell>
          <cell r="N22">
            <v>13.99</v>
          </cell>
          <cell r="O22">
            <v>0</v>
          </cell>
          <cell r="P22" t="str">
            <v>MH</v>
          </cell>
          <cell r="Q22" t="str">
            <v>piece 1 is continuous from piece 2 in section 10-2</v>
          </cell>
          <cell r="R22" t="str">
            <v>no</v>
          </cell>
          <cell r="S22">
            <v>2</v>
          </cell>
          <cell r="T22">
            <v>5</v>
          </cell>
          <cell r="U22">
            <v>4</v>
          </cell>
          <cell r="V22" t="str">
            <v>B</v>
          </cell>
          <cell r="W22" t="str">
            <v>no</v>
          </cell>
          <cell r="X22">
            <v>0</v>
          </cell>
          <cell r="Y22">
            <v>0</v>
          </cell>
          <cell r="Z22" t="str">
            <v>ICDP5057ES8BHU2</v>
          </cell>
        </row>
        <row r="23">
          <cell r="A23" t="str">
            <v>10-4</v>
          </cell>
          <cell r="B23">
            <v>5057</v>
          </cell>
          <cell r="C23">
            <v>2</v>
          </cell>
          <cell r="D23" t="str">
            <v>A</v>
          </cell>
          <cell r="E23">
            <v>10</v>
          </cell>
          <cell r="F23" t="str">
            <v>Z</v>
          </cell>
          <cell r="G23">
            <v>4</v>
          </cell>
          <cell r="H23">
            <v>3101734</v>
          </cell>
          <cell r="I23">
            <v>0.85</v>
          </cell>
          <cell r="J23">
            <v>0.85</v>
          </cell>
          <cell r="K23">
            <v>13.980000000000002</v>
          </cell>
          <cell r="L23">
            <v>14.84</v>
          </cell>
          <cell r="M23">
            <v>13.99</v>
          </cell>
          <cell r="N23">
            <v>14.84</v>
          </cell>
          <cell r="O23">
            <v>0</v>
          </cell>
          <cell r="P23" t="str">
            <v>DM</v>
          </cell>
          <cell r="Q23" t="str">
            <v>piece 1 is continuous from piece 1 in section 10-3, core box 5</v>
          </cell>
          <cell r="R23" t="str">
            <v>no</v>
          </cell>
          <cell r="S23">
            <v>1</v>
          </cell>
          <cell r="T23">
            <v>6</v>
          </cell>
          <cell r="U23">
            <v>1</v>
          </cell>
          <cell r="V23" t="str">
            <v>T</v>
          </cell>
          <cell r="W23" t="str">
            <v>no</v>
          </cell>
          <cell r="Z23" t="str">
            <v>ICDP5057ESABHU2</v>
          </cell>
        </row>
        <row r="24">
          <cell r="A24" t="str">
            <v>11-1</v>
          </cell>
          <cell r="B24">
            <v>5057</v>
          </cell>
          <cell r="C24">
            <v>2</v>
          </cell>
          <cell r="D24" t="str">
            <v>A</v>
          </cell>
          <cell r="E24">
            <v>11</v>
          </cell>
          <cell r="F24" t="str">
            <v>Z</v>
          </cell>
          <cell r="G24">
            <v>1</v>
          </cell>
          <cell r="H24">
            <v>3101736</v>
          </cell>
          <cell r="I24">
            <v>0.68</v>
          </cell>
          <cell r="J24">
            <v>0.68</v>
          </cell>
          <cell r="K24">
            <v>14.6</v>
          </cell>
          <cell r="L24">
            <v>15.28</v>
          </cell>
          <cell r="M24">
            <v>14.6</v>
          </cell>
          <cell r="N24">
            <v>15.28</v>
          </cell>
          <cell r="O24">
            <v>0</v>
          </cell>
          <cell r="P24" t="str">
            <v>DM</v>
          </cell>
          <cell r="Q24" t="str">
            <v>piece 1 is continued in section 11-2</v>
          </cell>
          <cell r="R24" t="str">
            <v>no</v>
          </cell>
          <cell r="S24">
            <v>1</v>
          </cell>
          <cell r="T24">
            <v>6</v>
          </cell>
          <cell r="U24">
            <v>2</v>
          </cell>
          <cell r="V24" t="str">
            <v>M</v>
          </cell>
          <cell r="W24" t="str">
            <v>no</v>
          </cell>
          <cell r="Z24" t="str">
            <v>ICDP5057ESCBHU2</v>
          </cell>
        </row>
        <row r="25">
          <cell r="A25" t="str">
            <v>11-2</v>
          </cell>
          <cell r="B25">
            <v>5057</v>
          </cell>
          <cell r="C25">
            <v>2</v>
          </cell>
          <cell r="D25" t="str">
            <v>A</v>
          </cell>
          <cell r="E25">
            <v>11</v>
          </cell>
          <cell r="F25" t="str">
            <v>Z</v>
          </cell>
          <cell r="G25">
            <v>2</v>
          </cell>
          <cell r="H25">
            <v>3101738</v>
          </cell>
          <cell r="I25">
            <v>0.96499999999999997</v>
          </cell>
          <cell r="J25">
            <v>0.97</v>
          </cell>
          <cell r="K25">
            <v>15.28</v>
          </cell>
          <cell r="L25">
            <v>16.25</v>
          </cell>
          <cell r="M25">
            <v>15.28</v>
          </cell>
          <cell r="N25">
            <v>16.25</v>
          </cell>
          <cell r="O25">
            <v>0</v>
          </cell>
          <cell r="P25" t="str">
            <v>DM</v>
          </cell>
          <cell r="Q25" t="str">
            <v>piece 1 is continued in section 11-3</v>
          </cell>
          <cell r="R25" t="str">
            <v>no</v>
          </cell>
          <cell r="S25">
            <v>1</v>
          </cell>
          <cell r="T25">
            <v>6</v>
          </cell>
          <cell r="U25">
            <v>3</v>
          </cell>
          <cell r="V25" t="str">
            <v>M</v>
          </cell>
          <cell r="W25" t="str">
            <v>no</v>
          </cell>
          <cell r="Z25" t="str">
            <v>ICDP5057ESEBHU2</v>
          </cell>
        </row>
        <row r="26">
          <cell r="A26" t="str">
            <v>11-3</v>
          </cell>
          <cell r="B26">
            <v>5057</v>
          </cell>
          <cell r="C26">
            <v>2</v>
          </cell>
          <cell r="D26" t="str">
            <v>A</v>
          </cell>
          <cell r="E26">
            <v>11</v>
          </cell>
          <cell r="F26" t="str">
            <v>Z</v>
          </cell>
          <cell r="G26">
            <v>3</v>
          </cell>
          <cell r="H26">
            <v>3101740</v>
          </cell>
          <cell r="I26">
            <v>0.94499999999999995</v>
          </cell>
          <cell r="J26">
            <v>0.95</v>
          </cell>
          <cell r="K26">
            <v>16.245000000000001</v>
          </cell>
          <cell r="L26">
            <v>17.2</v>
          </cell>
          <cell r="M26">
            <v>16.25</v>
          </cell>
          <cell r="N26">
            <v>17.2</v>
          </cell>
          <cell r="O26">
            <v>0</v>
          </cell>
          <cell r="P26" t="str">
            <v>DM</v>
          </cell>
          <cell r="Q26" t="str">
            <v>piece 1 is continued in section 11-4, core box 7</v>
          </cell>
          <cell r="R26" t="str">
            <v>no</v>
          </cell>
          <cell r="S26">
            <v>1</v>
          </cell>
          <cell r="T26">
            <v>6</v>
          </cell>
          <cell r="U26">
            <v>4</v>
          </cell>
          <cell r="V26" t="str">
            <v>B</v>
          </cell>
          <cell r="W26" t="str">
            <v>no</v>
          </cell>
          <cell r="X26">
            <v>0</v>
          </cell>
          <cell r="Y26">
            <v>0</v>
          </cell>
          <cell r="Z26" t="str">
            <v>ICDP5057ESGBHU2</v>
          </cell>
        </row>
        <row r="27">
          <cell r="A27" t="str">
            <v>11-4</v>
          </cell>
          <cell r="B27">
            <v>5057</v>
          </cell>
          <cell r="C27">
            <v>2</v>
          </cell>
          <cell r="D27" t="str">
            <v>A</v>
          </cell>
          <cell r="E27">
            <v>11</v>
          </cell>
          <cell r="F27" t="str">
            <v>Z</v>
          </cell>
          <cell r="G27">
            <v>4</v>
          </cell>
          <cell r="H27">
            <v>3101742</v>
          </cell>
          <cell r="I27">
            <v>0.64500000000000002</v>
          </cell>
          <cell r="J27">
            <v>0.65</v>
          </cell>
          <cell r="K27">
            <v>17.190000000000001</v>
          </cell>
          <cell r="L27">
            <v>17.850000000000001</v>
          </cell>
          <cell r="M27">
            <v>17.2</v>
          </cell>
          <cell r="N27">
            <v>17.850000000000001</v>
          </cell>
          <cell r="O27">
            <v>0</v>
          </cell>
          <cell r="P27" t="str">
            <v>DM</v>
          </cell>
          <cell r="R27" t="str">
            <v>no</v>
          </cell>
          <cell r="S27">
            <v>1</v>
          </cell>
          <cell r="T27">
            <v>7</v>
          </cell>
          <cell r="U27">
            <v>1</v>
          </cell>
          <cell r="V27" t="str">
            <v>T</v>
          </cell>
          <cell r="W27" t="str">
            <v>no</v>
          </cell>
          <cell r="Z27" t="str">
            <v>ICDP5057ESIBHU2</v>
          </cell>
        </row>
        <row r="28">
          <cell r="A28" t="str">
            <v>12-1</v>
          </cell>
          <cell r="B28">
            <v>5057</v>
          </cell>
          <cell r="C28">
            <v>2</v>
          </cell>
          <cell r="D28" t="str">
            <v>A</v>
          </cell>
          <cell r="E28">
            <v>12</v>
          </cell>
          <cell r="F28" t="str">
            <v>Z</v>
          </cell>
          <cell r="G28">
            <v>1</v>
          </cell>
          <cell r="H28">
            <v>3101744</v>
          </cell>
          <cell r="I28">
            <v>0.42499999999999999</v>
          </cell>
          <cell r="J28">
            <v>0.4</v>
          </cell>
          <cell r="K28">
            <v>17.649999999999999</v>
          </cell>
          <cell r="L28">
            <v>18.05</v>
          </cell>
          <cell r="M28">
            <v>17.649999999999999</v>
          </cell>
          <cell r="N28">
            <v>18.05</v>
          </cell>
          <cell r="O28">
            <v>0</v>
          </cell>
          <cell r="P28" t="str">
            <v>DM</v>
          </cell>
          <cell r="Q28" t="str">
            <v>piece 1 is continued in section 12-2</v>
          </cell>
          <cell r="R28" t="str">
            <v>no</v>
          </cell>
          <cell r="S28">
            <v>1</v>
          </cell>
          <cell r="T28">
            <v>7</v>
          </cell>
          <cell r="U28">
            <v>2</v>
          </cell>
          <cell r="V28" t="str">
            <v>M</v>
          </cell>
          <cell r="W28" t="str">
            <v>no</v>
          </cell>
          <cell r="Z28" t="str">
            <v>ICDP5057ESKBHU2</v>
          </cell>
        </row>
        <row r="29">
          <cell r="A29" t="str">
            <v>12-2</v>
          </cell>
          <cell r="B29">
            <v>5057</v>
          </cell>
          <cell r="C29">
            <v>2</v>
          </cell>
          <cell r="D29" t="str">
            <v>A</v>
          </cell>
          <cell r="E29">
            <v>12</v>
          </cell>
          <cell r="F29" t="str">
            <v>Z</v>
          </cell>
          <cell r="G29">
            <v>2</v>
          </cell>
          <cell r="H29">
            <v>3101746</v>
          </cell>
          <cell r="I29">
            <v>1</v>
          </cell>
          <cell r="J29">
            <v>0.95</v>
          </cell>
          <cell r="K29">
            <v>18.074999999999999</v>
          </cell>
          <cell r="L29">
            <v>19</v>
          </cell>
          <cell r="M29">
            <v>18.05</v>
          </cell>
          <cell r="N29">
            <v>19</v>
          </cell>
          <cell r="O29">
            <v>0</v>
          </cell>
          <cell r="P29" t="str">
            <v>DM</v>
          </cell>
          <cell r="Q29" t="str">
            <v>piece 1 continues in section 12-3</v>
          </cell>
          <cell r="R29" t="str">
            <v>no</v>
          </cell>
          <cell r="S29">
            <v>1</v>
          </cell>
          <cell r="T29">
            <v>7</v>
          </cell>
          <cell r="U29">
            <v>3</v>
          </cell>
          <cell r="V29" t="str">
            <v>M</v>
          </cell>
          <cell r="W29" t="str">
            <v>no</v>
          </cell>
          <cell r="Z29" t="str">
            <v>ICDP5057ESMBHU2</v>
          </cell>
        </row>
        <row r="30">
          <cell r="A30" t="str">
            <v>12-3</v>
          </cell>
          <cell r="B30">
            <v>5057</v>
          </cell>
          <cell r="C30">
            <v>2</v>
          </cell>
          <cell r="D30" t="str">
            <v>A</v>
          </cell>
          <cell r="E30">
            <v>12</v>
          </cell>
          <cell r="F30" t="str">
            <v>Z</v>
          </cell>
          <cell r="G30">
            <v>3</v>
          </cell>
          <cell r="H30">
            <v>3101748</v>
          </cell>
          <cell r="I30">
            <v>0.315</v>
          </cell>
          <cell r="J30">
            <v>0.315</v>
          </cell>
          <cell r="K30">
            <v>19.074999999999999</v>
          </cell>
          <cell r="L30">
            <v>19.315000000000001</v>
          </cell>
          <cell r="M30">
            <v>19</v>
          </cell>
          <cell r="N30">
            <v>19.315000000000001</v>
          </cell>
          <cell r="O30">
            <v>0</v>
          </cell>
          <cell r="P30" t="str">
            <v>DM</v>
          </cell>
          <cell r="Q30" t="str">
            <v>piece 1 continues in section 12-4, core box 8</v>
          </cell>
          <cell r="R30" t="str">
            <v>no</v>
          </cell>
          <cell r="S30">
            <v>1</v>
          </cell>
          <cell r="T30">
            <v>7</v>
          </cell>
          <cell r="U30">
            <v>4</v>
          </cell>
          <cell r="V30" t="str">
            <v>B</v>
          </cell>
          <cell r="W30" t="str">
            <v>no</v>
          </cell>
          <cell r="Z30" t="str">
            <v>ICDP5057ESOBHU2</v>
          </cell>
        </row>
        <row r="31">
          <cell r="A31" t="str">
            <v>12-4</v>
          </cell>
          <cell r="B31">
            <v>5057</v>
          </cell>
          <cell r="C31">
            <v>2</v>
          </cell>
          <cell r="D31" t="str">
            <v>A</v>
          </cell>
          <cell r="E31">
            <v>12</v>
          </cell>
          <cell r="F31" t="str">
            <v>Z</v>
          </cell>
          <cell r="G31">
            <v>4</v>
          </cell>
          <cell r="H31">
            <v>3101750</v>
          </cell>
          <cell r="I31">
            <v>1.01</v>
          </cell>
          <cell r="J31">
            <v>1</v>
          </cell>
          <cell r="K31">
            <v>19.39</v>
          </cell>
          <cell r="L31">
            <v>20.315000000000001</v>
          </cell>
          <cell r="M31">
            <v>19.315000000000001</v>
          </cell>
          <cell r="N31">
            <v>20.315000000000001</v>
          </cell>
          <cell r="O31">
            <v>0</v>
          </cell>
          <cell r="P31" t="str">
            <v>DM</v>
          </cell>
          <cell r="Q31" t="str">
            <v>piece 1 is continued in section 12-5</v>
          </cell>
          <cell r="R31" t="str">
            <v>no</v>
          </cell>
          <cell r="S31">
            <v>1</v>
          </cell>
          <cell r="T31">
            <v>8</v>
          </cell>
          <cell r="U31">
            <v>1</v>
          </cell>
          <cell r="V31" t="str">
            <v>T</v>
          </cell>
          <cell r="W31" t="str">
            <v>no</v>
          </cell>
          <cell r="Z31" t="str">
            <v>ICDP5057ESQBHU2</v>
          </cell>
        </row>
        <row r="32">
          <cell r="A32" t="str">
            <v>12-5</v>
          </cell>
          <cell r="B32">
            <v>5057</v>
          </cell>
          <cell r="C32">
            <v>2</v>
          </cell>
          <cell r="D32" t="str">
            <v>A</v>
          </cell>
          <cell r="E32">
            <v>12</v>
          </cell>
          <cell r="F32" t="str">
            <v>Z</v>
          </cell>
          <cell r="G32">
            <v>5</v>
          </cell>
          <cell r="H32">
            <v>3101752</v>
          </cell>
          <cell r="I32">
            <v>0.71499999999999997</v>
          </cell>
          <cell r="J32">
            <v>0.72</v>
          </cell>
          <cell r="K32">
            <v>20.400000000000002</v>
          </cell>
          <cell r="L32">
            <v>21.035</v>
          </cell>
          <cell r="M32">
            <v>20.315000000000001</v>
          </cell>
          <cell r="N32">
            <v>21.035</v>
          </cell>
          <cell r="O32">
            <v>0</v>
          </cell>
          <cell r="P32" t="str">
            <v>DM</v>
          </cell>
          <cell r="R32" t="str">
            <v>no</v>
          </cell>
          <cell r="S32">
            <v>1</v>
          </cell>
          <cell r="T32">
            <v>8</v>
          </cell>
          <cell r="U32">
            <v>2</v>
          </cell>
          <cell r="V32" t="str">
            <v>M</v>
          </cell>
          <cell r="W32" t="str">
            <v>no</v>
          </cell>
          <cell r="Z32" t="str">
            <v>ICDP5057ESSBHU2</v>
          </cell>
        </row>
        <row r="33">
          <cell r="A33" t="str">
            <v>13-1</v>
          </cell>
          <cell r="B33">
            <v>5057</v>
          </cell>
          <cell r="C33">
            <v>2</v>
          </cell>
          <cell r="D33" t="str">
            <v>A</v>
          </cell>
          <cell r="E33">
            <v>13</v>
          </cell>
          <cell r="F33" t="str">
            <v>Z</v>
          </cell>
          <cell r="G33">
            <v>1</v>
          </cell>
          <cell r="H33">
            <v>3101754</v>
          </cell>
          <cell r="I33">
            <v>0.90500000000000003</v>
          </cell>
          <cell r="J33">
            <v>0.91</v>
          </cell>
          <cell r="K33">
            <v>20.7</v>
          </cell>
          <cell r="L33">
            <v>21.61</v>
          </cell>
          <cell r="M33">
            <v>20.7</v>
          </cell>
          <cell r="N33">
            <v>21.61</v>
          </cell>
          <cell r="O33">
            <v>0</v>
          </cell>
          <cell r="P33" t="str">
            <v>DM</v>
          </cell>
          <cell r="Q33" t="str">
            <v>piece 1 is continued in section 13-2</v>
          </cell>
          <cell r="R33" t="str">
            <v>no</v>
          </cell>
          <cell r="S33">
            <v>1</v>
          </cell>
          <cell r="T33">
            <v>8</v>
          </cell>
          <cell r="U33">
            <v>3</v>
          </cell>
          <cell r="V33" t="str">
            <v>M</v>
          </cell>
          <cell r="W33" t="str">
            <v>no</v>
          </cell>
          <cell r="Z33" t="str">
            <v>ICDP5057ESUBHU2</v>
          </cell>
        </row>
        <row r="34">
          <cell r="A34" t="str">
            <v>13-2</v>
          </cell>
          <cell r="B34">
            <v>5057</v>
          </cell>
          <cell r="C34">
            <v>2</v>
          </cell>
          <cell r="D34" t="str">
            <v>A</v>
          </cell>
          <cell r="E34">
            <v>13</v>
          </cell>
          <cell r="F34" t="str">
            <v>Z</v>
          </cell>
          <cell r="G34">
            <v>2</v>
          </cell>
          <cell r="H34">
            <v>3101756</v>
          </cell>
          <cell r="I34">
            <v>0.78500000000000003</v>
          </cell>
          <cell r="J34">
            <v>0.8</v>
          </cell>
          <cell r="K34">
            <v>21.605</v>
          </cell>
          <cell r="L34">
            <v>22.41</v>
          </cell>
          <cell r="M34">
            <v>21.61</v>
          </cell>
          <cell r="N34">
            <v>22.41</v>
          </cell>
          <cell r="O34">
            <v>0</v>
          </cell>
          <cell r="P34" t="str">
            <v>DM</v>
          </cell>
          <cell r="Q34" t="str">
            <v>piece 1 continues in section 13-3, core box 9</v>
          </cell>
          <cell r="R34" t="str">
            <v>no</v>
          </cell>
          <cell r="S34">
            <v>1</v>
          </cell>
          <cell r="T34">
            <v>8</v>
          </cell>
          <cell r="U34">
            <v>4</v>
          </cell>
          <cell r="V34" t="str">
            <v>B</v>
          </cell>
          <cell r="W34" t="str">
            <v>no</v>
          </cell>
          <cell r="Z34" t="str">
            <v>ICDP5057ESWBHU2</v>
          </cell>
        </row>
        <row r="35">
          <cell r="A35" t="str">
            <v>13-3</v>
          </cell>
          <cell r="B35">
            <v>5057</v>
          </cell>
          <cell r="C35">
            <v>2</v>
          </cell>
          <cell r="D35" t="str">
            <v>A</v>
          </cell>
          <cell r="E35">
            <v>13</v>
          </cell>
          <cell r="F35" t="str">
            <v>Z</v>
          </cell>
          <cell r="G35">
            <v>3</v>
          </cell>
          <cell r="H35">
            <v>3101758</v>
          </cell>
          <cell r="I35">
            <v>0.91500000000000004</v>
          </cell>
          <cell r="J35">
            <v>0.91500000000000004</v>
          </cell>
          <cell r="K35">
            <v>22.39</v>
          </cell>
          <cell r="L35">
            <v>23.324999999999999</v>
          </cell>
          <cell r="M35">
            <v>22.41</v>
          </cell>
          <cell r="N35">
            <v>23.324999999999999</v>
          </cell>
          <cell r="O35">
            <v>0</v>
          </cell>
          <cell r="P35" t="str">
            <v>DM</v>
          </cell>
          <cell r="Q35" t="str">
            <v>piece 1 continues in section 13-4, section 13-4 starts with 4cm of vein rubbles, belong to piece 1 of section 13-3</v>
          </cell>
          <cell r="R35" t="str">
            <v>no</v>
          </cell>
          <cell r="S35">
            <v>1</v>
          </cell>
          <cell r="T35">
            <v>9</v>
          </cell>
          <cell r="U35">
            <v>1</v>
          </cell>
          <cell r="V35" t="str">
            <v>T</v>
          </cell>
          <cell r="W35" t="str">
            <v>no</v>
          </cell>
          <cell r="Z35" t="str">
            <v>ICDP5057ESYBHU2</v>
          </cell>
        </row>
        <row r="36">
          <cell r="A36" t="str">
            <v>13-4</v>
          </cell>
          <cell r="B36">
            <v>5057</v>
          </cell>
          <cell r="C36">
            <v>2</v>
          </cell>
          <cell r="D36" t="str">
            <v>A</v>
          </cell>
          <cell r="E36">
            <v>13</v>
          </cell>
          <cell r="F36" t="str">
            <v>Z</v>
          </cell>
          <cell r="G36">
            <v>4</v>
          </cell>
          <cell r="H36">
            <v>3101760</v>
          </cell>
          <cell r="I36">
            <v>0.66500000000000004</v>
          </cell>
          <cell r="J36">
            <v>0.69</v>
          </cell>
          <cell r="K36">
            <v>23.305</v>
          </cell>
          <cell r="L36">
            <v>24.015000000000001</v>
          </cell>
          <cell r="M36">
            <v>23.324999999999999</v>
          </cell>
          <cell r="N36">
            <v>24.015000000000001</v>
          </cell>
          <cell r="O36">
            <v>0</v>
          </cell>
          <cell r="P36" t="str">
            <v>DM</v>
          </cell>
          <cell r="Q36" t="str">
            <v>first 4cm are vein rubbles (piece 1) which belong to piece 2, piece 2 is continued in section 14-1</v>
          </cell>
          <cell r="R36" t="str">
            <v>no</v>
          </cell>
          <cell r="S36">
            <v>2</v>
          </cell>
          <cell r="T36">
            <v>9</v>
          </cell>
          <cell r="U36">
            <v>2</v>
          </cell>
          <cell r="V36" t="str">
            <v>M</v>
          </cell>
          <cell r="W36" t="str">
            <v>no</v>
          </cell>
          <cell r="Z36" t="str">
            <v>ICDP5057ES0CHU2</v>
          </cell>
        </row>
        <row r="37">
          <cell r="A37" t="str">
            <v>14-1</v>
          </cell>
          <cell r="B37">
            <v>5057</v>
          </cell>
          <cell r="C37">
            <v>2</v>
          </cell>
          <cell r="D37" t="str">
            <v>A</v>
          </cell>
          <cell r="E37">
            <v>14</v>
          </cell>
          <cell r="F37" t="str">
            <v>Z</v>
          </cell>
          <cell r="G37">
            <v>1</v>
          </cell>
          <cell r="H37">
            <v>3101762</v>
          </cell>
          <cell r="I37">
            <v>0.66500000000000004</v>
          </cell>
          <cell r="J37">
            <v>0.67</v>
          </cell>
          <cell r="K37">
            <v>23.75</v>
          </cell>
          <cell r="L37">
            <v>24.42</v>
          </cell>
          <cell r="M37">
            <v>23.75</v>
          </cell>
          <cell r="N37">
            <v>24.42</v>
          </cell>
          <cell r="O37">
            <v>0</v>
          </cell>
          <cell r="P37" t="str">
            <v>DM</v>
          </cell>
          <cell r="Q37" t="str">
            <v>piece 1 continues in section 14-2</v>
          </cell>
          <cell r="R37" t="str">
            <v>no</v>
          </cell>
          <cell r="S37">
            <v>1</v>
          </cell>
          <cell r="T37">
            <v>9</v>
          </cell>
          <cell r="U37">
            <v>3</v>
          </cell>
          <cell r="V37" t="str">
            <v>M</v>
          </cell>
          <cell r="W37" t="str">
            <v>no</v>
          </cell>
          <cell r="Z37" t="str">
            <v>ICDP5057ES2CHU2</v>
          </cell>
        </row>
        <row r="38">
          <cell r="A38" t="str">
            <v>14-2</v>
          </cell>
          <cell r="B38">
            <v>5057</v>
          </cell>
          <cell r="C38">
            <v>2</v>
          </cell>
          <cell r="D38" t="str">
            <v>A</v>
          </cell>
          <cell r="E38">
            <v>14</v>
          </cell>
          <cell r="F38" t="str">
            <v>Z</v>
          </cell>
          <cell r="G38">
            <v>2</v>
          </cell>
          <cell r="H38">
            <v>3101764</v>
          </cell>
          <cell r="I38">
            <v>1.02</v>
          </cell>
          <cell r="J38">
            <v>1.0149999999999999</v>
          </cell>
          <cell r="K38">
            <v>24.414999999999999</v>
          </cell>
          <cell r="L38">
            <v>25.434999999999999</v>
          </cell>
          <cell r="M38">
            <v>24.42</v>
          </cell>
          <cell r="N38">
            <v>25.434999999999999</v>
          </cell>
          <cell r="O38">
            <v>0</v>
          </cell>
          <cell r="P38" t="str">
            <v>DM</v>
          </cell>
          <cell r="Q38" t="str">
            <v>piece 1 continues in section 14-3, core box 10</v>
          </cell>
          <cell r="R38" t="str">
            <v>no</v>
          </cell>
          <cell r="S38">
            <v>1</v>
          </cell>
          <cell r="T38">
            <v>9</v>
          </cell>
          <cell r="U38">
            <v>4</v>
          </cell>
          <cell r="V38" t="str">
            <v>B</v>
          </cell>
          <cell r="W38" t="str">
            <v>no</v>
          </cell>
          <cell r="Z38" t="str">
            <v>ICDP5057ES4CHU2</v>
          </cell>
        </row>
        <row r="39">
          <cell r="A39" t="str">
            <v>14-3</v>
          </cell>
          <cell r="B39">
            <v>5057</v>
          </cell>
          <cell r="C39">
            <v>2</v>
          </cell>
          <cell r="D39" t="str">
            <v>A</v>
          </cell>
          <cell r="E39">
            <v>14</v>
          </cell>
          <cell r="F39" t="str">
            <v>Z</v>
          </cell>
          <cell r="G39">
            <v>3</v>
          </cell>
          <cell r="H39">
            <v>3101766</v>
          </cell>
          <cell r="I39">
            <v>0.56000000000000005</v>
          </cell>
          <cell r="J39">
            <v>0.55000000000000004</v>
          </cell>
          <cell r="K39">
            <v>25.434999999999999</v>
          </cell>
          <cell r="L39">
            <v>25.984999999999999</v>
          </cell>
          <cell r="M39">
            <v>25.434999999999999</v>
          </cell>
          <cell r="N39">
            <v>25.984999999999999</v>
          </cell>
          <cell r="O39">
            <v>0</v>
          </cell>
          <cell r="P39" t="str">
            <v>DM</v>
          </cell>
          <cell r="Q39" t="str">
            <v>piece 1 continues in section 14-4</v>
          </cell>
          <cell r="R39" t="str">
            <v>no</v>
          </cell>
          <cell r="S39">
            <v>1</v>
          </cell>
          <cell r="T39">
            <v>10</v>
          </cell>
          <cell r="U39">
            <v>1</v>
          </cell>
          <cell r="V39" t="str">
            <v>T</v>
          </cell>
          <cell r="W39" t="str">
            <v>no</v>
          </cell>
          <cell r="Z39" t="str">
            <v>ICDP5057ES6CHU2</v>
          </cell>
        </row>
        <row r="40">
          <cell r="A40" t="str">
            <v>14-4</v>
          </cell>
          <cell r="B40">
            <v>5057</v>
          </cell>
          <cell r="C40">
            <v>2</v>
          </cell>
          <cell r="D40" t="str">
            <v>A</v>
          </cell>
          <cell r="E40">
            <v>14</v>
          </cell>
          <cell r="F40" t="str">
            <v>Z</v>
          </cell>
          <cell r="G40">
            <v>4</v>
          </cell>
          <cell r="H40">
            <v>3101768</v>
          </cell>
          <cell r="I40">
            <v>0.85</v>
          </cell>
          <cell r="J40">
            <v>0.85</v>
          </cell>
          <cell r="K40">
            <v>25.994999999999997</v>
          </cell>
          <cell r="L40">
            <v>26.835000000000001</v>
          </cell>
          <cell r="M40">
            <v>25.984999999999999</v>
          </cell>
          <cell r="N40">
            <v>26.835000000000001</v>
          </cell>
          <cell r="O40">
            <v>0</v>
          </cell>
          <cell r="P40" t="str">
            <v>DM</v>
          </cell>
          <cell r="Q40" t="str">
            <v>piece 1 continues in section 15-1</v>
          </cell>
          <cell r="R40" t="str">
            <v>no</v>
          </cell>
          <cell r="S40">
            <v>1</v>
          </cell>
          <cell r="T40">
            <v>10</v>
          </cell>
          <cell r="U40">
            <v>2</v>
          </cell>
          <cell r="V40" t="str">
            <v>M</v>
          </cell>
          <cell r="W40" t="str">
            <v>no</v>
          </cell>
          <cell r="Z40" t="str">
            <v>ICDP5057ES8CHU2</v>
          </cell>
        </row>
        <row r="41">
          <cell r="A41" t="str">
            <v>15-1</v>
          </cell>
          <cell r="B41">
            <v>5057</v>
          </cell>
          <cell r="C41">
            <v>2</v>
          </cell>
          <cell r="D41" t="str">
            <v>A</v>
          </cell>
          <cell r="E41">
            <v>15</v>
          </cell>
          <cell r="F41" t="str">
            <v>Z</v>
          </cell>
          <cell r="G41">
            <v>1</v>
          </cell>
          <cell r="H41">
            <v>3101770</v>
          </cell>
          <cell r="I41">
            <v>0.96</v>
          </cell>
          <cell r="J41">
            <v>0.96</v>
          </cell>
          <cell r="K41">
            <v>26.8</v>
          </cell>
          <cell r="L41">
            <v>27.76</v>
          </cell>
          <cell r="M41">
            <v>26.8</v>
          </cell>
          <cell r="N41">
            <v>27.76</v>
          </cell>
          <cell r="O41">
            <v>0</v>
          </cell>
          <cell r="P41" t="str">
            <v>DM</v>
          </cell>
          <cell r="Q41" t="str">
            <v>piece 1 continues in section 15-2</v>
          </cell>
          <cell r="R41" t="str">
            <v>no</v>
          </cell>
          <cell r="S41">
            <v>1</v>
          </cell>
          <cell r="T41">
            <v>10</v>
          </cell>
          <cell r="U41">
            <v>3</v>
          </cell>
          <cell r="V41" t="str">
            <v>M</v>
          </cell>
          <cell r="W41" t="str">
            <v>no</v>
          </cell>
          <cell r="Z41" t="str">
            <v>ICDP5057ESACHU2</v>
          </cell>
        </row>
        <row r="42">
          <cell r="A42" t="str">
            <v>15-2</v>
          </cell>
          <cell r="B42">
            <v>5057</v>
          </cell>
          <cell r="C42">
            <v>2</v>
          </cell>
          <cell r="D42" t="str">
            <v>A</v>
          </cell>
          <cell r="E42">
            <v>15</v>
          </cell>
          <cell r="F42" t="str">
            <v>Z</v>
          </cell>
          <cell r="G42">
            <v>2</v>
          </cell>
          <cell r="H42">
            <v>3101772</v>
          </cell>
          <cell r="I42">
            <v>0.86</v>
          </cell>
          <cell r="J42">
            <v>0.86499999999999999</v>
          </cell>
          <cell r="K42">
            <v>27.76</v>
          </cell>
          <cell r="L42">
            <v>28.625</v>
          </cell>
          <cell r="M42">
            <v>27.76</v>
          </cell>
          <cell r="N42">
            <v>28.625</v>
          </cell>
          <cell r="O42">
            <v>0</v>
          </cell>
          <cell r="P42" t="str">
            <v>DM</v>
          </cell>
          <cell r="Q42" t="str">
            <v>piece 1 continues in section 15-3, core box 11</v>
          </cell>
          <cell r="R42" t="str">
            <v>no</v>
          </cell>
          <cell r="S42">
            <v>1</v>
          </cell>
          <cell r="T42">
            <v>10</v>
          </cell>
          <cell r="U42">
            <v>4</v>
          </cell>
          <cell r="V42" t="str">
            <v>B</v>
          </cell>
          <cell r="W42" t="str">
            <v>no</v>
          </cell>
          <cell r="Z42" t="str">
            <v>ICDP5057ESCCHU2</v>
          </cell>
        </row>
        <row r="43">
          <cell r="A43" t="str">
            <v>15-3</v>
          </cell>
          <cell r="B43">
            <v>5057</v>
          </cell>
          <cell r="C43">
            <v>2</v>
          </cell>
          <cell r="D43" t="str">
            <v>A</v>
          </cell>
          <cell r="E43">
            <v>15</v>
          </cell>
          <cell r="F43" t="str">
            <v>Z</v>
          </cell>
          <cell r="G43">
            <v>3</v>
          </cell>
          <cell r="H43">
            <v>3101774</v>
          </cell>
          <cell r="I43">
            <v>0.49</v>
          </cell>
          <cell r="J43">
            <v>0.49</v>
          </cell>
          <cell r="K43">
            <v>28.62</v>
          </cell>
          <cell r="L43">
            <v>29.114999999999998</v>
          </cell>
          <cell r="M43">
            <v>28.625</v>
          </cell>
          <cell r="N43">
            <v>29.114999999999998</v>
          </cell>
          <cell r="O43">
            <v>0</v>
          </cell>
          <cell r="P43" t="str">
            <v>DM</v>
          </cell>
          <cell r="Q43" t="str">
            <v>piece 1 continues in section 15-4</v>
          </cell>
          <cell r="R43" t="str">
            <v>no</v>
          </cell>
          <cell r="S43">
            <v>1</v>
          </cell>
          <cell r="T43">
            <v>11</v>
          </cell>
          <cell r="U43">
            <v>1</v>
          </cell>
          <cell r="V43" t="str">
            <v>T</v>
          </cell>
          <cell r="W43" t="str">
            <v>no</v>
          </cell>
          <cell r="X43">
            <v>0</v>
          </cell>
          <cell r="Y43">
            <v>0</v>
          </cell>
          <cell r="Z43" t="str">
            <v>ICDP5057ESECHU2</v>
          </cell>
        </row>
        <row r="44">
          <cell r="A44" t="str">
            <v>15-4</v>
          </cell>
          <cell r="B44">
            <v>5057</v>
          </cell>
          <cell r="C44">
            <v>2</v>
          </cell>
          <cell r="D44" t="str">
            <v>A</v>
          </cell>
          <cell r="E44">
            <v>15</v>
          </cell>
          <cell r="F44" t="str">
            <v>Z</v>
          </cell>
          <cell r="G44">
            <v>4</v>
          </cell>
          <cell r="H44">
            <v>3101776</v>
          </cell>
          <cell r="I44">
            <v>0.94</v>
          </cell>
          <cell r="J44">
            <v>0.94</v>
          </cell>
          <cell r="K44">
            <v>29.11</v>
          </cell>
          <cell r="L44">
            <v>30.055</v>
          </cell>
          <cell r="M44">
            <v>29.114999999999998</v>
          </cell>
          <cell r="N44">
            <v>30.055</v>
          </cell>
          <cell r="O44">
            <v>0</v>
          </cell>
          <cell r="P44" t="str">
            <v>DM</v>
          </cell>
          <cell r="Q44" t="str">
            <v>piece 1 continues in section 16-1</v>
          </cell>
          <cell r="R44" t="str">
            <v>no</v>
          </cell>
          <cell r="S44">
            <v>1</v>
          </cell>
          <cell r="T44">
            <v>11</v>
          </cell>
          <cell r="U44">
            <v>2</v>
          </cell>
          <cell r="V44" t="str">
            <v>M</v>
          </cell>
          <cell r="W44" t="str">
            <v>no</v>
          </cell>
          <cell r="Z44" t="str">
            <v>ICDP5057ESGCHU2</v>
          </cell>
        </row>
        <row r="45">
          <cell r="A45" t="str">
            <v>16-1</v>
          </cell>
          <cell r="B45">
            <v>5057</v>
          </cell>
          <cell r="C45">
            <v>2</v>
          </cell>
          <cell r="D45" t="str">
            <v>A</v>
          </cell>
          <cell r="E45">
            <v>16</v>
          </cell>
          <cell r="F45" t="str">
            <v>Z</v>
          </cell>
          <cell r="G45">
            <v>1</v>
          </cell>
          <cell r="H45">
            <v>3101778</v>
          </cell>
          <cell r="I45">
            <v>0.62</v>
          </cell>
          <cell r="J45">
            <v>0.625</v>
          </cell>
          <cell r="K45">
            <v>29.85</v>
          </cell>
          <cell r="L45">
            <v>30.475000000000001</v>
          </cell>
          <cell r="M45">
            <v>29.85</v>
          </cell>
          <cell r="N45">
            <v>30.475000000000001</v>
          </cell>
          <cell r="O45">
            <v>0</v>
          </cell>
          <cell r="P45" t="str">
            <v>DM</v>
          </cell>
          <cell r="Q45" t="str">
            <v>piece 1 continues in section 16-2</v>
          </cell>
          <cell r="R45" t="str">
            <v>no</v>
          </cell>
          <cell r="S45">
            <v>1</v>
          </cell>
          <cell r="T45">
            <v>11</v>
          </cell>
          <cell r="U45">
            <v>3</v>
          </cell>
          <cell r="V45" t="str">
            <v>M</v>
          </cell>
          <cell r="W45" t="str">
            <v>no</v>
          </cell>
          <cell r="Z45" t="str">
            <v>ICDP5057ESICHU2</v>
          </cell>
        </row>
        <row r="46">
          <cell r="A46" t="str">
            <v>16-2</v>
          </cell>
          <cell r="B46">
            <v>5057</v>
          </cell>
          <cell r="C46">
            <v>2</v>
          </cell>
          <cell r="D46" t="str">
            <v>A</v>
          </cell>
          <cell r="E46">
            <v>16</v>
          </cell>
          <cell r="F46" t="str">
            <v>Z</v>
          </cell>
          <cell r="G46">
            <v>2</v>
          </cell>
          <cell r="H46">
            <v>3101780</v>
          </cell>
          <cell r="I46">
            <v>0.80500000000000005</v>
          </cell>
          <cell r="J46">
            <v>0.81</v>
          </cell>
          <cell r="K46">
            <v>30.470000000000002</v>
          </cell>
          <cell r="L46">
            <v>31.285</v>
          </cell>
          <cell r="M46">
            <v>30.475000000000001</v>
          </cell>
          <cell r="N46">
            <v>31.285</v>
          </cell>
          <cell r="O46">
            <v>0</v>
          </cell>
          <cell r="P46" t="str">
            <v>DM</v>
          </cell>
          <cell r="Q46" t="str">
            <v>saw cut bottom, piece 1 continues in 16-3, core box 12</v>
          </cell>
          <cell r="R46" t="str">
            <v>no</v>
          </cell>
          <cell r="S46">
            <v>1</v>
          </cell>
          <cell r="T46">
            <v>11</v>
          </cell>
          <cell r="U46">
            <v>4</v>
          </cell>
          <cell r="V46" t="str">
            <v>B</v>
          </cell>
          <cell r="W46" t="str">
            <v>no</v>
          </cell>
          <cell r="Z46" t="str">
            <v>ICDP5057ESKCHU2</v>
          </cell>
        </row>
        <row r="47">
          <cell r="A47" t="str">
            <v>16-3</v>
          </cell>
          <cell r="B47">
            <v>5057</v>
          </cell>
          <cell r="C47">
            <v>2</v>
          </cell>
          <cell r="D47" t="str">
            <v>A</v>
          </cell>
          <cell r="E47">
            <v>16</v>
          </cell>
          <cell r="F47" t="str">
            <v>Z</v>
          </cell>
          <cell r="G47">
            <v>3</v>
          </cell>
          <cell r="H47">
            <v>3101782</v>
          </cell>
          <cell r="I47">
            <v>0.82499999999999996</v>
          </cell>
          <cell r="J47">
            <v>0.83</v>
          </cell>
          <cell r="K47">
            <v>31.275000000000002</v>
          </cell>
          <cell r="L47">
            <v>32.115000000000002</v>
          </cell>
          <cell r="M47">
            <v>31.285</v>
          </cell>
          <cell r="N47">
            <v>32.115000000000002</v>
          </cell>
          <cell r="O47">
            <v>0</v>
          </cell>
          <cell r="P47" t="str">
            <v>DM</v>
          </cell>
          <cell r="Q47" t="str">
            <v>saw cut top, piece 1 continues in section 16-4</v>
          </cell>
          <cell r="R47" t="str">
            <v>no</v>
          </cell>
          <cell r="S47">
            <v>1</v>
          </cell>
          <cell r="T47">
            <v>12</v>
          </cell>
          <cell r="U47">
            <v>1</v>
          </cell>
          <cell r="V47" t="str">
            <v>T</v>
          </cell>
          <cell r="W47" t="str">
            <v>no</v>
          </cell>
          <cell r="X47">
            <v>0</v>
          </cell>
          <cell r="Y47">
            <v>0</v>
          </cell>
          <cell r="Z47" t="str">
            <v>ICDP5057ESMCHU2</v>
          </cell>
        </row>
        <row r="48">
          <cell r="A48" t="str">
            <v>16-4</v>
          </cell>
          <cell r="B48">
            <v>5057</v>
          </cell>
          <cell r="C48">
            <v>2</v>
          </cell>
          <cell r="D48" t="str">
            <v>A</v>
          </cell>
          <cell r="E48">
            <v>16</v>
          </cell>
          <cell r="F48" t="str">
            <v>Z</v>
          </cell>
          <cell r="G48">
            <v>4</v>
          </cell>
          <cell r="H48">
            <v>3101784</v>
          </cell>
          <cell r="I48">
            <v>0.90500000000000003</v>
          </cell>
          <cell r="J48">
            <v>0.91</v>
          </cell>
          <cell r="K48">
            <v>32.1</v>
          </cell>
          <cell r="L48">
            <v>33.024999999999999</v>
          </cell>
          <cell r="M48">
            <v>32.115000000000002</v>
          </cell>
          <cell r="N48">
            <v>33.024999999999999</v>
          </cell>
          <cell r="O48">
            <v>0</v>
          </cell>
          <cell r="P48" t="str">
            <v>DM</v>
          </cell>
          <cell r="Q48" t="str">
            <v>piece 1 continues in section 17-1</v>
          </cell>
          <cell r="R48" t="str">
            <v>no</v>
          </cell>
          <cell r="S48">
            <v>1</v>
          </cell>
          <cell r="T48">
            <v>12</v>
          </cell>
          <cell r="U48">
            <v>2</v>
          </cell>
          <cell r="V48" t="str">
            <v>M</v>
          </cell>
          <cell r="W48" t="str">
            <v>no</v>
          </cell>
          <cell r="Z48" t="str">
            <v>ICDP5057ESOCHU2</v>
          </cell>
        </row>
        <row r="49">
          <cell r="A49" t="str">
            <v>17-1</v>
          </cell>
          <cell r="B49">
            <v>5057</v>
          </cell>
          <cell r="C49">
            <v>2</v>
          </cell>
          <cell r="D49" t="str">
            <v>A</v>
          </cell>
          <cell r="E49">
            <v>17</v>
          </cell>
          <cell r="F49" t="str">
            <v>Z</v>
          </cell>
          <cell r="G49">
            <v>1</v>
          </cell>
          <cell r="H49">
            <v>3101786</v>
          </cell>
          <cell r="I49">
            <v>0.82</v>
          </cell>
          <cell r="J49">
            <v>0.82</v>
          </cell>
          <cell r="K49">
            <v>32.9</v>
          </cell>
          <cell r="L49">
            <v>33.72</v>
          </cell>
          <cell r="M49">
            <v>32.9</v>
          </cell>
          <cell r="N49">
            <v>33.72</v>
          </cell>
          <cell r="O49">
            <v>0</v>
          </cell>
          <cell r="P49" t="str">
            <v>DM</v>
          </cell>
          <cell r="Q49" t="str">
            <v>piece 1 continues to section 17-2</v>
          </cell>
          <cell r="R49" t="str">
            <v>no</v>
          </cell>
          <cell r="S49">
            <v>1</v>
          </cell>
          <cell r="T49">
            <v>12</v>
          </cell>
          <cell r="U49">
            <v>3</v>
          </cell>
          <cell r="V49" t="str">
            <v>M</v>
          </cell>
          <cell r="W49" t="str">
            <v>no</v>
          </cell>
          <cell r="Z49" t="str">
            <v>ICDP5057ESQCHU2</v>
          </cell>
        </row>
        <row r="50">
          <cell r="A50" t="str">
            <v>17-2</v>
          </cell>
          <cell r="B50">
            <v>5057</v>
          </cell>
          <cell r="C50">
            <v>2</v>
          </cell>
          <cell r="D50" t="str">
            <v>A</v>
          </cell>
          <cell r="E50">
            <v>17</v>
          </cell>
          <cell r="F50" t="str">
            <v>Z</v>
          </cell>
          <cell r="G50">
            <v>2</v>
          </cell>
          <cell r="H50">
            <v>3101788</v>
          </cell>
          <cell r="I50">
            <v>0.60499999999999998</v>
          </cell>
          <cell r="J50">
            <v>0.60499999999999998</v>
          </cell>
          <cell r="K50">
            <v>33.72</v>
          </cell>
          <cell r="L50">
            <v>34.325000000000003</v>
          </cell>
          <cell r="M50">
            <v>33.72</v>
          </cell>
          <cell r="N50">
            <v>34.325000000000003</v>
          </cell>
          <cell r="O50">
            <v>0</v>
          </cell>
          <cell r="P50" t="str">
            <v>DM</v>
          </cell>
          <cell r="Q50" t="str">
            <v>piece 1 continues to section 17-3, core box 13</v>
          </cell>
          <cell r="R50" t="str">
            <v>no</v>
          </cell>
          <cell r="S50">
            <v>1</v>
          </cell>
          <cell r="T50">
            <v>12</v>
          </cell>
          <cell r="U50">
            <v>4</v>
          </cell>
          <cell r="V50" t="str">
            <v>B</v>
          </cell>
          <cell r="W50" t="str">
            <v>no</v>
          </cell>
          <cell r="Z50" t="str">
            <v>ICDP5057ESSCHU2</v>
          </cell>
        </row>
        <row r="51">
          <cell r="A51" t="str">
            <v>17-3</v>
          </cell>
          <cell r="B51">
            <v>5057</v>
          </cell>
          <cell r="C51">
            <v>2</v>
          </cell>
          <cell r="D51" t="str">
            <v>A</v>
          </cell>
          <cell r="E51">
            <v>17</v>
          </cell>
          <cell r="F51" t="str">
            <v>Z</v>
          </cell>
          <cell r="G51">
            <v>3</v>
          </cell>
          <cell r="H51">
            <v>3101790</v>
          </cell>
          <cell r="I51">
            <v>0.86</v>
          </cell>
          <cell r="J51">
            <v>0.85</v>
          </cell>
          <cell r="K51">
            <v>34.324999999999996</v>
          </cell>
          <cell r="L51">
            <v>35.174999999999997</v>
          </cell>
          <cell r="M51">
            <v>34.325000000000003</v>
          </cell>
          <cell r="N51">
            <v>35.174999999999997</v>
          </cell>
          <cell r="O51">
            <v>0</v>
          </cell>
          <cell r="P51" t="str">
            <v>DM</v>
          </cell>
          <cell r="Q51" t="str">
            <v>piece 1 continues in section 17-4</v>
          </cell>
          <cell r="R51" t="str">
            <v>no</v>
          </cell>
          <cell r="S51">
            <v>1</v>
          </cell>
          <cell r="T51">
            <v>13</v>
          </cell>
          <cell r="U51">
            <v>1</v>
          </cell>
          <cell r="V51" t="str">
            <v>T</v>
          </cell>
          <cell r="W51" t="str">
            <v>no</v>
          </cell>
          <cell r="Z51" t="str">
            <v>ICDP5057ESUCHU2</v>
          </cell>
        </row>
        <row r="52">
          <cell r="A52" t="str">
            <v>17-4</v>
          </cell>
          <cell r="B52">
            <v>5057</v>
          </cell>
          <cell r="C52">
            <v>2</v>
          </cell>
          <cell r="D52" t="str">
            <v>A</v>
          </cell>
          <cell r="E52">
            <v>17</v>
          </cell>
          <cell r="F52" t="str">
            <v>Z</v>
          </cell>
          <cell r="G52">
            <v>4</v>
          </cell>
          <cell r="H52">
            <v>3101792</v>
          </cell>
          <cell r="I52">
            <v>0.96</v>
          </cell>
          <cell r="J52">
            <v>0.96499999999999997</v>
          </cell>
          <cell r="K52">
            <v>35.184999999999995</v>
          </cell>
          <cell r="L52">
            <v>36.14</v>
          </cell>
          <cell r="M52">
            <v>35.174999999999997</v>
          </cell>
          <cell r="N52">
            <v>36.14</v>
          </cell>
          <cell r="O52">
            <v>0</v>
          </cell>
          <cell r="P52" t="str">
            <v>DM</v>
          </cell>
          <cell r="R52" t="str">
            <v>no</v>
          </cell>
          <cell r="S52">
            <v>1</v>
          </cell>
          <cell r="T52">
            <v>13</v>
          </cell>
          <cell r="U52">
            <v>2</v>
          </cell>
          <cell r="V52" t="str">
            <v>M</v>
          </cell>
          <cell r="W52" t="str">
            <v>no</v>
          </cell>
          <cell r="Z52" t="str">
            <v>ICDP5057ESWCHU2</v>
          </cell>
        </row>
        <row r="53">
          <cell r="A53" t="str">
            <v>18-1</v>
          </cell>
          <cell r="B53">
            <v>5057</v>
          </cell>
          <cell r="C53">
            <v>2</v>
          </cell>
          <cell r="D53" t="str">
            <v>A</v>
          </cell>
          <cell r="E53">
            <v>18</v>
          </cell>
          <cell r="F53" t="str">
            <v>Z</v>
          </cell>
          <cell r="G53">
            <v>1</v>
          </cell>
          <cell r="H53">
            <v>3101794</v>
          </cell>
          <cell r="I53">
            <v>0.78</v>
          </cell>
          <cell r="J53">
            <v>0.82</v>
          </cell>
          <cell r="K53">
            <v>35.950000000000003</v>
          </cell>
          <cell r="L53">
            <v>36.770000000000003</v>
          </cell>
          <cell r="M53">
            <v>35.950000000000003</v>
          </cell>
          <cell r="N53">
            <v>36.770000000000003</v>
          </cell>
          <cell r="O53">
            <v>0</v>
          </cell>
          <cell r="P53" t="str">
            <v>DM</v>
          </cell>
          <cell r="Q53" t="str">
            <v>upper part of section is rubbled vein material, piece 5 continues in section 18-2</v>
          </cell>
          <cell r="R53" t="str">
            <v>no</v>
          </cell>
          <cell r="S53">
            <v>5</v>
          </cell>
          <cell r="T53">
            <v>13</v>
          </cell>
          <cell r="U53">
            <v>3</v>
          </cell>
          <cell r="V53" t="str">
            <v>M</v>
          </cell>
          <cell r="W53" t="str">
            <v>no</v>
          </cell>
          <cell r="Z53" t="str">
            <v>ICDP5057ESYCHU2</v>
          </cell>
        </row>
        <row r="54">
          <cell r="A54" t="str">
            <v>18-2</v>
          </cell>
          <cell r="B54">
            <v>5057</v>
          </cell>
          <cell r="C54">
            <v>2</v>
          </cell>
          <cell r="D54" t="str">
            <v>A</v>
          </cell>
          <cell r="E54">
            <v>18</v>
          </cell>
          <cell r="F54" t="str">
            <v>Z</v>
          </cell>
          <cell r="G54">
            <v>2</v>
          </cell>
          <cell r="H54">
            <v>3101796</v>
          </cell>
          <cell r="I54">
            <v>0.9</v>
          </cell>
          <cell r="J54">
            <v>0.9</v>
          </cell>
          <cell r="K54">
            <v>36.730000000000004</v>
          </cell>
          <cell r="L54">
            <v>37.67</v>
          </cell>
          <cell r="M54">
            <v>36.770000000000003</v>
          </cell>
          <cell r="N54">
            <v>37.67</v>
          </cell>
          <cell r="O54">
            <v>0</v>
          </cell>
          <cell r="P54" t="str">
            <v>DM</v>
          </cell>
          <cell r="Q54" t="str">
            <v>piece 1 continues in section 18-3, core box 14</v>
          </cell>
          <cell r="R54" t="str">
            <v>no</v>
          </cell>
          <cell r="S54">
            <v>1</v>
          </cell>
          <cell r="T54">
            <v>13</v>
          </cell>
          <cell r="U54">
            <v>4</v>
          </cell>
          <cell r="V54" t="str">
            <v>B</v>
          </cell>
          <cell r="W54" t="str">
            <v>no</v>
          </cell>
          <cell r="Z54" t="str">
            <v>ICDP5057ES0DHU2</v>
          </cell>
        </row>
        <row r="55">
          <cell r="A55" t="str">
            <v>18-3</v>
          </cell>
          <cell r="B55">
            <v>5057</v>
          </cell>
          <cell r="C55">
            <v>2</v>
          </cell>
          <cell r="D55" t="str">
            <v>A</v>
          </cell>
          <cell r="E55">
            <v>18</v>
          </cell>
          <cell r="F55" t="str">
            <v>Z</v>
          </cell>
          <cell r="G55">
            <v>3</v>
          </cell>
          <cell r="H55">
            <v>3101798</v>
          </cell>
          <cell r="I55">
            <v>0.71</v>
          </cell>
          <cell r="J55">
            <v>0.71</v>
          </cell>
          <cell r="K55">
            <v>37.630000000000003</v>
          </cell>
          <cell r="L55">
            <v>38.380000000000003</v>
          </cell>
          <cell r="M55">
            <v>37.67</v>
          </cell>
          <cell r="N55">
            <v>38.380000000000003</v>
          </cell>
          <cell r="O55">
            <v>0</v>
          </cell>
          <cell r="P55" t="str">
            <v>DM</v>
          </cell>
          <cell r="Q55" t="str">
            <v>piece 1 continues in section 18-4</v>
          </cell>
          <cell r="R55" t="str">
            <v>no</v>
          </cell>
          <cell r="S55">
            <v>1</v>
          </cell>
          <cell r="T55">
            <v>14</v>
          </cell>
          <cell r="U55">
            <v>1</v>
          </cell>
          <cell r="V55" t="str">
            <v>T</v>
          </cell>
          <cell r="W55" t="str">
            <v>no</v>
          </cell>
          <cell r="Z55" t="str">
            <v>ICDP5057ES2DHU2</v>
          </cell>
        </row>
        <row r="56">
          <cell r="A56" t="str">
            <v>18-4</v>
          </cell>
          <cell r="B56">
            <v>5057</v>
          </cell>
          <cell r="C56">
            <v>2</v>
          </cell>
          <cell r="D56" t="str">
            <v>A</v>
          </cell>
          <cell r="E56">
            <v>18</v>
          </cell>
          <cell r="F56" t="str">
            <v>Z</v>
          </cell>
          <cell r="G56">
            <v>4</v>
          </cell>
          <cell r="H56">
            <v>3101800</v>
          </cell>
          <cell r="I56">
            <v>0.88</v>
          </cell>
          <cell r="J56">
            <v>0.87</v>
          </cell>
          <cell r="K56">
            <v>38.340000000000003</v>
          </cell>
          <cell r="L56">
            <v>39.25</v>
          </cell>
          <cell r="M56">
            <v>38.380000000000003</v>
          </cell>
          <cell r="N56">
            <v>39.25</v>
          </cell>
          <cell r="O56">
            <v>0</v>
          </cell>
          <cell r="P56" t="str">
            <v>DM</v>
          </cell>
          <cell r="Q56" t="str">
            <v>piece 1 continues in section 19-1</v>
          </cell>
          <cell r="R56" t="str">
            <v>no</v>
          </cell>
          <cell r="S56">
            <v>1</v>
          </cell>
          <cell r="T56">
            <v>14</v>
          </cell>
          <cell r="U56">
            <v>2</v>
          </cell>
          <cell r="V56" t="str">
            <v>M</v>
          </cell>
          <cell r="W56" t="str">
            <v>no</v>
          </cell>
          <cell r="Z56" t="str">
            <v>ICDP5057ES4DHU2</v>
          </cell>
        </row>
        <row r="57">
          <cell r="A57" t="str">
            <v>19-1</v>
          </cell>
          <cell r="B57">
            <v>5057</v>
          </cell>
          <cell r="C57">
            <v>2</v>
          </cell>
          <cell r="D57" t="str">
            <v>A</v>
          </cell>
          <cell r="E57">
            <v>19</v>
          </cell>
          <cell r="F57" t="str">
            <v>Z</v>
          </cell>
          <cell r="G57">
            <v>1</v>
          </cell>
          <cell r="H57">
            <v>3101802</v>
          </cell>
          <cell r="I57">
            <v>1</v>
          </cell>
          <cell r="J57">
            <v>1</v>
          </cell>
          <cell r="K57">
            <v>39</v>
          </cell>
          <cell r="L57">
            <v>40</v>
          </cell>
          <cell r="M57">
            <v>39</v>
          </cell>
          <cell r="N57">
            <v>40</v>
          </cell>
          <cell r="O57">
            <v>0</v>
          </cell>
          <cell r="P57" t="str">
            <v>DM</v>
          </cell>
          <cell r="Q57" t="str">
            <v>piece was saw cut for drill site sample a few cm above bottom of the piece, piece one continues in section 19-2</v>
          </cell>
          <cell r="R57" t="str">
            <v>no</v>
          </cell>
          <cell r="S57">
            <v>1</v>
          </cell>
          <cell r="T57">
            <v>14</v>
          </cell>
          <cell r="U57">
            <v>3</v>
          </cell>
          <cell r="V57" t="str">
            <v>M</v>
          </cell>
          <cell r="W57" t="str">
            <v>no</v>
          </cell>
          <cell r="Z57" t="str">
            <v>ICDP5057ES6DHU2</v>
          </cell>
        </row>
        <row r="58">
          <cell r="A58" t="str">
            <v>19-2</v>
          </cell>
          <cell r="B58">
            <v>5057</v>
          </cell>
          <cell r="C58">
            <v>2</v>
          </cell>
          <cell r="D58" t="str">
            <v>A</v>
          </cell>
          <cell r="E58">
            <v>19</v>
          </cell>
          <cell r="F58" t="str">
            <v>Z</v>
          </cell>
          <cell r="G58">
            <v>2</v>
          </cell>
          <cell r="H58">
            <v>3101804</v>
          </cell>
          <cell r="I58">
            <v>0.96499999999999997</v>
          </cell>
          <cell r="J58">
            <v>0.96</v>
          </cell>
          <cell r="K58">
            <v>40</v>
          </cell>
          <cell r="L58">
            <v>40.96</v>
          </cell>
          <cell r="M58">
            <v>40</v>
          </cell>
          <cell r="N58">
            <v>40.96</v>
          </cell>
          <cell r="O58">
            <v>0</v>
          </cell>
          <cell r="P58" t="str">
            <v>DM</v>
          </cell>
          <cell r="Q58" t="str">
            <v>saw cut bottom, piece 1 is continued in section 19-3, core box 15</v>
          </cell>
          <cell r="R58" t="str">
            <v>no</v>
          </cell>
          <cell r="S58">
            <v>1</v>
          </cell>
          <cell r="T58">
            <v>14</v>
          </cell>
          <cell r="U58">
            <v>4</v>
          </cell>
          <cell r="V58" t="str">
            <v>B</v>
          </cell>
          <cell r="W58" t="str">
            <v>no</v>
          </cell>
          <cell r="Z58" t="str">
            <v>ICDP5057ES8DHU2</v>
          </cell>
        </row>
        <row r="59">
          <cell r="A59" t="str">
            <v>19-3</v>
          </cell>
          <cell r="B59">
            <v>5057</v>
          </cell>
          <cell r="C59">
            <v>2</v>
          </cell>
          <cell r="D59" t="str">
            <v>A</v>
          </cell>
          <cell r="E59">
            <v>19</v>
          </cell>
          <cell r="F59" t="str">
            <v>Z</v>
          </cell>
          <cell r="G59">
            <v>3</v>
          </cell>
          <cell r="H59">
            <v>3101806</v>
          </cell>
          <cell r="I59">
            <v>0.94499999999999995</v>
          </cell>
          <cell r="J59">
            <v>0.94499999999999995</v>
          </cell>
          <cell r="K59">
            <v>40.965000000000003</v>
          </cell>
          <cell r="L59">
            <v>41.905000000000001</v>
          </cell>
          <cell r="M59">
            <v>40.96</v>
          </cell>
          <cell r="N59">
            <v>41.905000000000001</v>
          </cell>
          <cell r="O59">
            <v>0</v>
          </cell>
          <cell r="P59" t="str">
            <v>DM</v>
          </cell>
          <cell r="Q59" t="str">
            <v>piece 1 continues in section 20-1</v>
          </cell>
          <cell r="R59" t="str">
            <v>no</v>
          </cell>
          <cell r="S59">
            <v>1</v>
          </cell>
          <cell r="T59">
            <v>15</v>
          </cell>
          <cell r="U59">
            <v>1</v>
          </cell>
          <cell r="V59" t="str">
            <v>T</v>
          </cell>
          <cell r="W59" t="str">
            <v>no</v>
          </cell>
          <cell r="Z59" t="str">
            <v>ICDP5057ESADHU2</v>
          </cell>
        </row>
        <row r="60">
          <cell r="A60" t="str">
            <v>20-1</v>
          </cell>
          <cell r="B60">
            <v>5057</v>
          </cell>
          <cell r="C60">
            <v>2</v>
          </cell>
          <cell r="D60" t="str">
            <v>A</v>
          </cell>
          <cell r="E60">
            <v>20</v>
          </cell>
          <cell r="F60" t="str">
            <v>Z</v>
          </cell>
          <cell r="G60">
            <v>1</v>
          </cell>
          <cell r="H60">
            <v>3101808</v>
          </cell>
          <cell r="I60">
            <v>0.89</v>
          </cell>
          <cell r="J60">
            <v>0.89</v>
          </cell>
          <cell r="K60">
            <v>42.05</v>
          </cell>
          <cell r="L60">
            <v>42.94</v>
          </cell>
          <cell r="M60">
            <v>42.05</v>
          </cell>
          <cell r="N60">
            <v>42.94</v>
          </cell>
          <cell r="O60">
            <v>0</v>
          </cell>
          <cell r="P60" t="str">
            <v>DM</v>
          </cell>
          <cell r="Q60" t="str">
            <v>bottom saw cut, piece 1 continues in section 20-2</v>
          </cell>
          <cell r="R60" t="str">
            <v>no</v>
          </cell>
          <cell r="S60">
            <v>1</v>
          </cell>
          <cell r="T60">
            <v>15</v>
          </cell>
          <cell r="U60">
            <v>2</v>
          </cell>
          <cell r="V60" t="str">
            <v>M</v>
          </cell>
          <cell r="W60" t="str">
            <v>no</v>
          </cell>
          <cell r="Z60" t="str">
            <v>ICDP5057ESCDHU2</v>
          </cell>
        </row>
        <row r="61">
          <cell r="A61" t="str">
            <v>20-2</v>
          </cell>
          <cell r="B61">
            <v>5057</v>
          </cell>
          <cell r="C61">
            <v>2</v>
          </cell>
          <cell r="D61" t="str">
            <v>A</v>
          </cell>
          <cell r="E61">
            <v>20</v>
          </cell>
          <cell r="F61" t="str">
            <v>Z</v>
          </cell>
          <cell r="G61">
            <v>2</v>
          </cell>
          <cell r="H61">
            <v>3101810</v>
          </cell>
          <cell r="I61">
            <v>0.97499999999999998</v>
          </cell>
          <cell r="J61">
            <v>0.96</v>
          </cell>
          <cell r="K61">
            <v>42.94</v>
          </cell>
          <cell r="L61">
            <v>43.9</v>
          </cell>
          <cell r="M61">
            <v>42.94</v>
          </cell>
          <cell r="N61">
            <v>43.9</v>
          </cell>
          <cell r="O61">
            <v>0</v>
          </cell>
          <cell r="P61" t="str">
            <v>DM</v>
          </cell>
          <cell r="Q61" t="str">
            <v>bottom saw cut, piece 1 continuesin section 20-3</v>
          </cell>
          <cell r="R61" t="str">
            <v>no</v>
          </cell>
          <cell r="S61">
            <v>1</v>
          </cell>
          <cell r="T61">
            <v>15</v>
          </cell>
          <cell r="U61">
            <v>3</v>
          </cell>
          <cell r="V61" t="str">
            <v>M</v>
          </cell>
          <cell r="W61" t="str">
            <v>no</v>
          </cell>
          <cell r="Z61" t="str">
            <v>ICDP5057ESEDHU2</v>
          </cell>
        </row>
        <row r="62">
          <cell r="A62" t="str">
            <v>20-3</v>
          </cell>
          <cell r="B62">
            <v>5057</v>
          </cell>
          <cell r="C62">
            <v>2</v>
          </cell>
          <cell r="D62" t="str">
            <v>A</v>
          </cell>
          <cell r="E62">
            <v>20</v>
          </cell>
          <cell r="F62" t="str">
            <v>Z</v>
          </cell>
          <cell r="G62">
            <v>3</v>
          </cell>
          <cell r="H62">
            <v>3101812</v>
          </cell>
          <cell r="I62">
            <v>0.64</v>
          </cell>
          <cell r="J62">
            <v>0.64</v>
          </cell>
          <cell r="K62">
            <v>43.914999999999999</v>
          </cell>
          <cell r="L62">
            <v>44.54</v>
          </cell>
          <cell r="M62">
            <v>43.9</v>
          </cell>
          <cell r="N62">
            <v>44.54</v>
          </cell>
          <cell r="O62">
            <v>0</v>
          </cell>
          <cell r="P62" t="str">
            <v>DM</v>
          </cell>
          <cell r="Q62" t="str">
            <v>bottom saw cut, piece 1 continues in section 20-4, core box 16</v>
          </cell>
          <cell r="R62" t="str">
            <v>no</v>
          </cell>
          <cell r="S62">
            <v>1</v>
          </cell>
          <cell r="T62">
            <v>15</v>
          </cell>
          <cell r="U62">
            <v>4</v>
          </cell>
          <cell r="V62" t="str">
            <v>B</v>
          </cell>
          <cell r="W62" t="str">
            <v>no</v>
          </cell>
          <cell r="Z62" t="str">
            <v>ICDP5057ESGDHU2</v>
          </cell>
        </row>
        <row r="63">
          <cell r="A63" t="str">
            <v>20-4</v>
          </cell>
          <cell r="B63">
            <v>5057</v>
          </cell>
          <cell r="C63">
            <v>2</v>
          </cell>
          <cell r="D63" t="str">
            <v>A</v>
          </cell>
          <cell r="E63">
            <v>20</v>
          </cell>
          <cell r="F63" t="str">
            <v>Z</v>
          </cell>
          <cell r="G63">
            <v>4</v>
          </cell>
          <cell r="H63">
            <v>3101814</v>
          </cell>
          <cell r="I63">
            <v>0.46</v>
          </cell>
          <cell r="J63">
            <v>0.45500000000000002</v>
          </cell>
          <cell r="K63">
            <v>44.555</v>
          </cell>
          <cell r="L63">
            <v>44.994999999999997</v>
          </cell>
          <cell r="M63">
            <v>44.54</v>
          </cell>
          <cell r="N63">
            <v>44.994999999999997</v>
          </cell>
          <cell r="O63">
            <v>0</v>
          </cell>
          <cell r="P63" t="str">
            <v>DM</v>
          </cell>
          <cell r="Q63" t="str">
            <v>piece 1 continues in section 21-1</v>
          </cell>
          <cell r="R63" t="str">
            <v>no</v>
          </cell>
          <cell r="S63">
            <v>1</v>
          </cell>
          <cell r="T63">
            <v>16</v>
          </cell>
          <cell r="U63">
            <v>1</v>
          </cell>
          <cell r="V63" t="str">
            <v>T</v>
          </cell>
          <cell r="W63" t="str">
            <v>no</v>
          </cell>
          <cell r="X63">
            <v>0</v>
          </cell>
          <cell r="Y63">
            <v>0</v>
          </cell>
          <cell r="Z63" t="str">
            <v>ICDP5057ESIDHU2</v>
          </cell>
        </row>
        <row r="64">
          <cell r="A64" t="str">
            <v>21-1</v>
          </cell>
          <cell r="B64">
            <v>5057</v>
          </cell>
          <cell r="C64">
            <v>2</v>
          </cell>
          <cell r="D64" t="str">
            <v>A</v>
          </cell>
          <cell r="E64">
            <v>21</v>
          </cell>
          <cell r="F64" t="str">
            <v>Z</v>
          </cell>
          <cell r="G64">
            <v>1</v>
          </cell>
          <cell r="H64">
            <v>3101816</v>
          </cell>
          <cell r="I64">
            <v>0.97</v>
          </cell>
          <cell r="J64">
            <v>0.96</v>
          </cell>
          <cell r="K64">
            <v>45.1</v>
          </cell>
          <cell r="L64">
            <v>46.06</v>
          </cell>
          <cell r="M64">
            <v>45.1</v>
          </cell>
          <cell r="N64">
            <v>46.06</v>
          </cell>
          <cell r="O64">
            <v>0</v>
          </cell>
          <cell r="P64" t="str">
            <v>DM</v>
          </cell>
          <cell r="Q64" t="str">
            <v>piece 1 continues in section 21-2</v>
          </cell>
          <cell r="R64" t="str">
            <v>no</v>
          </cell>
          <cell r="S64">
            <v>1</v>
          </cell>
          <cell r="T64">
            <v>16</v>
          </cell>
          <cell r="U64">
            <v>2</v>
          </cell>
          <cell r="V64" t="str">
            <v>M</v>
          </cell>
          <cell r="W64" t="str">
            <v>no</v>
          </cell>
          <cell r="Z64" t="str">
            <v>ICDP5057ESKDHU2</v>
          </cell>
        </row>
        <row r="65">
          <cell r="A65" t="str">
            <v>21-2</v>
          </cell>
          <cell r="B65">
            <v>5057</v>
          </cell>
          <cell r="C65">
            <v>2</v>
          </cell>
          <cell r="D65" t="str">
            <v>A</v>
          </cell>
          <cell r="E65">
            <v>21</v>
          </cell>
          <cell r="F65" t="str">
            <v>Z</v>
          </cell>
          <cell r="G65">
            <v>2</v>
          </cell>
          <cell r="H65">
            <v>3101818</v>
          </cell>
          <cell r="I65">
            <v>0.85499999999999998</v>
          </cell>
          <cell r="J65">
            <v>0.85499999999999998</v>
          </cell>
          <cell r="K65">
            <v>46.07</v>
          </cell>
          <cell r="L65">
            <v>46.914999999999999</v>
          </cell>
          <cell r="M65">
            <v>46.06</v>
          </cell>
          <cell r="N65">
            <v>46.914999999999999</v>
          </cell>
          <cell r="O65">
            <v>0</v>
          </cell>
          <cell r="P65" t="str">
            <v>DM</v>
          </cell>
          <cell r="Q65" t="str">
            <v>bottom saw cut, piece 1 continues in section 21-3</v>
          </cell>
          <cell r="R65" t="str">
            <v>no</v>
          </cell>
          <cell r="S65">
            <v>1</v>
          </cell>
          <cell r="T65">
            <v>16</v>
          </cell>
          <cell r="U65">
            <v>3</v>
          </cell>
          <cell r="V65" t="str">
            <v>M</v>
          </cell>
          <cell r="W65" t="str">
            <v>no</v>
          </cell>
          <cell r="Z65" t="str">
            <v>ICDP5057ESMDHU2</v>
          </cell>
        </row>
        <row r="66">
          <cell r="A66" t="str">
            <v>21-3</v>
          </cell>
          <cell r="B66">
            <v>5057</v>
          </cell>
          <cell r="C66">
            <v>2</v>
          </cell>
          <cell r="D66" t="str">
            <v>A</v>
          </cell>
          <cell r="E66">
            <v>21</v>
          </cell>
          <cell r="F66" t="str">
            <v>Z</v>
          </cell>
          <cell r="G66">
            <v>3</v>
          </cell>
          <cell r="H66">
            <v>3101820</v>
          </cell>
          <cell r="I66">
            <v>0.79500000000000004</v>
          </cell>
          <cell r="J66">
            <v>0.79500000000000004</v>
          </cell>
          <cell r="K66">
            <v>46.924999999999997</v>
          </cell>
          <cell r="L66">
            <v>47.71</v>
          </cell>
          <cell r="M66">
            <v>46.914999999999999</v>
          </cell>
          <cell r="N66">
            <v>47.71</v>
          </cell>
          <cell r="O66">
            <v>0</v>
          </cell>
          <cell r="P66" t="str">
            <v>DM</v>
          </cell>
          <cell r="Q66" t="str">
            <v>bottom saw cut, piece 1 continues in section 21-4, core box 17</v>
          </cell>
          <cell r="R66" t="str">
            <v>no</v>
          </cell>
          <cell r="S66">
            <v>1</v>
          </cell>
          <cell r="T66">
            <v>16</v>
          </cell>
          <cell r="U66">
            <v>4</v>
          </cell>
          <cell r="V66" t="str">
            <v>B</v>
          </cell>
          <cell r="W66" t="str">
            <v>no</v>
          </cell>
          <cell r="Z66" t="str">
            <v>ICDP5057ESODHU2</v>
          </cell>
        </row>
        <row r="67">
          <cell r="A67" t="str">
            <v>21-4</v>
          </cell>
          <cell r="B67">
            <v>5057</v>
          </cell>
          <cell r="C67">
            <v>2</v>
          </cell>
          <cell r="D67" t="str">
            <v>A</v>
          </cell>
          <cell r="E67">
            <v>21</v>
          </cell>
          <cell r="F67" t="str">
            <v>Z</v>
          </cell>
          <cell r="G67">
            <v>4</v>
          </cell>
          <cell r="H67">
            <v>3101822</v>
          </cell>
          <cell r="I67">
            <v>0.58499999999999996</v>
          </cell>
          <cell r="J67">
            <v>0.56999999999999995</v>
          </cell>
          <cell r="K67">
            <v>47.72</v>
          </cell>
          <cell r="L67">
            <v>48.28</v>
          </cell>
          <cell r="M67">
            <v>47.71</v>
          </cell>
          <cell r="N67">
            <v>48.28</v>
          </cell>
          <cell r="O67">
            <v>0</v>
          </cell>
          <cell r="P67" t="str">
            <v>DM</v>
          </cell>
          <cell r="R67" t="str">
            <v>no</v>
          </cell>
          <cell r="S67">
            <v>1</v>
          </cell>
          <cell r="T67">
            <v>17</v>
          </cell>
          <cell r="U67">
            <v>1</v>
          </cell>
          <cell r="V67" t="str">
            <v>T</v>
          </cell>
          <cell r="W67" t="str">
            <v>no</v>
          </cell>
          <cell r="Z67" t="str">
            <v>ICDP5057ESQDHU2</v>
          </cell>
        </row>
        <row r="68">
          <cell r="A68" t="str">
            <v>22-1</v>
          </cell>
          <cell r="B68">
            <v>5057</v>
          </cell>
          <cell r="C68">
            <v>2</v>
          </cell>
          <cell r="D68" t="str">
            <v>A</v>
          </cell>
          <cell r="E68">
            <v>22</v>
          </cell>
          <cell r="F68" t="str">
            <v>Z</v>
          </cell>
          <cell r="G68">
            <v>1</v>
          </cell>
          <cell r="H68">
            <v>3101824</v>
          </cell>
          <cell r="I68">
            <v>0.88</v>
          </cell>
          <cell r="J68">
            <v>0.88</v>
          </cell>
          <cell r="K68">
            <v>48.15</v>
          </cell>
          <cell r="L68">
            <v>49.03</v>
          </cell>
          <cell r="M68">
            <v>48.15</v>
          </cell>
          <cell r="N68">
            <v>49.03</v>
          </cell>
          <cell r="O68">
            <v>0</v>
          </cell>
          <cell r="P68" t="str">
            <v>DM</v>
          </cell>
          <cell r="Q68" t="str">
            <v>piece 2 continues in section 22-2</v>
          </cell>
          <cell r="R68" t="str">
            <v>no</v>
          </cell>
          <cell r="S68">
            <v>2</v>
          </cell>
          <cell r="T68">
            <v>17</v>
          </cell>
          <cell r="U68">
            <v>2</v>
          </cell>
          <cell r="V68" t="str">
            <v>M</v>
          </cell>
          <cell r="W68" t="str">
            <v>no</v>
          </cell>
          <cell r="Z68" t="str">
            <v>ICDP5057ESSDHU2</v>
          </cell>
        </row>
        <row r="69">
          <cell r="A69" t="str">
            <v>22-2</v>
          </cell>
          <cell r="B69">
            <v>5057</v>
          </cell>
          <cell r="C69">
            <v>2</v>
          </cell>
          <cell r="D69" t="str">
            <v>A</v>
          </cell>
          <cell r="E69">
            <v>22</v>
          </cell>
          <cell r="F69" t="str">
            <v>Z</v>
          </cell>
          <cell r="G69">
            <v>2</v>
          </cell>
          <cell r="H69">
            <v>3101826</v>
          </cell>
          <cell r="I69">
            <v>0.74</v>
          </cell>
          <cell r="J69">
            <v>0.73</v>
          </cell>
          <cell r="K69">
            <v>49.03</v>
          </cell>
          <cell r="L69">
            <v>49.76</v>
          </cell>
          <cell r="M69">
            <v>49.03</v>
          </cell>
          <cell r="N69">
            <v>49.76</v>
          </cell>
          <cell r="O69">
            <v>0</v>
          </cell>
          <cell r="P69" t="str">
            <v>DM</v>
          </cell>
          <cell r="Q69" t="str">
            <v>piece 1 continues to section 22-3</v>
          </cell>
          <cell r="R69" t="str">
            <v>no</v>
          </cell>
          <cell r="S69">
            <v>1</v>
          </cell>
          <cell r="T69">
            <v>17</v>
          </cell>
          <cell r="U69">
            <v>3</v>
          </cell>
          <cell r="V69" t="str">
            <v>M</v>
          </cell>
          <cell r="W69" t="str">
            <v>no</v>
          </cell>
          <cell r="Z69" t="str">
            <v>ICDP5057ESUDHU2</v>
          </cell>
        </row>
        <row r="70">
          <cell r="A70" t="str">
            <v>22-3</v>
          </cell>
          <cell r="B70">
            <v>5057</v>
          </cell>
          <cell r="C70">
            <v>2</v>
          </cell>
          <cell r="D70" t="str">
            <v>A</v>
          </cell>
          <cell r="E70">
            <v>22</v>
          </cell>
          <cell r="F70" t="str">
            <v>Z</v>
          </cell>
          <cell r="G70">
            <v>3</v>
          </cell>
          <cell r="H70">
            <v>3101828</v>
          </cell>
          <cell r="I70">
            <v>0.9</v>
          </cell>
          <cell r="J70">
            <v>0.88</v>
          </cell>
          <cell r="K70">
            <v>49.77</v>
          </cell>
          <cell r="L70">
            <v>50.64</v>
          </cell>
          <cell r="M70">
            <v>49.76</v>
          </cell>
          <cell r="N70">
            <v>50.64</v>
          </cell>
          <cell r="O70">
            <v>0</v>
          </cell>
          <cell r="P70" t="str">
            <v>DM</v>
          </cell>
          <cell r="Q70" t="str">
            <v>piece 1 continues in section 22-4, core box 18</v>
          </cell>
          <cell r="R70" t="str">
            <v>no</v>
          </cell>
          <cell r="S70">
            <v>1</v>
          </cell>
          <cell r="T70">
            <v>17</v>
          </cell>
          <cell r="U70">
            <v>4</v>
          </cell>
          <cell r="V70" t="str">
            <v>B</v>
          </cell>
          <cell r="W70" t="str">
            <v>no</v>
          </cell>
          <cell r="Z70" t="str">
            <v>ICDP5057ESWDHU2</v>
          </cell>
        </row>
        <row r="71">
          <cell r="A71" t="str">
            <v>22-4</v>
          </cell>
          <cell r="B71">
            <v>5057</v>
          </cell>
          <cell r="C71">
            <v>2</v>
          </cell>
          <cell r="D71" t="str">
            <v>A</v>
          </cell>
          <cell r="E71">
            <v>22</v>
          </cell>
          <cell r="F71" t="str">
            <v>Z</v>
          </cell>
          <cell r="G71">
            <v>4</v>
          </cell>
          <cell r="H71">
            <v>3101830</v>
          </cell>
          <cell r="I71">
            <v>0.75</v>
          </cell>
          <cell r="J71">
            <v>0.74</v>
          </cell>
          <cell r="K71">
            <v>50.67</v>
          </cell>
          <cell r="L71">
            <v>51.38</v>
          </cell>
          <cell r="M71">
            <v>50.64</v>
          </cell>
          <cell r="N71">
            <v>51.38</v>
          </cell>
          <cell r="O71">
            <v>0</v>
          </cell>
          <cell r="P71" t="str">
            <v>DM</v>
          </cell>
          <cell r="Q71" t="str">
            <v>piece 1 continues in section 23-1</v>
          </cell>
          <cell r="R71" t="str">
            <v>no</v>
          </cell>
          <cell r="S71">
            <v>1</v>
          </cell>
          <cell r="T71">
            <v>18</v>
          </cell>
          <cell r="U71">
            <v>1</v>
          </cell>
          <cell r="V71" t="str">
            <v>T</v>
          </cell>
          <cell r="W71" t="str">
            <v>no</v>
          </cell>
          <cell r="Z71" t="str">
            <v>ICDP5057ESYDHU2</v>
          </cell>
        </row>
        <row r="72">
          <cell r="A72" t="str">
            <v>23-1</v>
          </cell>
          <cell r="B72">
            <v>5057</v>
          </cell>
          <cell r="C72">
            <v>2</v>
          </cell>
          <cell r="D72" t="str">
            <v>A</v>
          </cell>
          <cell r="E72">
            <v>23</v>
          </cell>
          <cell r="F72" t="str">
            <v>Z</v>
          </cell>
          <cell r="G72">
            <v>1</v>
          </cell>
          <cell r="H72">
            <v>3101832</v>
          </cell>
          <cell r="I72">
            <v>0.6</v>
          </cell>
          <cell r="J72">
            <v>0.62</v>
          </cell>
          <cell r="K72">
            <v>51.2</v>
          </cell>
          <cell r="L72">
            <v>51.82</v>
          </cell>
          <cell r="M72">
            <v>51.2</v>
          </cell>
          <cell r="N72">
            <v>51.82</v>
          </cell>
          <cell r="O72">
            <v>0</v>
          </cell>
          <cell r="P72" t="str">
            <v>MH</v>
          </cell>
          <cell r="Q72" t="str">
            <v>continuous to 23-2</v>
          </cell>
          <cell r="R72" t="str">
            <v>no</v>
          </cell>
          <cell r="S72">
            <v>1</v>
          </cell>
          <cell r="T72">
            <v>18</v>
          </cell>
          <cell r="U72">
            <v>2</v>
          </cell>
          <cell r="V72" t="str">
            <v>M</v>
          </cell>
          <cell r="W72" t="str">
            <v>no</v>
          </cell>
          <cell r="Z72" t="str">
            <v>ICDP5057ES0EHU2</v>
          </cell>
        </row>
        <row r="73">
          <cell r="A73" t="str">
            <v>23-2</v>
          </cell>
          <cell r="B73">
            <v>5057</v>
          </cell>
          <cell r="C73">
            <v>2</v>
          </cell>
          <cell r="D73" t="str">
            <v>A</v>
          </cell>
          <cell r="E73">
            <v>23</v>
          </cell>
          <cell r="F73" t="str">
            <v>Z</v>
          </cell>
          <cell r="G73">
            <v>2</v>
          </cell>
          <cell r="H73">
            <v>3101834</v>
          </cell>
          <cell r="I73">
            <v>0.91500000000000004</v>
          </cell>
          <cell r="J73">
            <v>0.92</v>
          </cell>
          <cell r="K73">
            <v>51.800000000000004</v>
          </cell>
          <cell r="L73">
            <v>52.74</v>
          </cell>
          <cell r="M73">
            <v>51.82</v>
          </cell>
          <cell r="N73">
            <v>52.74</v>
          </cell>
          <cell r="O73">
            <v>0</v>
          </cell>
          <cell r="P73" t="str">
            <v>MH</v>
          </cell>
          <cell r="Q73" t="str">
            <v>continuous to 23-3</v>
          </cell>
          <cell r="R73" t="str">
            <v>no</v>
          </cell>
          <cell r="S73">
            <v>1</v>
          </cell>
          <cell r="T73">
            <v>18</v>
          </cell>
          <cell r="U73">
            <v>3</v>
          </cell>
          <cell r="V73" t="str">
            <v>M</v>
          </cell>
          <cell r="W73" t="str">
            <v>no</v>
          </cell>
          <cell r="Z73" t="str">
            <v>ICDP5057ES2EHU2</v>
          </cell>
        </row>
        <row r="74">
          <cell r="A74" t="str">
            <v>23-3</v>
          </cell>
          <cell r="B74">
            <v>5057</v>
          </cell>
          <cell r="C74">
            <v>2</v>
          </cell>
          <cell r="D74" t="str">
            <v>A</v>
          </cell>
          <cell r="E74">
            <v>23</v>
          </cell>
          <cell r="F74" t="str">
            <v>Z</v>
          </cell>
          <cell r="G74">
            <v>3</v>
          </cell>
          <cell r="H74">
            <v>3101836</v>
          </cell>
          <cell r="I74">
            <v>0.96</v>
          </cell>
          <cell r="J74">
            <v>0.95</v>
          </cell>
          <cell r="K74">
            <v>52.715000000000003</v>
          </cell>
          <cell r="L74">
            <v>53.69</v>
          </cell>
          <cell r="M74">
            <v>52.74</v>
          </cell>
          <cell r="N74">
            <v>53.69</v>
          </cell>
          <cell r="O74">
            <v>0</v>
          </cell>
          <cell r="P74" t="str">
            <v>MH</v>
          </cell>
          <cell r="Q74" t="str">
            <v>continuous to 23-4</v>
          </cell>
          <cell r="R74" t="str">
            <v>no</v>
          </cell>
          <cell r="S74">
            <v>1</v>
          </cell>
          <cell r="T74">
            <v>18</v>
          </cell>
          <cell r="U74">
            <v>4</v>
          </cell>
          <cell r="V74" t="str">
            <v>B</v>
          </cell>
          <cell r="W74" t="str">
            <v>no</v>
          </cell>
          <cell r="Z74" t="str">
            <v>ICDP5057ES4EHU2</v>
          </cell>
        </row>
        <row r="75">
          <cell r="A75" t="str">
            <v>23-4</v>
          </cell>
          <cell r="B75">
            <v>5057</v>
          </cell>
          <cell r="C75">
            <v>2</v>
          </cell>
          <cell r="D75" t="str">
            <v>A</v>
          </cell>
          <cell r="E75">
            <v>23</v>
          </cell>
          <cell r="F75" t="str">
            <v>Z</v>
          </cell>
          <cell r="G75">
            <v>4</v>
          </cell>
          <cell r="H75">
            <v>3101842</v>
          </cell>
          <cell r="I75">
            <v>0.91500000000000004</v>
          </cell>
          <cell r="J75">
            <v>0.90500000000000003</v>
          </cell>
          <cell r="K75">
            <v>53.675000000000004</v>
          </cell>
          <cell r="L75">
            <v>54.594999999999999</v>
          </cell>
          <cell r="M75">
            <v>53.69</v>
          </cell>
          <cell r="N75">
            <v>54.594999999999999</v>
          </cell>
          <cell r="O75">
            <v>0</v>
          </cell>
          <cell r="P75" t="str">
            <v>MH</v>
          </cell>
          <cell r="Q75" t="str">
            <v>continues to 24-1</v>
          </cell>
          <cell r="R75" t="str">
            <v>no</v>
          </cell>
          <cell r="S75">
            <v>1</v>
          </cell>
          <cell r="T75">
            <v>19</v>
          </cell>
          <cell r="U75">
            <v>1</v>
          </cell>
          <cell r="V75" t="str">
            <v>T</v>
          </cell>
          <cell r="W75" t="str">
            <v>no</v>
          </cell>
          <cell r="Z75" t="str">
            <v>ICDP5057ESAEHU2</v>
          </cell>
        </row>
        <row r="76">
          <cell r="A76" t="str">
            <v>24-1</v>
          </cell>
          <cell r="B76">
            <v>5057</v>
          </cell>
          <cell r="C76">
            <v>2</v>
          </cell>
          <cell r="D76" t="str">
            <v>A</v>
          </cell>
          <cell r="E76">
            <v>24</v>
          </cell>
          <cell r="F76" t="str">
            <v>Z</v>
          </cell>
          <cell r="G76">
            <v>1</v>
          </cell>
          <cell r="H76">
            <v>3101844</v>
          </cell>
          <cell r="I76">
            <v>0.95499999999999996</v>
          </cell>
          <cell r="J76">
            <v>0.94499999999999995</v>
          </cell>
          <cell r="K76">
            <v>54.25</v>
          </cell>
          <cell r="L76">
            <v>55.195</v>
          </cell>
          <cell r="M76">
            <v>54.25</v>
          </cell>
          <cell r="N76">
            <v>55.195</v>
          </cell>
          <cell r="O76">
            <v>0</v>
          </cell>
          <cell r="P76" t="str">
            <v>MH</v>
          </cell>
          <cell r="Q76" t="str">
            <v>continues to 24-2</v>
          </cell>
          <cell r="R76" t="str">
            <v>no</v>
          </cell>
          <cell r="S76">
            <v>1</v>
          </cell>
          <cell r="T76">
            <v>19</v>
          </cell>
          <cell r="U76">
            <v>2</v>
          </cell>
          <cell r="V76" t="str">
            <v>M</v>
          </cell>
          <cell r="W76" t="str">
            <v>no</v>
          </cell>
          <cell r="Z76" t="str">
            <v>ICDP5057ESCEHU2</v>
          </cell>
        </row>
        <row r="77">
          <cell r="A77" t="str">
            <v>24-2</v>
          </cell>
          <cell r="B77">
            <v>5057</v>
          </cell>
          <cell r="C77">
            <v>2</v>
          </cell>
          <cell r="D77" t="str">
            <v>A</v>
          </cell>
          <cell r="E77">
            <v>24</v>
          </cell>
          <cell r="F77" t="str">
            <v>Z</v>
          </cell>
          <cell r="G77">
            <v>2</v>
          </cell>
          <cell r="H77">
            <v>3101846</v>
          </cell>
          <cell r="I77">
            <v>0.72499999999999998</v>
          </cell>
          <cell r="J77">
            <v>0.73</v>
          </cell>
          <cell r="K77">
            <v>55.204999999999998</v>
          </cell>
          <cell r="L77">
            <v>55.924999999999997</v>
          </cell>
          <cell r="M77">
            <v>55.195</v>
          </cell>
          <cell r="N77">
            <v>55.924999999999997</v>
          </cell>
          <cell r="O77">
            <v>0</v>
          </cell>
          <cell r="P77" t="str">
            <v>MH</v>
          </cell>
          <cell r="Q77" t="str">
            <v>continues to 24-3</v>
          </cell>
          <cell r="R77" t="str">
            <v>no</v>
          </cell>
          <cell r="S77">
            <v>1</v>
          </cell>
          <cell r="T77">
            <v>19</v>
          </cell>
          <cell r="U77">
            <v>3</v>
          </cell>
          <cell r="V77" t="str">
            <v>M</v>
          </cell>
          <cell r="W77" t="str">
            <v>no</v>
          </cell>
          <cell r="Z77" t="str">
            <v>ICDP5057ESEEHU2</v>
          </cell>
        </row>
        <row r="78">
          <cell r="A78" t="str">
            <v>24-3</v>
          </cell>
          <cell r="B78">
            <v>5057</v>
          </cell>
          <cell r="C78">
            <v>2</v>
          </cell>
          <cell r="D78" t="str">
            <v>A</v>
          </cell>
          <cell r="E78">
            <v>24</v>
          </cell>
          <cell r="F78" t="str">
            <v>Z</v>
          </cell>
          <cell r="G78">
            <v>3</v>
          </cell>
          <cell r="H78">
            <v>3101848</v>
          </cell>
          <cell r="I78">
            <v>0.75</v>
          </cell>
          <cell r="J78">
            <v>0.76</v>
          </cell>
          <cell r="K78">
            <v>55.93</v>
          </cell>
          <cell r="L78">
            <v>56.685000000000002</v>
          </cell>
          <cell r="M78">
            <v>55.924999999999997</v>
          </cell>
          <cell r="N78">
            <v>56.685000000000002</v>
          </cell>
          <cell r="O78">
            <v>0</v>
          </cell>
          <cell r="P78" t="str">
            <v>MH</v>
          </cell>
          <cell r="Q78" t="str">
            <v>Numerous sub-pieces. Continues to 24-4</v>
          </cell>
          <cell r="R78" t="str">
            <v>no</v>
          </cell>
          <cell r="S78">
            <v>1</v>
          </cell>
          <cell r="T78">
            <v>19</v>
          </cell>
          <cell r="U78">
            <v>4</v>
          </cell>
          <cell r="V78" t="str">
            <v>B</v>
          </cell>
          <cell r="W78" t="str">
            <v>no</v>
          </cell>
          <cell r="Z78" t="str">
            <v>ICDP5057ESGEHU2</v>
          </cell>
        </row>
        <row r="79">
          <cell r="A79" t="str">
            <v>24-4</v>
          </cell>
          <cell r="B79">
            <v>5057</v>
          </cell>
          <cell r="C79">
            <v>2</v>
          </cell>
          <cell r="D79" t="str">
            <v>A</v>
          </cell>
          <cell r="E79">
            <v>24</v>
          </cell>
          <cell r="F79" t="str">
            <v>Z</v>
          </cell>
          <cell r="G79">
            <v>4</v>
          </cell>
          <cell r="H79">
            <v>3101850</v>
          </cell>
          <cell r="I79">
            <v>0.85</v>
          </cell>
          <cell r="J79">
            <v>0.88</v>
          </cell>
          <cell r="K79">
            <v>56.68</v>
          </cell>
          <cell r="L79">
            <v>57.564999999999998</v>
          </cell>
          <cell r="M79">
            <v>56.685000000000002</v>
          </cell>
          <cell r="N79">
            <v>57.564999999999998</v>
          </cell>
          <cell r="O79">
            <v>0</v>
          </cell>
          <cell r="P79" t="str">
            <v>DM</v>
          </cell>
          <cell r="Q79" t="str">
            <v>pieces 2 and 3 are rubbles at bottom of the section</v>
          </cell>
          <cell r="R79" t="str">
            <v>no</v>
          </cell>
          <cell r="S79">
            <v>3</v>
          </cell>
          <cell r="T79">
            <v>20</v>
          </cell>
          <cell r="U79">
            <v>1</v>
          </cell>
          <cell r="V79" t="str">
            <v>T</v>
          </cell>
          <cell r="W79" t="str">
            <v>no</v>
          </cell>
          <cell r="Z79" t="str">
            <v>ICDP5057ESIEHU2</v>
          </cell>
        </row>
        <row r="80">
          <cell r="A80" t="str">
            <v>25-1</v>
          </cell>
          <cell r="B80">
            <v>5057</v>
          </cell>
          <cell r="C80">
            <v>2</v>
          </cell>
          <cell r="D80" t="str">
            <v>A</v>
          </cell>
          <cell r="E80">
            <v>25</v>
          </cell>
          <cell r="F80" t="str">
            <v>Z</v>
          </cell>
          <cell r="G80">
            <v>1</v>
          </cell>
          <cell r="H80">
            <v>3101852</v>
          </cell>
          <cell r="I80">
            <v>0.68</v>
          </cell>
          <cell r="J80">
            <v>0.69</v>
          </cell>
          <cell r="K80">
            <v>57.3</v>
          </cell>
          <cell r="L80">
            <v>57.99</v>
          </cell>
          <cell r="M80">
            <v>57.3</v>
          </cell>
          <cell r="N80">
            <v>57.99</v>
          </cell>
          <cell r="O80">
            <v>0</v>
          </cell>
          <cell r="P80" t="str">
            <v>DM</v>
          </cell>
          <cell r="Q80" t="str">
            <v>piece 1f are rubbles which belong to whole piece, piece 1 continues in section 25-2</v>
          </cell>
          <cell r="R80" t="str">
            <v>no</v>
          </cell>
          <cell r="S80">
            <v>1</v>
          </cell>
          <cell r="T80">
            <v>20</v>
          </cell>
          <cell r="U80">
            <v>2</v>
          </cell>
          <cell r="V80" t="str">
            <v>M</v>
          </cell>
          <cell r="W80" t="str">
            <v>no</v>
          </cell>
          <cell r="Z80" t="str">
            <v>ICDP5057ESKEHU2</v>
          </cell>
        </row>
        <row r="81">
          <cell r="A81" t="str">
            <v>25-2</v>
          </cell>
          <cell r="B81">
            <v>5057</v>
          </cell>
          <cell r="C81">
            <v>2</v>
          </cell>
          <cell r="D81" t="str">
            <v>A</v>
          </cell>
          <cell r="E81">
            <v>25</v>
          </cell>
          <cell r="F81" t="str">
            <v>Z</v>
          </cell>
          <cell r="G81">
            <v>2</v>
          </cell>
          <cell r="H81">
            <v>3101854</v>
          </cell>
          <cell r="I81">
            <v>0.85</v>
          </cell>
          <cell r="J81">
            <v>0.82</v>
          </cell>
          <cell r="K81">
            <v>57.98</v>
          </cell>
          <cell r="L81">
            <v>58.81</v>
          </cell>
          <cell r="M81">
            <v>57.99</v>
          </cell>
          <cell r="N81">
            <v>58.81</v>
          </cell>
          <cell r="O81">
            <v>0</v>
          </cell>
          <cell r="P81" t="str">
            <v>DM</v>
          </cell>
          <cell r="Q81" t="str">
            <v>piece 1a and 1f are rubbles which belong to whole piece</v>
          </cell>
          <cell r="R81" t="str">
            <v>no</v>
          </cell>
          <cell r="S81">
            <v>1</v>
          </cell>
          <cell r="T81">
            <v>20</v>
          </cell>
          <cell r="U81">
            <v>3</v>
          </cell>
          <cell r="V81" t="str">
            <v>M</v>
          </cell>
          <cell r="W81" t="str">
            <v>no</v>
          </cell>
          <cell r="Z81" t="str">
            <v>ICDP5057ESMEHU2</v>
          </cell>
        </row>
        <row r="82">
          <cell r="A82" t="str">
            <v>25-3</v>
          </cell>
          <cell r="B82">
            <v>5057</v>
          </cell>
          <cell r="C82">
            <v>2</v>
          </cell>
          <cell r="D82" t="str">
            <v>A</v>
          </cell>
          <cell r="E82">
            <v>25</v>
          </cell>
          <cell r="F82" t="str">
            <v>Z</v>
          </cell>
          <cell r="G82">
            <v>3</v>
          </cell>
          <cell r="H82">
            <v>3101856</v>
          </cell>
          <cell r="I82">
            <v>0.92500000000000004</v>
          </cell>
          <cell r="J82">
            <v>0.92500000000000004</v>
          </cell>
          <cell r="K82">
            <v>58.83</v>
          </cell>
          <cell r="L82">
            <v>59.734999999999999</v>
          </cell>
          <cell r="M82">
            <v>58.81</v>
          </cell>
          <cell r="N82">
            <v>59.734999999999999</v>
          </cell>
          <cell r="O82">
            <v>0</v>
          </cell>
          <cell r="P82" t="str">
            <v>DM</v>
          </cell>
          <cell r="Q82" t="str">
            <v>saw cut bottom, piece 1 continues in section 25-4, core box 21</v>
          </cell>
          <cell r="R82" t="str">
            <v>no</v>
          </cell>
          <cell r="S82">
            <v>1</v>
          </cell>
          <cell r="T82">
            <v>20</v>
          </cell>
          <cell r="U82">
            <v>4</v>
          </cell>
          <cell r="V82" t="str">
            <v>B</v>
          </cell>
          <cell r="W82" t="str">
            <v>no</v>
          </cell>
          <cell r="Z82" t="str">
            <v>ICDP5057ESOEHU2</v>
          </cell>
        </row>
        <row r="83">
          <cell r="A83" t="str">
            <v>25-4</v>
          </cell>
          <cell r="B83">
            <v>5057</v>
          </cell>
          <cell r="C83">
            <v>2</v>
          </cell>
          <cell r="D83" t="str">
            <v>A</v>
          </cell>
          <cell r="E83">
            <v>25</v>
          </cell>
          <cell r="F83" t="str">
            <v>Z</v>
          </cell>
          <cell r="G83">
            <v>4</v>
          </cell>
          <cell r="H83">
            <v>3101872</v>
          </cell>
          <cell r="I83">
            <v>0.85</v>
          </cell>
          <cell r="J83">
            <v>0.85</v>
          </cell>
          <cell r="K83">
            <v>59.754999999999995</v>
          </cell>
          <cell r="L83">
            <v>60.585000000000001</v>
          </cell>
          <cell r="M83">
            <v>59.734999999999999</v>
          </cell>
          <cell r="N83">
            <v>60.585000000000001</v>
          </cell>
          <cell r="O83">
            <v>0</v>
          </cell>
          <cell r="P83" t="str">
            <v>DM</v>
          </cell>
          <cell r="Q83" t="str">
            <v>Piece 1 continues in section 26-1</v>
          </cell>
          <cell r="R83" t="str">
            <v>no</v>
          </cell>
          <cell r="S83">
            <v>1</v>
          </cell>
          <cell r="T83">
            <v>21</v>
          </cell>
          <cell r="U83">
            <v>1</v>
          </cell>
          <cell r="V83" t="str">
            <v>T</v>
          </cell>
          <cell r="W83" t="str">
            <v>no</v>
          </cell>
          <cell r="Z83" t="str">
            <v>ICDP5057ES4FHU2</v>
          </cell>
        </row>
        <row r="84">
          <cell r="A84" t="str">
            <v>26-1</v>
          </cell>
          <cell r="B84">
            <v>5057</v>
          </cell>
          <cell r="C84">
            <v>2</v>
          </cell>
          <cell r="D84" t="str">
            <v>A</v>
          </cell>
          <cell r="E84">
            <v>26</v>
          </cell>
          <cell r="F84" t="str">
            <v>Z</v>
          </cell>
          <cell r="G84">
            <v>1</v>
          </cell>
          <cell r="H84">
            <v>3101858</v>
          </cell>
          <cell r="I84">
            <v>0.84</v>
          </cell>
          <cell r="J84">
            <v>0.84</v>
          </cell>
          <cell r="K84">
            <v>60.35</v>
          </cell>
          <cell r="L84">
            <v>61.19</v>
          </cell>
          <cell r="M84">
            <v>60.35</v>
          </cell>
          <cell r="N84">
            <v>61.19</v>
          </cell>
          <cell r="O84">
            <v>0</v>
          </cell>
          <cell r="P84" t="str">
            <v>DM</v>
          </cell>
          <cell r="Q84" t="str">
            <v>piece 1 continues in section 26-2, drill site sample taken between 45 and 50cm</v>
          </cell>
          <cell r="R84" t="str">
            <v>no</v>
          </cell>
          <cell r="S84">
            <v>1</v>
          </cell>
          <cell r="T84">
            <v>21</v>
          </cell>
          <cell r="U84">
            <v>2</v>
          </cell>
          <cell r="V84" t="str">
            <v>M</v>
          </cell>
          <cell r="W84" t="str">
            <v>no</v>
          </cell>
          <cell r="Z84" t="str">
            <v>ICDP5057ESQEHU2</v>
          </cell>
        </row>
        <row r="85">
          <cell r="A85" t="str">
            <v>26-2</v>
          </cell>
          <cell r="B85">
            <v>5057</v>
          </cell>
          <cell r="C85">
            <v>2</v>
          </cell>
          <cell r="D85" t="str">
            <v>A</v>
          </cell>
          <cell r="E85">
            <v>26</v>
          </cell>
          <cell r="F85" t="str">
            <v>Z</v>
          </cell>
          <cell r="G85">
            <v>2</v>
          </cell>
          <cell r="H85">
            <v>3101860</v>
          </cell>
          <cell r="I85">
            <v>0.72</v>
          </cell>
          <cell r="J85">
            <v>0.72</v>
          </cell>
          <cell r="K85">
            <v>61.190000000000005</v>
          </cell>
          <cell r="L85">
            <v>61.91</v>
          </cell>
          <cell r="M85">
            <v>61.19</v>
          </cell>
          <cell r="N85">
            <v>61.91</v>
          </cell>
          <cell r="O85">
            <v>0</v>
          </cell>
          <cell r="P85" t="str">
            <v>DM</v>
          </cell>
          <cell r="Q85" t="str">
            <v>piece 1 continues in section 26-3</v>
          </cell>
          <cell r="R85" t="str">
            <v>no</v>
          </cell>
          <cell r="S85">
            <v>1</v>
          </cell>
          <cell r="T85">
            <v>21</v>
          </cell>
          <cell r="U85">
            <v>3</v>
          </cell>
          <cell r="V85" t="str">
            <v>M</v>
          </cell>
          <cell r="W85" t="str">
            <v>no</v>
          </cell>
          <cell r="Z85" t="str">
            <v>ICDP5057ESSEHU2</v>
          </cell>
        </row>
        <row r="86">
          <cell r="A86" t="str">
            <v>26-3</v>
          </cell>
          <cell r="B86">
            <v>5057</v>
          </cell>
          <cell r="C86">
            <v>2</v>
          </cell>
          <cell r="D86" t="str">
            <v>A</v>
          </cell>
          <cell r="E86">
            <v>26</v>
          </cell>
          <cell r="F86" t="str">
            <v>Z</v>
          </cell>
          <cell r="G86">
            <v>3</v>
          </cell>
          <cell r="H86">
            <v>3101862</v>
          </cell>
          <cell r="I86">
            <v>0.89</v>
          </cell>
          <cell r="J86">
            <v>0.89</v>
          </cell>
          <cell r="K86">
            <v>61.910000000000004</v>
          </cell>
          <cell r="L86">
            <v>62.8</v>
          </cell>
          <cell r="M86">
            <v>61.91</v>
          </cell>
          <cell r="N86">
            <v>62.8</v>
          </cell>
          <cell r="O86">
            <v>0</v>
          </cell>
          <cell r="P86" t="str">
            <v>DM</v>
          </cell>
          <cell r="Q86" t="str">
            <v>piece 1 continues in section 26-4, core box 22</v>
          </cell>
          <cell r="R86" t="str">
            <v>no</v>
          </cell>
          <cell r="S86">
            <v>1</v>
          </cell>
          <cell r="T86">
            <v>21</v>
          </cell>
          <cell r="U86">
            <v>4</v>
          </cell>
          <cell r="V86" t="str">
            <v>B</v>
          </cell>
          <cell r="W86" t="str">
            <v>no</v>
          </cell>
          <cell r="Z86" t="str">
            <v>ICDP5057ESUEHU2</v>
          </cell>
        </row>
        <row r="87">
          <cell r="A87" t="str">
            <v>26-4</v>
          </cell>
          <cell r="B87">
            <v>5057</v>
          </cell>
          <cell r="C87">
            <v>2</v>
          </cell>
          <cell r="D87" t="str">
            <v>A</v>
          </cell>
          <cell r="E87">
            <v>26</v>
          </cell>
          <cell r="F87" t="str">
            <v>Z</v>
          </cell>
          <cell r="G87">
            <v>4</v>
          </cell>
          <cell r="H87">
            <v>3101864</v>
          </cell>
          <cell r="I87">
            <v>0.86</v>
          </cell>
          <cell r="J87">
            <v>0.91</v>
          </cell>
          <cell r="K87">
            <v>62.800000000000004</v>
          </cell>
          <cell r="L87">
            <v>63.71</v>
          </cell>
          <cell r="M87">
            <v>62.8</v>
          </cell>
          <cell r="N87">
            <v>63.71</v>
          </cell>
          <cell r="O87">
            <v>0</v>
          </cell>
          <cell r="P87" t="str">
            <v>DM</v>
          </cell>
          <cell r="Q87" t="str">
            <v>piece 1 continues in 27-1</v>
          </cell>
          <cell r="R87" t="str">
            <v>no</v>
          </cell>
          <cell r="S87">
            <v>1</v>
          </cell>
          <cell r="T87">
            <v>22</v>
          </cell>
          <cell r="U87">
            <v>1</v>
          </cell>
          <cell r="V87" t="str">
            <v>T</v>
          </cell>
          <cell r="W87" t="str">
            <v>no</v>
          </cell>
          <cell r="Z87" t="str">
            <v>ICDP5057ESWEHU2</v>
          </cell>
        </row>
        <row r="88">
          <cell r="A88" t="str">
            <v>27-1</v>
          </cell>
          <cell r="B88">
            <v>5057</v>
          </cell>
          <cell r="C88">
            <v>2</v>
          </cell>
          <cell r="D88" t="str">
            <v>A</v>
          </cell>
          <cell r="E88">
            <v>27</v>
          </cell>
          <cell r="F88" t="str">
            <v>Z</v>
          </cell>
          <cell r="G88">
            <v>1</v>
          </cell>
          <cell r="H88">
            <v>3101866</v>
          </cell>
          <cell r="I88">
            <v>0.41</v>
          </cell>
          <cell r="J88">
            <v>0.41</v>
          </cell>
          <cell r="K88">
            <v>63.4</v>
          </cell>
          <cell r="L88">
            <v>63.81</v>
          </cell>
          <cell r="M88">
            <v>63.4</v>
          </cell>
          <cell r="N88">
            <v>63.81</v>
          </cell>
          <cell r="O88">
            <v>0</v>
          </cell>
          <cell r="P88" t="str">
            <v>DM</v>
          </cell>
          <cell r="Q88" t="str">
            <v>piece 1 continues in section 27-2</v>
          </cell>
          <cell r="R88" t="str">
            <v>no</v>
          </cell>
          <cell r="S88">
            <v>1</v>
          </cell>
          <cell r="T88">
            <v>22</v>
          </cell>
          <cell r="U88">
            <v>2</v>
          </cell>
          <cell r="V88" t="str">
            <v>M</v>
          </cell>
          <cell r="W88" t="str">
            <v>no</v>
          </cell>
          <cell r="Z88" t="str">
            <v>ICDP5057ESYEHU2</v>
          </cell>
        </row>
        <row r="89">
          <cell r="A89" t="str">
            <v>27-2</v>
          </cell>
          <cell r="B89">
            <v>5057</v>
          </cell>
          <cell r="C89">
            <v>2</v>
          </cell>
          <cell r="D89" t="str">
            <v>A</v>
          </cell>
          <cell r="E89">
            <v>27</v>
          </cell>
          <cell r="F89" t="str">
            <v>Z</v>
          </cell>
          <cell r="G89">
            <v>2</v>
          </cell>
          <cell r="H89">
            <v>3101868</v>
          </cell>
          <cell r="I89">
            <v>0.73</v>
          </cell>
          <cell r="J89">
            <v>0.74</v>
          </cell>
          <cell r="K89">
            <v>63.809999999999995</v>
          </cell>
          <cell r="L89">
            <v>64.55</v>
          </cell>
          <cell r="M89">
            <v>63.81</v>
          </cell>
          <cell r="N89">
            <v>64.55</v>
          </cell>
          <cell r="O89">
            <v>0</v>
          </cell>
          <cell r="P89" t="str">
            <v>DM</v>
          </cell>
          <cell r="Q89" t="str">
            <v>piece 1 continues in section 27-3</v>
          </cell>
          <cell r="R89" t="str">
            <v>no</v>
          </cell>
          <cell r="S89">
            <v>1</v>
          </cell>
          <cell r="T89">
            <v>22</v>
          </cell>
          <cell r="U89">
            <v>3</v>
          </cell>
          <cell r="V89" t="str">
            <v>M</v>
          </cell>
          <cell r="W89" t="str">
            <v>no</v>
          </cell>
          <cell r="Z89" t="str">
            <v>ICDP5057ES0FHU2</v>
          </cell>
        </row>
        <row r="90">
          <cell r="A90" t="str">
            <v>27-3</v>
          </cell>
          <cell r="B90">
            <v>5057</v>
          </cell>
          <cell r="C90">
            <v>2</v>
          </cell>
          <cell r="D90" t="str">
            <v>A</v>
          </cell>
          <cell r="E90">
            <v>27</v>
          </cell>
          <cell r="F90" t="str">
            <v>Z</v>
          </cell>
          <cell r="G90">
            <v>3</v>
          </cell>
          <cell r="H90">
            <v>3101870</v>
          </cell>
          <cell r="I90">
            <v>0.94499999999999995</v>
          </cell>
          <cell r="J90">
            <v>0.94499999999999995</v>
          </cell>
          <cell r="K90">
            <v>64.539999999999992</v>
          </cell>
          <cell r="L90">
            <v>65.495000000000005</v>
          </cell>
          <cell r="M90">
            <v>64.55</v>
          </cell>
          <cell r="N90">
            <v>65.495000000000005</v>
          </cell>
          <cell r="O90">
            <v>0</v>
          </cell>
          <cell r="P90" t="str">
            <v>DM</v>
          </cell>
          <cell r="Q90" t="str">
            <v>piece 1 continues in section 27-4, core box 23</v>
          </cell>
          <cell r="R90" t="str">
            <v>no</v>
          </cell>
          <cell r="S90">
            <v>1</v>
          </cell>
          <cell r="T90">
            <v>22</v>
          </cell>
          <cell r="U90">
            <v>4</v>
          </cell>
          <cell r="V90" t="str">
            <v>B</v>
          </cell>
          <cell r="W90" t="str">
            <v>no</v>
          </cell>
          <cell r="Z90" t="str">
            <v>ICDP5057ES2FHU2</v>
          </cell>
        </row>
        <row r="91">
          <cell r="A91" t="str">
            <v>27-4</v>
          </cell>
          <cell r="B91">
            <v>5057</v>
          </cell>
          <cell r="C91">
            <v>2</v>
          </cell>
          <cell r="D91" t="str">
            <v>A</v>
          </cell>
          <cell r="E91">
            <v>27</v>
          </cell>
          <cell r="F91" t="str">
            <v>Z</v>
          </cell>
          <cell r="G91">
            <v>4</v>
          </cell>
          <cell r="H91">
            <v>3101874</v>
          </cell>
          <cell r="I91">
            <v>0.625</v>
          </cell>
          <cell r="J91">
            <v>0.625</v>
          </cell>
          <cell r="K91">
            <v>65.484999999999985</v>
          </cell>
          <cell r="L91">
            <v>66.12</v>
          </cell>
          <cell r="M91">
            <v>65.495000000000005</v>
          </cell>
          <cell r="N91">
            <v>66.12</v>
          </cell>
          <cell r="O91">
            <v>0</v>
          </cell>
          <cell r="P91" t="str">
            <v>DM</v>
          </cell>
          <cell r="Q91" t="str">
            <v>piece 1 continues in section 27-5</v>
          </cell>
          <cell r="R91" t="str">
            <v>no</v>
          </cell>
          <cell r="S91">
            <v>1</v>
          </cell>
          <cell r="T91">
            <v>23</v>
          </cell>
          <cell r="U91">
            <v>1</v>
          </cell>
          <cell r="V91" t="str">
            <v>T</v>
          </cell>
          <cell r="W91" t="str">
            <v>no</v>
          </cell>
          <cell r="Z91" t="str">
            <v>ICDP5057ES6FHU2</v>
          </cell>
        </row>
        <row r="92">
          <cell r="A92" t="str">
            <v>27-5</v>
          </cell>
          <cell r="B92">
            <v>5057</v>
          </cell>
          <cell r="C92">
            <v>2</v>
          </cell>
          <cell r="D92" t="str">
            <v>A</v>
          </cell>
          <cell r="E92">
            <v>27</v>
          </cell>
          <cell r="F92" t="str">
            <v>Z</v>
          </cell>
          <cell r="G92">
            <v>5</v>
          </cell>
          <cell r="H92">
            <v>3101876</v>
          </cell>
          <cell r="I92">
            <v>0.47</v>
          </cell>
          <cell r="J92">
            <v>0.47</v>
          </cell>
          <cell r="K92">
            <v>66.109999999999985</v>
          </cell>
          <cell r="L92">
            <v>66.59</v>
          </cell>
          <cell r="M92">
            <v>66.12</v>
          </cell>
          <cell r="N92">
            <v>66.59</v>
          </cell>
          <cell r="O92">
            <v>0</v>
          </cell>
          <cell r="P92" t="str">
            <v>DM</v>
          </cell>
          <cell r="Q92" t="str">
            <v>piece 1 continues in section 28-1</v>
          </cell>
          <cell r="R92" t="str">
            <v>no</v>
          </cell>
          <cell r="S92">
            <v>1</v>
          </cell>
          <cell r="T92">
            <v>23</v>
          </cell>
          <cell r="U92">
            <v>2</v>
          </cell>
          <cell r="V92" t="str">
            <v>M</v>
          </cell>
          <cell r="W92" t="str">
            <v>no</v>
          </cell>
          <cell r="Z92" t="str">
            <v>ICDP5057ES8FHU2</v>
          </cell>
        </row>
        <row r="93">
          <cell r="A93" t="str">
            <v>28-1</v>
          </cell>
          <cell r="B93">
            <v>5057</v>
          </cell>
          <cell r="C93">
            <v>2</v>
          </cell>
          <cell r="D93" t="str">
            <v>A</v>
          </cell>
          <cell r="E93">
            <v>28</v>
          </cell>
          <cell r="F93" t="str">
            <v>Z</v>
          </cell>
          <cell r="G93">
            <v>1</v>
          </cell>
          <cell r="H93">
            <v>3101878</v>
          </cell>
          <cell r="I93">
            <v>0.85</v>
          </cell>
          <cell r="J93">
            <v>0.85</v>
          </cell>
          <cell r="K93">
            <v>66.45</v>
          </cell>
          <cell r="L93">
            <v>67.3</v>
          </cell>
          <cell r="M93">
            <v>66.45</v>
          </cell>
          <cell r="N93">
            <v>67.3</v>
          </cell>
          <cell r="O93">
            <v>0</v>
          </cell>
          <cell r="P93" t="str">
            <v>DM</v>
          </cell>
          <cell r="Q93" t="str">
            <v>piece 1 continues in section 28-2</v>
          </cell>
          <cell r="R93" t="str">
            <v>no</v>
          </cell>
          <cell r="S93">
            <v>1</v>
          </cell>
          <cell r="T93">
            <v>23</v>
          </cell>
          <cell r="U93">
            <v>3</v>
          </cell>
          <cell r="V93" t="str">
            <v>M</v>
          </cell>
          <cell r="W93" t="str">
            <v>no</v>
          </cell>
          <cell r="Z93" t="str">
            <v>ICDP5057ESAFHU2</v>
          </cell>
        </row>
        <row r="94">
          <cell r="A94" t="str">
            <v>28-2</v>
          </cell>
          <cell r="B94">
            <v>5057</v>
          </cell>
          <cell r="C94">
            <v>2</v>
          </cell>
          <cell r="D94" t="str">
            <v>A</v>
          </cell>
          <cell r="E94">
            <v>28</v>
          </cell>
          <cell r="F94" t="str">
            <v>Z</v>
          </cell>
          <cell r="G94">
            <v>2</v>
          </cell>
          <cell r="H94">
            <v>3101880</v>
          </cell>
          <cell r="I94">
            <v>0.76500000000000001</v>
          </cell>
          <cell r="J94">
            <v>0.76</v>
          </cell>
          <cell r="K94">
            <v>67.3</v>
          </cell>
          <cell r="L94">
            <v>68.06</v>
          </cell>
          <cell r="M94">
            <v>67.3</v>
          </cell>
          <cell r="N94">
            <v>68.06</v>
          </cell>
          <cell r="O94">
            <v>0</v>
          </cell>
          <cell r="P94" t="str">
            <v>DM</v>
          </cell>
          <cell r="Q94" t="str">
            <v>piece one continues in section 28-3, core box 24</v>
          </cell>
          <cell r="R94" t="str">
            <v>no</v>
          </cell>
          <cell r="S94">
            <v>1</v>
          </cell>
          <cell r="T94">
            <v>23</v>
          </cell>
          <cell r="U94">
            <v>4</v>
          </cell>
          <cell r="V94" t="str">
            <v>B</v>
          </cell>
          <cell r="W94" t="str">
            <v>no</v>
          </cell>
          <cell r="Z94" t="str">
            <v>ICDP5057ESCFHU2</v>
          </cell>
        </row>
        <row r="95">
          <cell r="A95" t="str">
            <v>28-3</v>
          </cell>
          <cell r="B95">
            <v>5057</v>
          </cell>
          <cell r="C95">
            <v>2</v>
          </cell>
          <cell r="D95" t="str">
            <v>A</v>
          </cell>
          <cell r="E95">
            <v>28</v>
          </cell>
          <cell r="F95" t="str">
            <v>Z</v>
          </cell>
          <cell r="G95">
            <v>3</v>
          </cell>
          <cell r="H95">
            <v>3101882</v>
          </cell>
          <cell r="I95">
            <v>0.995</v>
          </cell>
          <cell r="J95">
            <v>0.995</v>
          </cell>
          <cell r="K95">
            <v>68.064999999999998</v>
          </cell>
          <cell r="L95">
            <v>69.055000000000007</v>
          </cell>
          <cell r="M95">
            <v>68.06</v>
          </cell>
          <cell r="N95">
            <v>69.055000000000007</v>
          </cell>
          <cell r="O95">
            <v>0</v>
          </cell>
          <cell r="P95" t="str">
            <v>DM</v>
          </cell>
          <cell r="Q95" t="str">
            <v>piece 1 continues in section 28-4</v>
          </cell>
          <cell r="R95" t="str">
            <v>no</v>
          </cell>
          <cell r="S95">
            <v>1</v>
          </cell>
          <cell r="T95">
            <v>24</v>
          </cell>
          <cell r="U95">
            <v>1</v>
          </cell>
          <cell r="V95" t="str">
            <v>T</v>
          </cell>
          <cell r="W95" t="str">
            <v>no</v>
          </cell>
          <cell r="Z95" t="str">
            <v>ICDP5057ESEFHU2</v>
          </cell>
        </row>
        <row r="96">
          <cell r="A96" t="str">
            <v>28-4</v>
          </cell>
          <cell r="B96">
            <v>5057</v>
          </cell>
          <cell r="C96">
            <v>2</v>
          </cell>
          <cell r="D96" t="str">
            <v>A</v>
          </cell>
          <cell r="E96">
            <v>28</v>
          </cell>
          <cell r="F96" t="str">
            <v>Z</v>
          </cell>
          <cell r="G96">
            <v>4</v>
          </cell>
          <cell r="H96">
            <v>3101884</v>
          </cell>
          <cell r="I96">
            <v>0.65500000000000003</v>
          </cell>
          <cell r="J96">
            <v>0.66</v>
          </cell>
          <cell r="K96">
            <v>69.06</v>
          </cell>
          <cell r="L96">
            <v>69.715000000000003</v>
          </cell>
          <cell r="M96">
            <v>69.055000000000007</v>
          </cell>
          <cell r="N96">
            <v>69.715000000000003</v>
          </cell>
          <cell r="O96">
            <v>0</v>
          </cell>
          <cell r="P96" t="str">
            <v>DM</v>
          </cell>
          <cell r="Q96" t="str">
            <v>piece 1 continues in section 29-1</v>
          </cell>
          <cell r="R96" t="str">
            <v>no</v>
          </cell>
          <cell r="S96">
            <v>1</v>
          </cell>
          <cell r="T96">
            <v>24</v>
          </cell>
          <cell r="U96">
            <v>2</v>
          </cell>
          <cell r="V96" t="str">
            <v>M</v>
          </cell>
          <cell r="W96" t="str">
            <v>no</v>
          </cell>
          <cell r="Z96" t="str">
            <v>ICDP5057ESGFHU2</v>
          </cell>
        </row>
        <row r="97">
          <cell r="A97" t="str">
            <v>29-1</v>
          </cell>
          <cell r="B97">
            <v>5057</v>
          </cell>
          <cell r="C97">
            <v>2</v>
          </cell>
          <cell r="D97" t="str">
            <v>A</v>
          </cell>
          <cell r="E97">
            <v>29</v>
          </cell>
          <cell r="F97" t="str">
            <v>Z</v>
          </cell>
          <cell r="G97">
            <v>1</v>
          </cell>
          <cell r="H97">
            <v>3101886</v>
          </cell>
          <cell r="I97">
            <v>0.97499999999999998</v>
          </cell>
          <cell r="J97">
            <v>0.97499999999999998</v>
          </cell>
          <cell r="K97">
            <v>69.5</v>
          </cell>
          <cell r="L97">
            <v>70.474999999999994</v>
          </cell>
          <cell r="M97">
            <v>69.5</v>
          </cell>
          <cell r="N97">
            <v>70.474999999999994</v>
          </cell>
          <cell r="O97">
            <v>0</v>
          </cell>
          <cell r="P97" t="str">
            <v>DM</v>
          </cell>
          <cell r="Q97" t="str">
            <v>saw cut bottom, piece 1 continues in section 29-2</v>
          </cell>
          <cell r="R97" t="str">
            <v>no</v>
          </cell>
          <cell r="S97">
            <v>1</v>
          </cell>
          <cell r="T97">
            <v>24</v>
          </cell>
          <cell r="U97">
            <v>3</v>
          </cell>
          <cell r="V97" t="str">
            <v>M</v>
          </cell>
          <cell r="W97" t="str">
            <v>no</v>
          </cell>
          <cell r="Z97" t="str">
            <v>ICDP5057ESIFHU2</v>
          </cell>
        </row>
        <row r="98">
          <cell r="A98" t="str">
            <v>29-2</v>
          </cell>
          <cell r="B98">
            <v>5057</v>
          </cell>
          <cell r="C98">
            <v>2</v>
          </cell>
          <cell r="D98" t="str">
            <v>A</v>
          </cell>
          <cell r="E98">
            <v>29</v>
          </cell>
          <cell r="F98" t="str">
            <v>Z</v>
          </cell>
          <cell r="G98">
            <v>2</v>
          </cell>
          <cell r="H98">
            <v>3101888</v>
          </cell>
          <cell r="I98">
            <v>0.97</v>
          </cell>
          <cell r="J98">
            <v>0.97</v>
          </cell>
          <cell r="K98">
            <v>70.474999999999994</v>
          </cell>
          <cell r="L98">
            <v>71.444999999999993</v>
          </cell>
          <cell r="M98">
            <v>70.474999999999994</v>
          </cell>
          <cell r="N98">
            <v>71.444999999999993</v>
          </cell>
          <cell r="O98">
            <v>0</v>
          </cell>
          <cell r="P98" t="str">
            <v>DM</v>
          </cell>
          <cell r="Q98" t="str">
            <v>saw cut top and bottom, piece 1 continues in section 29-3, core box 25</v>
          </cell>
          <cell r="R98" t="str">
            <v>no</v>
          </cell>
          <cell r="S98">
            <v>1</v>
          </cell>
          <cell r="T98">
            <v>24</v>
          </cell>
          <cell r="U98">
            <v>4</v>
          </cell>
          <cell r="V98" t="str">
            <v>B</v>
          </cell>
          <cell r="W98" t="str">
            <v>no</v>
          </cell>
          <cell r="Z98" t="str">
            <v>ICDP5057ESKFHU2</v>
          </cell>
        </row>
        <row r="99">
          <cell r="A99" t="str">
            <v>29-3</v>
          </cell>
          <cell r="B99">
            <v>5057</v>
          </cell>
          <cell r="C99">
            <v>2</v>
          </cell>
          <cell r="D99" t="str">
            <v>A</v>
          </cell>
          <cell r="E99">
            <v>29</v>
          </cell>
          <cell r="F99" t="str">
            <v>Z</v>
          </cell>
          <cell r="G99">
            <v>3</v>
          </cell>
          <cell r="H99">
            <v>3101894</v>
          </cell>
          <cell r="I99">
            <v>0.96</v>
          </cell>
          <cell r="J99">
            <v>0.96</v>
          </cell>
          <cell r="K99">
            <v>71.444999999999993</v>
          </cell>
          <cell r="L99">
            <v>72.405000000000001</v>
          </cell>
          <cell r="M99">
            <v>71.444999999999993</v>
          </cell>
          <cell r="N99">
            <v>72.405000000000001</v>
          </cell>
          <cell r="O99">
            <v>0</v>
          </cell>
          <cell r="P99" t="str">
            <v>MH</v>
          </cell>
          <cell r="Q99" t="str">
            <v>saw cut at top, piece 1a,1b. Continues to 30-1</v>
          </cell>
          <cell r="R99" t="str">
            <v>no</v>
          </cell>
          <cell r="S99">
            <v>1</v>
          </cell>
          <cell r="T99">
            <v>25</v>
          </cell>
          <cell r="U99">
            <v>1</v>
          </cell>
          <cell r="V99" t="str">
            <v>T</v>
          </cell>
          <cell r="W99" t="str">
            <v>no</v>
          </cell>
          <cell r="Z99" t="str">
            <v>ICDP5057ESQFHU2</v>
          </cell>
        </row>
        <row r="100">
          <cell r="A100" t="str">
            <v>30-1</v>
          </cell>
          <cell r="B100">
            <v>5057</v>
          </cell>
          <cell r="C100">
            <v>2</v>
          </cell>
          <cell r="D100" t="str">
            <v>A</v>
          </cell>
          <cell r="E100">
            <v>30</v>
          </cell>
          <cell r="F100" t="str">
            <v>Z</v>
          </cell>
          <cell r="G100">
            <v>1</v>
          </cell>
          <cell r="H100">
            <v>3101896</v>
          </cell>
          <cell r="I100">
            <v>0.98</v>
          </cell>
          <cell r="J100">
            <v>0.98</v>
          </cell>
          <cell r="K100">
            <v>72.55</v>
          </cell>
          <cell r="L100">
            <v>73.53</v>
          </cell>
          <cell r="M100">
            <v>72.55</v>
          </cell>
          <cell r="N100">
            <v>73.53</v>
          </cell>
          <cell r="O100">
            <v>0</v>
          </cell>
          <cell r="P100" t="str">
            <v>MH</v>
          </cell>
          <cell r="Q100" t="str">
            <v>saw cut at bottom, piece 1a-1d, continues to 30-2</v>
          </cell>
          <cell r="R100" t="str">
            <v>no</v>
          </cell>
          <cell r="S100">
            <v>1</v>
          </cell>
          <cell r="T100">
            <v>25</v>
          </cell>
          <cell r="U100">
            <v>2</v>
          </cell>
          <cell r="V100" t="str">
            <v>M</v>
          </cell>
          <cell r="W100" t="str">
            <v>no</v>
          </cell>
          <cell r="Z100" t="str">
            <v>ICDP5057ESSFHU2</v>
          </cell>
        </row>
        <row r="101">
          <cell r="A101" t="str">
            <v>30-2</v>
          </cell>
          <cell r="B101">
            <v>5057</v>
          </cell>
          <cell r="C101">
            <v>2</v>
          </cell>
          <cell r="D101" t="str">
            <v>A</v>
          </cell>
          <cell r="E101">
            <v>30</v>
          </cell>
          <cell r="F101" t="str">
            <v>Z</v>
          </cell>
          <cell r="G101">
            <v>2</v>
          </cell>
          <cell r="H101">
            <v>3101898</v>
          </cell>
          <cell r="I101">
            <v>0.96499999999999997</v>
          </cell>
          <cell r="J101">
            <v>0.96499999999999997</v>
          </cell>
          <cell r="K101">
            <v>73.53</v>
          </cell>
          <cell r="L101">
            <v>74.495000000000005</v>
          </cell>
          <cell r="M101">
            <v>73.53</v>
          </cell>
          <cell r="N101">
            <v>74.495000000000005</v>
          </cell>
          <cell r="O101">
            <v>0</v>
          </cell>
          <cell r="P101" t="str">
            <v>MH</v>
          </cell>
          <cell r="Q101" t="str">
            <v>saw cut at top, pc 1a-c, continues to 30-3</v>
          </cell>
          <cell r="R101" t="str">
            <v>no</v>
          </cell>
          <cell r="S101">
            <v>1</v>
          </cell>
          <cell r="T101">
            <v>25</v>
          </cell>
          <cell r="U101">
            <v>3</v>
          </cell>
          <cell r="V101" t="str">
            <v>M</v>
          </cell>
          <cell r="W101" t="str">
            <v>no</v>
          </cell>
          <cell r="Z101" t="str">
            <v>ICDP5057ESUFHU2</v>
          </cell>
        </row>
        <row r="102">
          <cell r="A102" t="str">
            <v>30-3</v>
          </cell>
          <cell r="B102">
            <v>5057</v>
          </cell>
          <cell r="C102">
            <v>2</v>
          </cell>
          <cell r="D102" t="str">
            <v>A</v>
          </cell>
          <cell r="E102">
            <v>30</v>
          </cell>
          <cell r="F102" t="str">
            <v>Z</v>
          </cell>
          <cell r="G102">
            <v>3</v>
          </cell>
          <cell r="H102">
            <v>3101900</v>
          </cell>
          <cell r="I102">
            <v>0.86</v>
          </cell>
          <cell r="J102">
            <v>0.86</v>
          </cell>
          <cell r="K102">
            <v>74.495000000000005</v>
          </cell>
          <cell r="L102">
            <v>75.355000000000004</v>
          </cell>
          <cell r="M102">
            <v>74.495000000000005</v>
          </cell>
          <cell r="N102">
            <v>75.355000000000004</v>
          </cell>
          <cell r="O102">
            <v>0</v>
          </cell>
          <cell r="P102" t="str">
            <v>MH</v>
          </cell>
          <cell r="Q102" t="str">
            <v>pc1a-b, continues to 30-4</v>
          </cell>
          <cell r="R102" t="str">
            <v>no</v>
          </cell>
          <cell r="S102">
            <v>1</v>
          </cell>
          <cell r="T102">
            <v>25</v>
          </cell>
          <cell r="U102">
            <v>4</v>
          </cell>
          <cell r="V102" t="str">
            <v>B</v>
          </cell>
          <cell r="W102" t="str">
            <v>no</v>
          </cell>
          <cell r="Z102" t="str">
            <v>ICDP5057ESWFHU2</v>
          </cell>
        </row>
        <row r="103">
          <cell r="A103" t="str">
            <v>30-4</v>
          </cell>
          <cell r="B103">
            <v>5057</v>
          </cell>
          <cell r="C103">
            <v>2</v>
          </cell>
          <cell r="D103" t="str">
            <v>A</v>
          </cell>
          <cell r="E103">
            <v>30</v>
          </cell>
          <cell r="F103" t="str">
            <v>Z</v>
          </cell>
          <cell r="G103">
            <v>4</v>
          </cell>
          <cell r="H103">
            <v>3101902</v>
          </cell>
          <cell r="I103">
            <v>0.45500000000000002</v>
          </cell>
          <cell r="J103">
            <v>0.45500000000000002</v>
          </cell>
          <cell r="K103">
            <v>75.355000000000004</v>
          </cell>
          <cell r="L103">
            <v>75.81</v>
          </cell>
          <cell r="M103">
            <v>75.355000000000004</v>
          </cell>
          <cell r="N103">
            <v>75.81</v>
          </cell>
          <cell r="O103">
            <v>0</v>
          </cell>
          <cell r="P103" t="str">
            <v>MH</v>
          </cell>
          <cell r="Q103" t="str">
            <v>not continuous</v>
          </cell>
          <cell r="R103" t="str">
            <v>no</v>
          </cell>
          <cell r="S103">
            <v>1</v>
          </cell>
          <cell r="T103">
            <v>26</v>
          </cell>
          <cell r="U103">
            <v>1</v>
          </cell>
          <cell r="V103" t="str">
            <v>T</v>
          </cell>
          <cell r="W103" t="str">
            <v>no</v>
          </cell>
          <cell r="Z103" t="str">
            <v>ICDP5057ESYFHU2</v>
          </cell>
        </row>
        <row r="104">
          <cell r="A104" t="str">
            <v>31-1</v>
          </cell>
          <cell r="B104">
            <v>5057</v>
          </cell>
          <cell r="C104">
            <v>2</v>
          </cell>
          <cell r="D104" t="str">
            <v>A</v>
          </cell>
          <cell r="E104">
            <v>31</v>
          </cell>
          <cell r="F104" t="str">
            <v>Z</v>
          </cell>
          <cell r="G104">
            <v>1</v>
          </cell>
          <cell r="H104">
            <v>3101904</v>
          </cell>
          <cell r="I104">
            <v>0.93500000000000005</v>
          </cell>
          <cell r="J104">
            <v>0.93</v>
          </cell>
          <cell r="K104">
            <v>75.599999999999994</v>
          </cell>
          <cell r="L104">
            <v>76.53</v>
          </cell>
          <cell r="M104">
            <v>75.599999999999994</v>
          </cell>
          <cell r="N104">
            <v>76.53</v>
          </cell>
          <cell r="O104">
            <v>0</v>
          </cell>
          <cell r="P104" t="str">
            <v>MH</v>
          </cell>
          <cell r="Q104" t="str">
            <v>continues to 31-2</v>
          </cell>
          <cell r="R104" t="str">
            <v>no</v>
          </cell>
          <cell r="S104">
            <v>1</v>
          </cell>
          <cell r="T104">
            <v>26</v>
          </cell>
          <cell r="U104">
            <v>2</v>
          </cell>
          <cell r="V104" t="str">
            <v>M</v>
          </cell>
          <cell r="W104" t="str">
            <v>no</v>
          </cell>
          <cell r="Z104" t="str">
            <v>ICDP5057ES0GHU2</v>
          </cell>
        </row>
        <row r="105">
          <cell r="A105" t="str">
            <v>31-2</v>
          </cell>
          <cell r="B105">
            <v>5057</v>
          </cell>
          <cell r="C105">
            <v>2</v>
          </cell>
          <cell r="D105" t="str">
            <v>A</v>
          </cell>
          <cell r="E105">
            <v>31</v>
          </cell>
          <cell r="F105" t="str">
            <v>Z</v>
          </cell>
          <cell r="G105">
            <v>2</v>
          </cell>
          <cell r="H105">
            <v>3101906</v>
          </cell>
          <cell r="I105">
            <v>0.87</v>
          </cell>
          <cell r="J105">
            <v>0.87</v>
          </cell>
          <cell r="K105">
            <v>76.534999999999997</v>
          </cell>
          <cell r="L105">
            <v>77.400000000000006</v>
          </cell>
          <cell r="M105">
            <v>76.53</v>
          </cell>
          <cell r="N105">
            <v>77.400000000000006</v>
          </cell>
          <cell r="O105">
            <v>0</v>
          </cell>
          <cell r="P105" t="str">
            <v>MH</v>
          </cell>
          <cell r="Q105" t="str">
            <v>pc1a,b; contiunues to 31-3</v>
          </cell>
          <cell r="R105" t="str">
            <v>no</v>
          </cell>
          <cell r="S105">
            <v>1</v>
          </cell>
          <cell r="T105">
            <v>26</v>
          </cell>
          <cell r="U105">
            <v>3</v>
          </cell>
          <cell r="V105" t="str">
            <v>M</v>
          </cell>
          <cell r="W105" t="str">
            <v>no</v>
          </cell>
          <cell r="Z105" t="str">
            <v>ICDP5057ES2GHU2</v>
          </cell>
        </row>
        <row r="106">
          <cell r="A106" t="str">
            <v>31-3</v>
          </cell>
          <cell r="B106">
            <v>5057</v>
          </cell>
          <cell r="C106">
            <v>2</v>
          </cell>
          <cell r="D106" t="str">
            <v>A</v>
          </cell>
          <cell r="E106">
            <v>31</v>
          </cell>
          <cell r="F106" t="str">
            <v>Z</v>
          </cell>
          <cell r="G106">
            <v>3</v>
          </cell>
          <cell r="H106">
            <v>3101908</v>
          </cell>
          <cell r="I106">
            <v>0.67</v>
          </cell>
          <cell r="J106">
            <v>0.67</v>
          </cell>
          <cell r="K106">
            <v>77.405000000000001</v>
          </cell>
          <cell r="L106">
            <v>78.069999999999993</v>
          </cell>
          <cell r="M106">
            <v>77.400000000000006</v>
          </cell>
          <cell r="N106">
            <v>78.069999999999993</v>
          </cell>
          <cell r="O106">
            <v>0</v>
          </cell>
          <cell r="P106" t="str">
            <v>MH</v>
          </cell>
          <cell r="Q106" t="str">
            <v>continues to 31-4</v>
          </cell>
          <cell r="R106" t="str">
            <v>no</v>
          </cell>
          <cell r="S106">
            <v>1</v>
          </cell>
          <cell r="T106">
            <v>26</v>
          </cell>
          <cell r="U106">
            <v>4</v>
          </cell>
          <cell r="V106" t="str">
            <v>B</v>
          </cell>
          <cell r="W106" t="str">
            <v>no</v>
          </cell>
          <cell r="Z106" t="str">
            <v>ICDP5057ES4GHU2</v>
          </cell>
        </row>
        <row r="107">
          <cell r="A107" t="str">
            <v>31-4</v>
          </cell>
          <cell r="B107">
            <v>5057</v>
          </cell>
          <cell r="C107">
            <v>2</v>
          </cell>
          <cell r="D107" t="str">
            <v>A</v>
          </cell>
          <cell r="E107">
            <v>31</v>
          </cell>
          <cell r="F107" t="str">
            <v>Z</v>
          </cell>
          <cell r="G107">
            <v>4</v>
          </cell>
          <cell r="H107">
            <v>3101910</v>
          </cell>
          <cell r="I107">
            <v>0.82</v>
          </cell>
          <cell r="J107">
            <v>0.82</v>
          </cell>
          <cell r="K107">
            <v>78.075000000000003</v>
          </cell>
          <cell r="L107">
            <v>78.89</v>
          </cell>
          <cell r="M107">
            <v>78.069999999999993</v>
          </cell>
          <cell r="N107">
            <v>78.89</v>
          </cell>
          <cell r="O107">
            <v>0</v>
          </cell>
          <cell r="P107" t="str">
            <v>DM</v>
          </cell>
          <cell r="Q107" t="str">
            <v>piece 1 continues in section 32-1</v>
          </cell>
          <cell r="R107" t="str">
            <v>no</v>
          </cell>
          <cell r="S107">
            <v>1</v>
          </cell>
          <cell r="T107">
            <v>27</v>
          </cell>
          <cell r="U107">
            <v>1</v>
          </cell>
          <cell r="V107" t="str">
            <v>T</v>
          </cell>
          <cell r="W107" t="str">
            <v>no</v>
          </cell>
          <cell r="Z107" t="str">
            <v>ICDP5057ES6GHU2</v>
          </cell>
        </row>
        <row r="108">
          <cell r="A108" t="str">
            <v>32-1</v>
          </cell>
          <cell r="B108">
            <v>5057</v>
          </cell>
          <cell r="C108">
            <v>2</v>
          </cell>
          <cell r="D108" t="str">
            <v>A</v>
          </cell>
          <cell r="E108">
            <v>32</v>
          </cell>
          <cell r="F108" t="str">
            <v>Z</v>
          </cell>
          <cell r="G108">
            <v>1</v>
          </cell>
          <cell r="H108">
            <v>3101912</v>
          </cell>
          <cell r="I108">
            <v>0.81499999999999995</v>
          </cell>
          <cell r="J108">
            <v>0.81499999999999995</v>
          </cell>
          <cell r="K108">
            <v>78.650000000000006</v>
          </cell>
          <cell r="L108">
            <v>79.465000000000003</v>
          </cell>
          <cell r="M108">
            <v>78.650000000000006</v>
          </cell>
          <cell r="N108">
            <v>79.465000000000003</v>
          </cell>
          <cell r="O108">
            <v>0</v>
          </cell>
          <cell r="P108" t="str">
            <v>DM</v>
          </cell>
          <cell r="Q108" t="str">
            <v>piece 1 continues in section 32-1</v>
          </cell>
          <cell r="R108" t="str">
            <v>no</v>
          </cell>
          <cell r="S108">
            <v>1</v>
          </cell>
          <cell r="T108">
            <v>27</v>
          </cell>
          <cell r="U108">
            <v>2</v>
          </cell>
          <cell r="V108" t="str">
            <v>M</v>
          </cell>
          <cell r="W108" t="str">
            <v>no</v>
          </cell>
          <cell r="Z108" t="str">
            <v>ICDP5057ES8GHU2</v>
          </cell>
        </row>
        <row r="109">
          <cell r="A109" t="str">
            <v>32-2</v>
          </cell>
          <cell r="B109">
            <v>5057</v>
          </cell>
          <cell r="C109">
            <v>2</v>
          </cell>
          <cell r="D109" t="str">
            <v>A</v>
          </cell>
          <cell r="E109">
            <v>32</v>
          </cell>
          <cell r="F109" t="str">
            <v>Z</v>
          </cell>
          <cell r="G109">
            <v>2</v>
          </cell>
          <cell r="H109">
            <v>3101914</v>
          </cell>
          <cell r="I109">
            <v>0.99</v>
          </cell>
          <cell r="J109">
            <v>1.01</v>
          </cell>
          <cell r="K109">
            <v>79.465000000000003</v>
          </cell>
          <cell r="L109">
            <v>80.474999999999994</v>
          </cell>
          <cell r="M109">
            <v>79.465000000000003</v>
          </cell>
          <cell r="N109">
            <v>80.474999999999994</v>
          </cell>
          <cell r="O109">
            <v>0</v>
          </cell>
          <cell r="P109" t="str">
            <v>DM</v>
          </cell>
          <cell r="Q109" t="str">
            <v>piece 1 continues in section 32-3</v>
          </cell>
          <cell r="R109" t="str">
            <v>no</v>
          </cell>
          <cell r="S109">
            <v>1</v>
          </cell>
          <cell r="T109">
            <v>27</v>
          </cell>
          <cell r="U109">
            <v>3</v>
          </cell>
          <cell r="V109" t="str">
            <v>M</v>
          </cell>
          <cell r="W109" t="str">
            <v>no</v>
          </cell>
          <cell r="Z109" t="str">
            <v>ICDP5057ESAGHU2</v>
          </cell>
        </row>
        <row r="110">
          <cell r="A110" t="str">
            <v>32-3</v>
          </cell>
          <cell r="B110">
            <v>5057</v>
          </cell>
          <cell r="C110">
            <v>2</v>
          </cell>
          <cell r="D110" t="str">
            <v>A</v>
          </cell>
          <cell r="E110">
            <v>32</v>
          </cell>
          <cell r="F110" t="str">
            <v>Z</v>
          </cell>
          <cell r="G110">
            <v>3</v>
          </cell>
          <cell r="H110">
            <v>3101916</v>
          </cell>
          <cell r="I110">
            <v>0.65500000000000003</v>
          </cell>
          <cell r="J110">
            <v>0.65500000000000003</v>
          </cell>
          <cell r="K110">
            <v>80.454999999999998</v>
          </cell>
          <cell r="L110">
            <v>81.13</v>
          </cell>
          <cell r="M110">
            <v>80.474999999999994</v>
          </cell>
          <cell r="N110">
            <v>81.13</v>
          </cell>
          <cell r="O110">
            <v>0</v>
          </cell>
          <cell r="P110" t="str">
            <v>DM</v>
          </cell>
          <cell r="Q110" t="str">
            <v>piece 1 continues in section 32-4, core bix 28</v>
          </cell>
          <cell r="R110" t="str">
            <v>no</v>
          </cell>
          <cell r="S110">
            <v>1</v>
          </cell>
          <cell r="T110">
            <v>27</v>
          </cell>
          <cell r="U110">
            <v>4</v>
          </cell>
          <cell r="V110" t="str">
            <v>B</v>
          </cell>
          <cell r="W110" t="str">
            <v>no</v>
          </cell>
          <cell r="Z110" t="str">
            <v>ICDP5057ESCGHU2</v>
          </cell>
        </row>
        <row r="111">
          <cell r="A111" t="str">
            <v>32-4</v>
          </cell>
          <cell r="B111">
            <v>5057</v>
          </cell>
          <cell r="C111">
            <v>2</v>
          </cell>
          <cell r="D111" t="str">
            <v>A</v>
          </cell>
          <cell r="E111">
            <v>32</v>
          </cell>
          <cell r="F111" t="str">
            <v>Z</v>
          </cell>
          <cell r="G111">
            <v>4</v>
          </cell>
          <cell r="H111">
            <v>3101918</v>
          </cell>
          <cell r="I111">
            <v>0.83499999999999996</v>
          </cell>
          <cell r="J111">
            <v>0.83499999999999996</v>
          </cell>
          <cell r="K111">
            <v>81.11</v>
          </cell>
          <cell r="L111">
            <v>81.965000000000003</v>
          </cell>
          <cell r="M111">
            <v>81.13</v>
          </cell>
          <cell r="N111">
            <v>81.965000000000003</v>
          </cell>
          <cell r="O111">
            <v>0</v>
          </cell>
          <cell r="P111" t="str">
            <v>DM</v>
          </cell>
          <cell r="Q111" t="str">
            <v>piece 2 probably collapsed edge of shear zone, piece 3 continues in section 33-1</v>
          </cell>
          <cell r="R111" t="str">
            <v>no</v>
          </cell>
          <cell r="S111">
            <v>3</v>
          </cell>
          <cell r="T111">
            <v>28</v>
          </cell>
          <cell r="U111">
            <v>1</v>
          </cell>
          <cell r="V111" t="str">
            <v>T</v>
          </cell>
          <cell r="W111" t="str">
            <v>no</v>
          </cell>
          <cell r="Z111" t="str">
            <v>ICDP5057ESEGHU2</v>
          </cell>
        </row>
        <row r="112">
          <cell r="A112" t="str">
            <v>33-1</v>
          </cell>
          <cell r="B112">
            <v>5057</v>
          </cell>
          <cell r="C112">
            <v>2</v>
          </cell>
          <cell r="D112" t="str">
            <v>A</v>
          </cell>
          <cell r="E112">
            <v>33</v>
          </cell>
          <cell r="F112" t="str">
            <v>Z</v>
          </cell>
          <cell r="G112">
            <v>1</v>
          </cell>
          <cell r="H112">
            <v>3101920</v>
          </cell>
          <cell r="I112">
            <v>0.97</v>
          </cell>
          <cell r="J112">
            <v>0.96499999999999997</v>
          </cell>
          <cell r="K112">
            <v>81.7</v>
          </cell>
          <cell r="L112">
            <v>82.665000000000006</v>
          </cell>
          <cell r="M112">
            <v>81.7</v>
          </cell>
          <cell r="N112">
            <v>82.665000000000006</v>
          </cell>
          <cell r="O112">
            <v>0</v>
          </cell>
          <cell r="P112" t="str">
            <v>DM</v>
          </cell>
          <cell r="Q112" t="str">
            <v>saw cut bottom, piece 1 continues in section 33-2</v>
          </cell>
          <cell r="R112" t="str">
            <v>no</v>
          </cell>
          <cell r="S112">
            <v>1</v>
          </cell>
          <cell r="T112">
            <v>28</v>
          </cell>
          <cell r="U112">
            <v>2</v>
          </cell>
          <cell r="V112" t="str">
            <v>M</v>
          </cell>
          <cell r="W112" t="str">
            <v>no</v>
          </cell>
          <cell r="Z112" t="str">
            <v>ICDP5057ESGGHU2</v>
          </cell>
        </row>
        <row r="113">
          <cell r="A113" t="str">
            <v>33-2</v>
          </cell>
          <cell r="B113">
            <v>5057</v>
          </cell>
          <cell r="C113">
            <v>2</v>
          </cell>
          <cell r="D113" t="str">
            <v>A</v>
          </cell>
          <cell r="E113">
            <v>33</v>
          </cell>
          <cell r="F113" t="str">
            <v>Z</v>
          </cell>
          <cell r="G113">
            <v>2</v>
          </cell>
          <cell r="H113">
            <v>3101922</v>
          </cell>
          <cell r="I113">
            <v>0.83499999999999996</v>
          </cell>
          <cell r="J113">
            <v>0.84</v>
          </cell>
          <cell r="K113">
            <v>82.67</v>
          </cell>
          <cell r="L113">
            <v>83.504999999999995</v>
          </cell>
          <cell r="M113">
            <v>82.665000000000006</v>
          </cell>
          <cell r="N113">
            <v>83.504999999999995</v>
          </cell>
          <cell r="O113">
            <v>0</v>
          </cell>
          <cell r="P113" t="str">
            <v>DM</v>
          </cell>
          <cell r="Q113" t="str">
            <v>saw cut top, piece 1 continues in section 33-3</v>
          </cell>
          <cell r="R113" t="str">
            <v>no</v>
          </cell>
          <cell r="S113">
            <v>1</v>
          </cell>
          <cell r="T113">
            <v>28</v>
          </cell>
          <cell r="U113">
            <v>3</v>
          </cell>
          <cell r="V113" t="str">
            <v>M</v>
          </cell>
          <cell r="W113" t="str">
            <v>no</v>
          </cell>
          <cell r="Z113" t="str">
            <v>ICDP5057ESIGHU2</v>
          </cell>
        </row>
        <row r="114">
          <cell r="A114" t="str">
            <v>33-3</v>
          </cell>
          <cell r="B114">
            <v>5057</v>
          </cell>
          <cell r="C114">
            <v>2</v>
          </cell>
          <cell r="D114" t="str">
            <v>A</v>
          </cell>
          <cell r="E114">
            <v>33</v>
          </cell>
          <cell r="F114" t="str">
            <v>Z</v>
          </cell>
          <cell r="G114">
            <v>3</v>
          </cell>
          <cell r="H114">
            <v>3101924</v>
          </cell>
          <cell r="I114">
            <v>0.95499999999999996</v>
          </cell>
          <cell r="J114">
            <v>0.95</v>
          </cell>
          <cell r="K114">
            <v>83.504999999999995</v>
          </cell>
          <cell r="L114">
            <v>84.454999999999998</v>
          </cell>
          <cell r="M114">
            <v>83.504999999999995</v>
          </cell>
          <cell r="N114">
            <v>84.454999999999998</v>
          </cell>
          <cell r="O114">
            <v>0</v>
          </cell>
          <cell r="P114" t="str">
            <v>DM</v>
          </cell>
          <cell r="Q114" t="str">
            <v>piece 1 continues in section 33-4, core box 29</v>
          </cell>
          <cell r="R114" t="str">
            <v>no</v>
          </cell>
          <cell r="S114">
            <v>1</v>
          </cell>
          <cell r="T114">
            <v>28</v>
          </cell>
          <cell r="U114">
            <v>4</v>
          </cell>
          <cell r="V114" t="str">
            <v>B</v>
          </cell>
          <cell r="W114" t="str">
            <v>no</v>
          </cell>
          <cell r="Z114" t="str">
            <v>ICDP5057ESKGHU2</v>
          </cell>
        </row>
        <row r="115">
          <cell r="A115" t="str">
            <v>33-4</v>
          </cell>
          <cell r="B115">
            <v>5057</v>
          </cell>
          <cell r="C115">
            <v>2</v>
          </cell>
          <cell r="D115" t="str">
            <v>A</v>
          </cell>
          <cell r="E115">
            <v>33</v>
          </cell>
          <cell r="F115" t="str">
            <v>Z</v>
          </cell>
          <cell r="G115">
            <v>4</v>
          </cell>
          <cell r="H115">
            <v>3101926</v>
          </cell>
          <cell r="I115">
            <v>0.49</v>
          </cell>
          <cell r="J115">
            <v>0.49</v>
          </cell>
          <cell r="K115">
            <v>84.46</v>
          </cell>
          <cell r="L115">
            <v>84.944999999999993</v>
          </cell>
          <cell r="M115">
            <v>84.454999999999998</v>
          </cell>
          <cell r="N115">
            <v>84.944999999999993</v>
          </cell>
          <cell r="O115">
            <v>0</v>
          </cell>
          <cell r="P115" t="str">
            <v>DT</v>
          </cell>
          <cell r="Q115" t="str">
            <v>Pieces 1a to d. Coninuous 33-4 to 34-1</v>
          </cell>
          <cell r="R115" t="str">
            <v>no</v>
          </cell>
          <cell r="S115">
            <v>1</v>
          </cell>
          <cell r="T115">
            <v>29</v>
          </cell>
          <cell r="U115">
            <v>1</v>
          </cell>
          <cell r="V115" t="str">
            <v>T</v>
          </cell>
          <cell r="W115" t="str">
            <v>no</v>
          </cell>
          <cell r="Z115" t="str">
            <v>ICDP5057ESMGHU2</v>
          </cell>
        </row>
        <row r="116">
          <cell r="A116" t="str">
            <v>34-1</v>
          </cell>
          <cell r="B116">
            <v>5057</v>
          </cell>
          <cell r="C116">
            <v>2</v>
          </cell>
          <cell r="D116" t="str">
            <v>A</v>
          </cell>
          <cell r="E116">
            <v>34</v>
          </cell>
          <cell r="F116" t="str">
            <v>Z</v>
          </cell>
          <cell r="G116">
            <v>1</v>
          </cell>
          <cell r="H116">
            <v>3101940</v>
          </cell>
          <cell r="I116">
            <v>0.8</v>
          </cell>
          <cell r="J116">
            <v>0.79</v>
          </cell>
          <cell r="K116">
            <v>84.75</v>
          </cell>
          <cell r="L116">
            <v>85.54</v>
          </cell>
          <cell r="M116">
            <v>84.75</v>
          </cell>
          <cell r="N116">
            <v>85.54</v>
          </cell>
          <cell r="O116">
            <v>0</v>
          </cell>
          <cell r="P116" t="str">
            <v>DT</v>
          </cell>
          <cell r="Q116" t="str">
            <v>pieces 1a to 1c; continuous with 34-2</v>
          </cell>
          <cell r="R116" t="str">
            <v>no</v>
          </cell>
          <cell r="S116">
            <v>1</v>
          </cell>
          <cell r="T116">
            <v>29</v>
          </cell>
          <cell r="U116">
            <v>2</v>
          </cell>
          <cell r="V116" t="str">
            <v>M</v>
          </cell>
          <cell r="W116" t="str">
            <v>no</v>
          </cell>
          <cell r="Z116" t="str">
            <v>ICDP5057ES0HHU2</v>
          </cell>
        </row>
        <row r="117">
          <cell r="A117" t="str">
            <v>34-2</v>
          </cell>
          <cell r="B117">
            <v>5057</v>
          </cell>
          <cell r="C117">
            <v>2</v>
          </cell>
          <cell r="D117" t="str">
            <v>A</v>
          </cell>
          <cell r="E117">
            <v>34</v>
          </cell>
          <cell r="F117" t="str">
            <v>Z</v>
          </cell>
          <cell r="G117">
            <v>2</v>
          </cell>
          <cell r="H117">
            <v>3101942</v>
          </cell>
          <cell r="I117">
            <v>0.49</v>
          </cell>
          <cell r="J117">
            <v>0.49</v>
          </cell>
          <cell r="K117">
            <v>85.55</v>
          </cell>
          <cell r="L117">
            <v>86.03</v>
          </cell>
          <cell r="M117">
            <v>85.54</v>
          </cell>
          <cell r="N117">
            <v>86.03</v>
          </cell>
          <cell r="O117">
            <v>0</v>
          </cell>
          <cell r="P117" t="str">
            <v>DT</v>
          </cell>
          <cell r="Q117" t="str">
            <v>1 piece only. Continuous with 34-3</v>
          </cell>
          <cell r="R117" t="str">
            <v>no</v>
          </cell>
          <cell r="S117">
            <v>1</v>
          </cell>
          <cell r="T117">
            <v>29</v>
          </cell>
          <cell r="U117">
            <v>3</v>
          </cell>
          <cell r="V117" t="str">
            <v>M</v>
          </cell>
          <cell r="W117" t="str">
            <v>no</v>
          </cell>
          <cell r="Z117" t="str">
            <v>ICDP5057ES2HHU2</v>
          </cell>
        </row>
        <row r="118">
          <cell r="A118" t="str">
            <v>34-3</v>
          </cell>
          <cell r="B118">
            <v>5057</v>
          </cell>
          <cell r="C118">
            <v>2</v>
          </cell>
          <cell r="D118" t="str">
            <v>A</v>
          </cell>
          <cell r="E118">
            <v>34</v>
          </cell>
          <cell r="F118" t="str">
            <v>Z</v>
          </cell>
          <cell r="G118">
            <v>3</v>
          </cell>
          <cell r="H118">
            <v>3101944</v>
          </cell>
          <cell r="I118">
            <v>0.97</v>
          </cell>
          <cell r="J118">
            <v>0.98</v>
          </cell>
          <cell r="K118">
            <v>86.039999999999992</v>
          </cell>
          <cell r="L118">
            <v>87.01</v>
          </cell>
          <cell r="M118">
            <v>86.03</v>
          </cell>
          <cell r="N118">
            <v>87.01</v>
          </cell>
          <cell r="O118">
            <v>0</v>
          </cell>
          <cell r="P118" t="str">
            <v>DT</v>
          </cell>
          <cell r="Q118" t="str">
            <v>Pieces 1a to 1d. Continuous with 34-4.</v>
          </cell>
          <cell r="R118" t="str">
            <v>no</v>
          </cell>
          <cell r="S118">
            <v>1</v>
          </cell>
          <cell r="T118">
            <v>29</v>
          </cell>
          <cell r="U118">
            <v>4</v>
          </cell>
          <cell r="V118" t="str">
            <v>B</v>
          </cell>
          <cell r="W118" t="str">
            <v>no</v>
          </cell>
          <cell r="Z118" t="str">
            <v>ICDP5057ES4HHU2</v>
          </cell>
        </row>
        <row r="119">
          <cell r="A119" t="str">
            <v>34-4</v>
          </cell>
          <cell r="B119">
            <v>5057</v>
          </cell>
          <cell r="C119">
            <v>2</v>
          </cell>
          <cell r="D119" t="str">
            <v>A</v>
          </cell>
          <cell r="E119">
            <v>34</v>
          </cell>
          <cell r="F119" t="str">
            <v>Z</v>
          </cell>
          <cell r="G119">
            <v>4</v>
          </cell>
          <cell r="H119">
            <v>3101946</v>
          </cell>
          <cell r="I119">
            <v>0.6</v>
          </cell>
          <cell r="J119">
            <v>0.6</v>
          </cell>
          <cell r="K119">
            <v>87.009999999999991</v>
          </cell>
          <cell r="L119">
            <v>87.61</v>
          </cell>
          <cell r="M119">
            <v>87.01</v>
          </cell>
          <cell r="N119">
            <v>87.61</v>
          </cell>
          <cell r="O119">
            <v>0</v>
          </cell>
          <cell r="P119" t="str">
            <v>DT</v>
          </cell>
          <cell r="Q119" t="str">
            <v>Pieces 1a and 1b only. Continuous with 34-5.</v>
          </cell>
          <cell r="R119" t="str">
            <v>no</v>
          </cell>
          <cell r="S119">
            <v>1</v>
          </cell>
          <cell r="T119">
            <v>30</v>
          </cell>
          <cell r="U119">
            <v>1</v>
          </cell>
          <cell r="V119" t="str">
            <v>T</v>
          </cell>
          <cell r="W119" t="str">
            <v>no</v>
          </cell>
          <cell r="Z119" t="str">
            <v>ICDP5057ES6HHU2</v>
          </cell>
        </row>
        <row r="120">
          <cell r="A120" t="str">
            <v>34-5</v>
          </cell>
          <cell r="B120">
            <v>5057</v>
          </cell>
          <cell r="C120">
            <v>2</v>
          </cell>
          <cell r="D120" t="str">
            <v>A</v>
          </cell>
          <cell r="E120">
            <v>34</v>
          </cell>
          <cell r="F120" t="str">
            <v>Z</v>
          </cell>
          <cell r="G120">
            <v>5</v>
          </cell>
          <cell r="H120">
            <v>3101948</v>
          </cell>
          <cell r="I120">
            <v>0.52</v>
          </cell>
          <cell r="J120">
            <v>0.52</v>
          </cell>
          <cell r="K120">
            <v>87.609999999999985</v>
          </cell>
          <cell r="L120">
            <v>88.13</v>
          </cell>
          <cell r="M120">
            <v>87.61</v>
          </cell>
          <cell r="N120">
            <v>88.13</v>
          </cell>
          <cell r="O120">
            <v>0</v>
          </cell>
          <cell r="P120" t="str">
            <v>DT</v>
          </cell>
          <cell r="Q120" t="str">
            <v>Pieces 1a to 1c. Fine orthoganal cracks develing in drying core. Continuous from 34-5 to 35-1.</v>
          </cell>
          <cell r="R120" t="str">
            <v>no</v>
          </cell>
          <cell r="S120">
            <v>1</v>
          </cell>
          <cell r="T120">
            <v>30</v>
          </cell>
          <cell r="U120">
            <v>2</v>
          </cell>
          <cell r="V120" t="str">
            <v>M</v>
          </cell>
          <cell r="W120" t="str">
            <v>no</v>
          </cell>
          <cell r="Z120" t="str">
            <v>ICDP5057ES8HHU2</v>
          </cell>
        </row>
        <row r="121">
          <cell r="A121" t="str">
            <v>35-1</v>
          </cell>
          <cell r="B121">
            <v>5057</v>
          </cell>
          <cell r="C121">
            <v>2</v>
          </cell>
          <cell r="D121" t="str">
            <v>A</v>
          </cell>
          <cell r="E121">
            <v>35</v>
          </cell>
          <cell r="F121" t="str">
            <v>Z</v>
          </cell>
          <cell r="G121">
            <v>1</v>
          </cell>
          <cell r="H121">
            <v>3101950</v>
          </cell>
          <cell r="I121">
            <v>0.79</v>
          </cell>
          <cell r="J121">
            <v>0.79</v>
          </cell>
          <cell r="K121">
            <v>87.8</v>
          </cell>
          <cell r="L121">
            <v>88.59</v>
          </cell>
          <cell r="M121">
            <v>87.8</v>
          </cell>
          <cell r="N121">
            <v>88.59</v>
          </cell>
          <cell r="O121">
            <v>0</v>
          </cell>
          <cell r="P121" t="str">
            <v>DT</v>
          </cell>
          <cell r="Q121" t="str">
            <v>Pieces 1a to 1e. Continuous with 35-2</v>
          </cell>
          <cell r="R121" t="str">
            <v>no</v>
          </cell>
          <cell r="S121">
            <v>1</v>
          </cell>
          <cell r="T121">
            <v>30</v>
          </cell>
          <cell r="U121">
            <v>3</v>
          </cell>
          <cell r="V121" t="str">
            <v>M</v>
          </cell>
          <cell r="W121" t="str">
            <v>no</v>
          </cell>
          <cell r="Z121" t="str">
            <v>ICDP5057ESAHHU2</v>
          </cell>
        </row>
        <row r="122">
          <cell r="A122" t="str">
            <v>35-2</v>
          </cell>
          <cell r="B122">
            <v>5057</v>
          </cell>
          <cell r="C122">
            <v>2</v>
          </cell>
          <cell r="D122" t="str">
            <v>A</v>
          </cell>
          <cell r="E122">
            <v>35</v>
          </cell>
          <cell r="F122" t="str">
            <v>Z</v>
          </cell>
          <cell r="G122">
            <v>2</v>
          </cell>
          <cell r="H122">
            <v>3101952</v>
          </cell>
          <cell r="I122">
            <v>0.78</v>
          </cell>
          <cell r="J122">
            <v>0.79</v>
          </cell>
          <cell r="K122">
            <v>88.59</v>
          </cell>
          <cell r="L122">
            <v>89.38</v>
          </cell>
          <cell r="M122">
            <v>88.59</v>
          </cell>
          <cell r="N122">
            <v>89.38</v>
          </cell>
          <cell r="O122">
            <v>0</v>
          </cell>
          <cell r="P122" t="str">
            <v>DT</v>
          </cell>
          <cell r="Q122" t="str">
            <v>Pieces 1a to 1d. Continuous with 35-3</v>
          </cell>
          <cell r="R122" t="str">
            <v>no</v>
          </cell>
          <cell r="S122">
            <v>1</v>
          </cell>
          <cell r="T122">
            <v>30</v>
          </cell>
          <cell r="U122">
            <v>4</v>
          </cell>
          <cell r="V122" t="str">
            <v>B</v>
          </cell>
          <cell r="W122" t="str">
            <v>no</v>
          </cell>
          <cell r="Z122" t="str">
            <v>ICDP5057ESCHHU2</v>
          </cell>
        </row>
        <row r="123">
          <cell r="A123" t="str">
            <v>35-3</v>
          </cell>
          <cell r="B123">
            <v>5057</v>
          </cell>
          <cell r="C123">
            <v>2</v>
          </cell>
          <cell r="D123" t="str">
            <v>A</v>
          </cell>
          <cell r="E123">
            <v>35</v>
          </cell>
          <cell r="F123" t="str">
            <v>Z</v>
          </cell>
          <cell r="G123">
            <v>3</v>
          </cell>
          <cell r="H123">
            <v>3101958</v>
          </cell>
          <cell r="I123">
            <v>0.80500000000000005</v>
          </cell>
          <cell r="J123">
            <v>0.81</v>
          </cell>
          <cell r="K123">
            <v>89.37</v>
          </cell>
          <cell r="L123">
            <v>90.19</v>
          </cell>
          <cell r="M123">
            <v>89.38</v>
          </cell>
          <cell r="N123">
            <v>90.19</v>
          </cell>
          <cell r="O123">
            <v>0</v>
          </cell>
          <cell r="P123" t="str">
            <v>DM</v>
          </cell>
          <cell r="Q123" t="str">
            <v>Piece 1 continues to section 35-4</v>
          </cell>
          <cell r="R123" t="str">
            <v>no</v>
          </cell>
          <cell r="S123">
            <v>1</v>
          </cell>
          <cell r="T123">
            <v>31</v>
          </cell>
          <cell r="U123">
            <v>1</v>
          </cell>
          <cell r="V123" t="str">
            <v>T</v>
          </cell>
          <cell r="W123" t="str">
            <v>no</v>
          </cell>
          <cell r="Z123" t="str">
            <v>ICDP5057ESIHHU2</v>
          </cell>
        </row>
        <row r="124">
          <cell r="A124" t="str">
            <v>35-4</v>
          </cell>
          <cell r="B124">
            <v>5057</v>
          </cell>
          <cell r="C124">
            <v>2</v>
          </cell>
          <cell r="D124" t="str">
            <v>A</v>
          </cell>
          <cell r="E124">
            <v>35</v>
          </cell>
          <cell r="F124" t="str">
            <v>Z</v>
          </cell>
          <cell r="G124">
            <v>4</v>
          </cell>
          <cell r="H124">
            <v>3101960</v>
          </cell>
          <cell r="I124">
            <v>0.84</v>
          </cell>
          <cell r="J124">
            <v>0.84</v>
          </cell>
          <cell r="K124">
            <v>90.175000000000011</v>
          </cell>
          <cell r="L124">
            <v>91.03</v>
          </cell>
          <cell r="M124">
            <v>90.19</v>
          </cell>
          <cell r="N124">
            <v>91.03</v>
          </cell>
          <cell r="O124">
            <v>0</v>
          </cell>
          <cell r="P124" t="str">
            <v>DM</v>
          </cell>
          <cell r="Q124" t="str">
            <v>subpieces a-c, piece 1 continues to section 36-1</v>
          </cell>
          <cell r="R124" t="str">
            <v>no</v>
          </cell>
          <cell r="S124">
            <v>1</v>
          </cell>
          <cell r="T124">
            <v>31</v>
          </cell>
          <cell r="U124">
            <v>2</v>
          </cell>
          <cell r="V124" t="str">
            <v>M</v>
          </cell>
          <cell r="W124" t="str">
            <v>no</v>
          </cell>
          <cell r="Z124" t="str">
            <v>ICDP5057ESKHHU2</v>
          </cell>
        </row>
        <row r="125">
          <cell r="A125" t="str">
            <v>36-1</v>
          </cell>
          <cell r="B125">
            <v>5057</v>
          </cell>
          <cell r="C125">
            <v>2</v>
          </cell>
          <cell r="D125" t="str">
            <v>A</v>
          </cell>
          <cell r="E125">
            <v>36</v>
          </cell>
          <cell r="F125" t="str">
            <v>Z</v>
          </cell>
          <cell r="G125">
            <v>1</v>
          </cell>
          <cell r="H125">
            <v>3101962</v>
          </cell>
          <cell r="I125">
            <v>0.77</v>
          </cell>
          <cell r="J125">
            <v>0.77</v>
          </cell>
          <cell r="K125">
            <v>90.85</v>
          </cell>
          <cell r="L125">
            <v>91.62</v>
          </cell>
          <cell r="M125">
            <v>90.85</v>
          </cell>
          <cell r="N125">
            <v>91.62</v>
          </cell>
          <cell r="O125">
            <v>0</v>
          </cell>
          <cell r="P125" t="str">
            <v>DM</v>
          </cell>
          <cell r="Q125" t="str">
            <v>subpieces a-b, piece 1 continues to section 36-2</v>
          </cell>
          <cell r="R125" t="str">
            <v>no</v>
          </cell>
          <cell r="S125">
            <v>1</v>
          </cell>
          <cell r="T125">
            <v>31</v>
          </cell>
          <cell r="U125">
            <v>3</v>
          </cell>
          <cell r="V125" t="str">
            <v>M</v>
          </cell>
          <cell r="W125" t="str">
            <v>no</v>
          </cell>
          <cell r="Z125" t="str">
            <v>ICDP5057ESMHHU2</v>
          </cell>
        </row>
        <row r="126">
          <cell r="A126" t="str">
            <v>36-2</v>
          </cell>
          <cell r="B126">
            <v>5057</v>
          </cell>
          <cell r="C126">
            <v>2</v>
          </cell>
          <cell r="D126" t="str">
            <v>A</v>
          </cell>
          <cell r="E126">
            <v>36</v>
          </cell>
          <cell r="F126" t="str">
            <v>Z</v>
          </cell>
          <cell r="G126">
            <v>2</v>
          </cell>
          <cell r="H126">
            <v>3101964</v>
          </cell>
          <cell r="I126">
            <v>0.97</v>
          </cell>
          <cell r="J126">
            <v>0.97499999999999998</v>
          </cell>
          <cell r="K126">
            <v>91.61999999999999</v>
          </cell>
          <cell r="L126">
            <v>92.594999999999999</v>
          </cell>
          <cell r="M126">
            <v>91.62</v>
          </cell>
          <cell r="N126">
            <v>92.594999999999999</v>
          </cell>
          <cell r="O126">
            <v>0</v>
          </cell>
          <cell r="P126" t="str">
            <v>DM</v>
          </cell>
          <cell r="Q126" t="str">
            <v>subpieces a-d, piece 1 continues to section 36-3, core box 32</v>
          </cell>
          <cell r="R126" t="str">
            <v>no</v>
          </cell>
          <cell r="S126">
            <v>1</v>
          </cell>
          <cell r="T126">
            <v>31</v>
          </cell>
          <cell r="U126">
            <v>4</v>
          </cell>
          <cell r="V126" t="str">
            <v>B</v>
          </cell>
          <cell r="W126" t="str">
            <v>no</v>
          </cell>
          <cell r="X126">
            <v>0</v>
          </cell>
          <cell r="Y126">
            <v>0</v>
          </cell>
          <cell r="Z126" t="str">
            <v>ICDP5057ESOHHU2</v>
          </cell>
        </row>
        <row r="127">
          <cell r="A127" t="str">
            <v>36-3</v>
          </cell>
          <cell r="B127">
            <v>5057</v>
          </cell>
          <cell r="C127">
            <v>2</v>
          </cell>
          <cell r="D127" t="str">
            <v>A</v>
          </cell>
          <cell r="E127">
            <v>36</v>
          </cell>
          <cell r="F127" t="str">
            <v>Z</v>
          </cell>
          <cell r="G127">
            <v>3</v>
          </cell>
          <cell r="H127">
            <v>3101968</v>
          </cell>
          <cell r="I127">
            <v>0.54</v>
          </cell>
          <cell r="J127">
            <v>0.54</v>
          </cell>
          <cell r="K127">
            <v>92.589999999999989</v>
          </cell>
          <cell r="L127">
            <v>93.135000000000005</v>
          </cell>
          <cell r="M127">
            <v>92.594999999999999</v>
          </cell>
          <cell r="N127">
            <v>93.135000000000005</v>
          </cell>
          <cell r="O127">
            <v>0</v>
          </cell>
          <cell r="P127" t="str">
            <v>DM</v>
          </cell>
          <cell r="Q127" t="str">
            <v>subpieces a-I, continues to section 36-4</v>
          </cell>
          <cell r="R127" t="str">
            <v>no</v>
          </cell>
          <cell r="S127">
            <v>1</v>
          </cell>
          <cell r="T127">
            <v>32</v>
          </cell>
          <cell r="U127">
            <v>1</v>
          </cell>
          <cell r="V127" t="str">
            <v>T</v>
          </cell>
          <cell r="W127" t="str">
            <v>no</v>
          </cell>
          <cell r="Z127" t="str">
            <v>ICDP5057ESSHHU2</v>
          </cell>
        </row>
        <row r="128">
          <cell r="A128" t="str">
            <v>36-4</v>
          </cell>
          <cell r="B128">
            <v>5057</v>
          </cell>
          <cell r="C128">
            <v>2</v>
          </cell>
          <cell r="D128" t="str">
            <v>A</v>
          </cell>
          <cell r="E128">
            <v>36</v>
          </cell>
          <cell r="F128" t="str">
            <v>Z</v>
          </cell>
          <cell r="G128">
            <v>4</v>
          </cell>
          <cell r="H128">
            <v>3101970</v>
          </cell>
          <cell r="I128">
            <v>0.58499999999999996</v>
          </cell>
          <cell r="J128">
            <v>0.59</v>
          </cell>
          <cell r="K128">
            <v>93.13</v>
          </cell>
          <cell r="L128">
            <v>93.724999999999994</v>
          </cell>
          <cell r="M128">
            <v>93.135000000000005</v>
          </cell>
          <cell r="N128">
            <v>93.724999999999994</v>
          </cell>
          <cell r="O128">
            <v>0</v>
          </cell>
          <cell r="P128" t="str">
            <v>DM</v>
          </cell>
          <cell r="Q128" t="str">
            <v>subpiece a-b, continues to 36-5</v>
          </cell>
          <cell r="R128" t="str">
            <v>no</v>
          </cell>
          <cell r="S128">
            <v>1</v>
          </cell>
          <cell r="T128">
            <v>32</v>
          </cell>
          <cell r="U128">
            <v>2</v>
          </cell>
          <cell r="V128" t="str">
            <v>M</v>
          </cell>
          <cell r="W128" t="str">
            <v>no</v>
          </cell>
          <cell r="Z128" t="str">
            <v>ICDP5057ESUHHU2</v>
          </cell>
        </row>
        <row r="129">
          <cell r="A129" t="str">
            <v>36-5</v>
          </cell>
          <cell r="B129">
            <v>5057</v>
          </cell>
          <cell r="C129">
            <v>2</v>
          </cell>
          <cell r="D129" t="str">
            <v>A</v>
          </cell>
          <cell r="E129">
            <v>36</v>
          </cell>
          <cell r="F129" t="str">
            <v>Z</v>
          </cell>
          <cell r="G129">
            <v>5</v>
          </cell>
          <cell r="H129">
            <v>3101972</v>
          </cell>
          <cell r="I129">
            <v>0.48499999999999999</v>
          </cell>
          <cell r="J129">
            <v>0.48499999999999999</v>
          </cell>
          <cell r="K129">
            <v>93.714999999999989</v>
          </cell>
          <cell r="L129">
            <v>94.21</v>
          </cell>
          <cell r="M129">
            <v>93.724999999999994</v>
          </cell>
          <cell r="N129">
            <v>94.21</v>
          </cell>
          <cell r="O129">
            <v>0</v>
          </cell>
          <cell r="P129" t="str">
            <v>DM</v>
          </cell>
          <cell r="Q129" t="str">
            <v>continues to section 37-1</v>
          </cell>
          <cell r="R129" t="str">
            <v>no</v>
          </cell>
          <cell r="S129">
            <v>1</v>
          </cell>
          <cell r="T129">
            <v>32</v>
          </cell>
          <cell r="U129">
            <v>3</v>
          </cell>
          <cell r="V129" t="str">
            <v>M</v>
          </cell>
          <cell r="W129" t="str">
            <v>no</v>
          </cell>
          <cell r="Z129" t="str">
            <v>ICDP5057ESWHHU2</v>
          </cell>
        </row>
        <row r="130">
          <cell r="A130" t="str">
            <v>37-1</v>
          </cell>
          <cell r="B130">
            <v>5057</v>
          </cell>
          <cell r="C130">
            <v>2</v>
          </cell>
          <cell r="D130" t="str">
            <v>A</v>
          </cell>
          <cell r="E130">
            <v>37</v>
          </cell>
          <cell r="F130" t="str">
            <v>Z</v>
          </cell>
          <cell r="G130">
            <v>1</v>
          </cell>
          <cell r="H130">
            <v>3101974</v>
          </cell>
          <cell r="I130">
            <v>0.98499999999999999</v>
          </cell>
          <cell r="J130">
            <v>0.99</v>
          </cell>
          <cell r="K130">
            <v>93.9</v>
          </cell>
          <cell r="L130">
            <v>94.89</v>
          </cell>
          <cell r="M130">
            <v>93.9</v>
          </cell>
          <cell r="N130">
            <v>94.89</v>
          </cell>
          <cell r="O130">
            <v>0</v>
          </cell>
          <cell r="P130" t="str">
            <v>DM</v>
          </cell>
          <cell r="Q130" t="str">
            <v>subpieces a-g, saw cut bottom, continues to section 37-2, core box 33</v>
          </cell>
          <cell r="R130" t="str">
            <v>no</v>
          </cell>
          <cell r="S130">
            <v>1</v>
          </cell>
          <cell r="T130">
            <v>32</v>
          </cell>
          <cell r="U130">
            <v>4</v>
          </cell>
          <cell r="V130" t="str">
            <v>B</v>
          </cell>
          <cell r="W130" t="str">
            <v>no</v>
          </cell>
          <cell r="Z130" t="str">
            <v>ICDP5057ESYHHU2</v>
          </cell>
        </row>
        <row r="131">
          <cell r="A131" t="str">
            <v>37-2</v>
          </cell>
          <cell r="B131">
            <v>5057</v>
          </cell>
          <cell r="C131">
            <v>2</v>
          </cell>
          <cell r="D131" t="str">
            <v>A</v>
          </cell>
          <cell r="E131">
            <v>37</v>
          </cell>
          <cell r="F131" t="str">
            <v>Z</v>
          </cell>
          <cell r="G131">
            <v>2</v>
          </cell>
          <cell r="H131">
            <v>3101976</v>
          </cell>
          <cell r="I131">
            <v>1</v>
          </cell>
          <cell r="J131">
            <v>1.01</v>
          </cell>
          <cell r="K131">
            <v>94.885000000000005</v>
          </cell>
          <cell r="L131">
            <v>95.9</v>
          </cell>
          <cell r="M131">
            <v>94.89</v>
          </cell>
          <cell r="N131">
            <v>95.9</v>
          </cell>
          <cell r="O131">
            <v>0</v>
          </cell>
          <cell r="P131" t="str">
            <v>DM</v>
          </cell>
          <cell r="Q131" t="str">
            <v>subpieces a-b, saw cut top + bottom, continues to section 37-3</v>
          </cell>
          <cell r="R131" t="str">
            <v>no</v>
          </cell>
          <cell r="S131">
            <v>1</v>
          </cell>
          <cell r="T131">
            <v>33</v>
          </cell>
          <cell r="U131">
            <v>1</v>
          </cell>
          <cell r="V131" t="str">
            <v>T</v>
          </cell>
          <cell r="W131" t="str">
            <v>no</v>
          </cell>
          <cell r="Z131" t="str">
            <v>ICDP5057ES0IHU2</v>
          </cell>
        </row>
        <row r="132">
          <cell r="A132" t="str">
            <v>37-3</v>
          </cell>
          <cell r="B132">
            <v>5057</v>
          </cell>
          <cell r="C132">
            <v>2</v>
          </cell>
          <cell r="D132" t="str">
            <v>A</v>
          </cell>
          <cell r="E132">
            <v>37</v>
          </cell>
          <cell r="F132" t="str">
            <v>Z</v>
          </cell>
          <cell r="G132">
            <v>3</v>
          </cell>
          <cell r="H132">
            <v>3101978</v>
          </cell>
          <cell r="I132">
            <v>0.49</v>
          </cell>
          <cell r="J132">
            <v>0.49</v>
          </cell>
          <cell r="K132">
            <v>95.885000000000005</v>
          </cell>
          <cell r="L132">
            <v>96.39</v>
          </cell>
          <cell r="M132">
            <v>95.9</v>
          </cell>
          <cell r="N132">
            <v>96.39</v>
          </cell>
          <cell r="O132">
            <v>0</v>
          </cell>
          <cell r="P132" t="str">
            <v>DM</v>
          </cell>
          <cell r="Q132" t="str">
            <v>saw cut top, continues to section 37-4</v>
          </cell>
          <cell r="R132" t="str">
            <v>no</v>
          </cell>
          <cell r="S132">
            <v>1</v>
          </cell>
          <cell r="T132">
            <v>33</v>
          </cell>
          <cell r="U132">
            <v>2</v>
          </cell>
          <cell r="V132" t="str">
            <v>M</v>
          </cell>
          <cell r="W132" t="str">
            <v>no</v>
          </cell>
          <cell r="Z132" t="str">
            <v>ICDP5057ES2IHU2</v>
          </cell>
        </row>
        <row r="133">
          <cell r="A133" t="str">
            <v>37-4</v>
          </cell>
          <cell r="B133">
            <v>5057</v>
          </cell>
          <cell r="C133">
            <v>2</v>
          </cell>
          <cell r="D133" t="str">
            <v>A</v>
          </cell>
          <cell r="E133">
            <v>37</v>
          </cell>
          <cell r="F133" t="str">
            <v>Z</v>
          </cell>
          <cell r="G133">
            <v>4</v>
          </cell>
          <cell r="H133">
            <v>3101980</v>
          </cell>
          <cell r="I133">
            <v>0.81</v>
          </cell>
          <cell r="J133">
            <v>0.81</v>
          </cell>
          <cell r="K133">
            <v>96.375</v>
          </cell>
          <cell r="L133">
            <v>97.2</v>
          </cell>
          <cell r="M133">
            <v>96.39</v>
          </cell>
          <cell r="N133">
            <v>97.2</v>
          </cell>
          <cell r="O133">
            <v>0</v>
          </cell>
          <cell r="P133" t="str">
            <v>DM</v>
          </cell>
          <cell r="Q133" t="str">
            <v>subpieces 3 a-f</v>
          </cell>
          <cell r="R133" t="str">
            <v>no</v>
          </cell>
          <cell r="S133">
            <v>4</v>
          </cell>
          <cell r="T133">
            <v>33</v>
          </cell>
          <cell r="U133">
            <v>3</v>
          </cell>
          <cell r="V133" t="str">
            <v>M</v>
          </cell>
          <cell r="W133" t="str">
            <v>no</v>
          </cell>
          <cell r="Z133" t="str">
            <v>ICDP5057ES4IHU2</v>
          </cell>
        </row>
        <row r="134">
          <cell r="A134" t="str">
            <v>38-1</v>
          </cell>
          <cell r="B134">
            <v>5057</v>
          </cell>
          <cell r="C134">
            <v>2</v>
          </cell>
          <cell r="D134" t="str">
            <v>A</v>
          </cell>
          <cell r="E134">
            <v>38</v>
          </cell>
          <cell r="F134" t="str">
            <v>Z</v>
          </cell>
          <cell r="G134">
            <v>1</v>
          </cell>
          <cell r="H134">
            <v>3101982</v>
          </cell>
          <cell r="I134">
            <v>0.36</v>
          </cell>
          <cell r="J134">
            <v>0.34</v>
          </cell>
          <cell r="K134">
            <v>96.95</v>
          </cell>
          <cell r="L134">
            <v>97.29</v>
          </cell>
          <cell r="M134">
            <v>96.95</v>
          </cell>
          <cell r="N134">
            <v>97.29</v>
          </cell>
          <cell r="O134">
            <v>0</v>
          </cell>
          <cell r="P134" t="str">
            <v>DM</v>
          </cell>
          <cell r="Q134" t="str">
            <v>subpieces a-b, continues to section 38-2, core box 34</v>
          </cell>
          <cell r="R134" t="str">
            <v>no</v>
          </cell>
          <cell r="S134">
            <v>1</v>
          </cell>
          <cell r="T134">
            <v>33</v>
          </cell>
          <cell r="U134">
            <v>4</v>
          </cell>
          <cell r="V134" t="str">
            <v>B</v>
          </cell>
          <cell r="W134" t="str">
            <v>no</v>
          </cell>
          <cell r="Z134" t="str">
            <v>ICDP5057ES6IHU2</v>
          </cell>
        </row>
        <row r="135">
          <cell r="A135" t="str">
            <v>38-2</v>
          </cell>
          <cell r="B135">
            <v>5057</v>
          </cell>
          <cell r="C135">
            <v>2</v>
          </cell>
          <cell r="D135" t="str">
            <v>A</v>
          </cell>
          <cell r="E135">
            <v>38</v>
          </cell>
          <cell r="F135" t="str">
            <v>Z</v>
          </cell>
          <cell r="G135">
            <v>2</v>
          </cell>
          <cell r="H135">
            <v>3101984</v>
          </cell>
          <cell r="I135">
            <v>0.88</v>
          </cell>
          <cell r="J135">
            <v>0.88</v>
          </cell>
          <cell r="K135">
            <v>97.31</v>
          </cell>
          <cell r="L135">
            <v>98.17</v>
          </cell>
          <cell r="M135">
            <v>97.29</v>
          </cell>
          <cell r="N135">
            <v>98.17</v>
          </cell>
          <cell r="O135">
            <v>0</v>
          </cell>
          <cell r="P135" t="str">
            <v>DM</v>
          </cell>
          <cell r="Q135" t="str">
            <v>1a-c; continuous to 38-3</v>
          </cell>
          <cell r="R135" t="str">
            <v>no</v>
          </cell>
          <cell r="S135">
            <v>1</v>
          </cell>
          <cell r="T135">
            <v>34</v>
          </cell>
          <cell r="U135">
            <v>1</v>
          </cell>
          <cell r="V135" t="str">
            <v>T</v>
          </cell>
          <cell r="W135" t="str">
            <v>no</v>
          </cell>
          <cell r="X135">
            <v>0</v>
          </cell>
          <cell r="Y135">
            <v>0</v>
          </cell>
          <cell r="Z135" t="str">
            <v>ICDP5057ES8IHU2</v>
          </cell>
        </row>
        <row r="136">
          <cell r="A136" t="str">
            <v>38-3</v>
          </cell>
          <cell r="B136">
            <v>5057</v>
          </cell>
          <cell r="C136">
            <v>2</v>
          </cell>
          <cell r="D136" t="str">
            <v>A</v>
          </cell>
          <cell r="E136">
            <v>38</v>
          </cell>
          <cell r="F136" t="str">
            <v>Z</v>
          </cell>
          <cell r="G136">
            <v>3</v>
          </cell>
          <cell r="H136">
            <v>3101986</v>
          </cell>
          <cell r="I136">
            <v>0.67500000000000004</v>
          </cell>
          <cell r="J136">
            <v>0.68</v>
          </cell>
          <cell r="K136">
            <v>98.19</v>
          </cell>
          <cell r="L136">
            <v>98.85</v>
          </cell>
          <cell r="M136">
            <v>98.17</v>
          </cell>
          <cell r="N136">
            <v>98.85</v>
          </cell>
          <cell r="O136">
            <v>0</v>
          </cell>
          <cell r="P136" t="str">
            <v>DM</v>
          </cell>
          <cell r="Q136" t="str">
            <v>1a-b; 2 = rubble; not continuous</v>
          </cell>
          <cell r="R136" t="str">
            <v>no</v>
          </cell>
          <cell r="S136">
            <v>2</v>
          </cell>
          <cell r="T136">
            <v>34</v>
          </cell>
          <cell r="U136">
            <v>2</v>
          </cell>
          <cell r="V136" t="str">
            <v>M</v>
          </cell>
          <cell r="W136" t="str">
            <v>no</v>
          </cell>
          <cell r="Z136" t="str">
            <v>ICDP5057ESAIHU2</v>
          </cell>
        </row>
        <row r="137">
          <cell r="A137" t="str">
            <v>38-4</v>
          </cell>
          <cell r="B137">
            <v>5057</v>
          </cell>
          <cell r="C137">
            <v>2</v>
          </cell>
          <cell r="D137" t="str">
            <v>A</v>
          </cell>
          <cell r="E137">
            <v>38</v>
          </cell>
          <cell r="F137" t="str">
            <v>Z</v>
          </cell>
          <cell r="G137">
            <v>4</v>
          </cell>
          <cell r="H137">
            <v>3101988</v>
          </cell>
          <cell r="I137">
            <v>0.96499999999999997</v>
          </cell>
          <cell r="J137">
            <v>0.96</v>
          </cell>
          <cell r="K137">
            <v>98.864999999999995</v>
          </cell>
          <cell r="L137">
            <v>99.81</v>
          </cell>
          <cell r="M137">
            <v>98.85</v>
          </cell>
          <cell r="N137">
            <v>99.81</v>
          </cell>
          <cell r="O137">
            <v>0</v>
          </cell>
          <cell r="P137" t="str">
            <v>DM</v>
          </cell>
          <cell r="Q137" t="str">
            <v>piece 1a-c; continuous to 38-5</v>
          </cell>
          <cell r="R137" t="str">
            <v>no</v>
          </cell>
          <cell r="S137">
            <v>1</v>
          </cell>
          <cell r="T137">
            <v>34</v>
          </cell>
          <cell r="U137">
            <v>3</v>
          </cell>
          <cell r="V137" t="str">
            <v>M</v>
          </cell>
          <cell r="W137" t="str">
            <v>no</v>
          </cell>
          <cell r="Z137" t="str">
            <v>ICDP5057ESCIHU2</v>
          </cell>
        </row>
        <row r="138">
          <cell r="A138" t="str">
            <v>38-5</v>
          </cell>
          <cell r="B138">
            <v>5057</v>
          </cell>
          <cell r="C138">
            <v>2</v>
          </cell>
          <cell r="D138" t="str">
            <v>A</v>
          </cell>
          <cell r="E138">
            <v>38</v>
          </cell>
          <cell r="F138" t="str">
            <v>Z</v>
          </cell>
          <cell r="G138">
            <v>5</v>
          </cell>
          <cell r="H138">
            <v>3101990</v>
          </cell>
          <cell r="I138">
            <v>0.45</v>
          </cell>
          <cell r="J138">
            <v>0.45</v>
          </cell>
          <cell r="K138">
            <v>99.83</v>
          </cell>
          <cell r="L138">
            <v>100.26</v>
          </cell>
          <cell r="M138">
            <v>99.81</v>
          </cell>
          <cell r="N138">
            <v>100.26</v>
          </cell>
          <cell r="O138">
            <v>0</v>
          </cell>
          <cell r="P138" t="str">
            <v>DM</v>
          </cell>
          <cell r="Q138" t="str">
            <v>pc1a-e; continuous to 39-1</v>
          </cell>
          <cell r="R138" t="str">
            <v>no</v>
          </cell>
          <cell r="S138">
            <v>1</v>
          </cell>
          <cell r="T138">
            <v>34</v>
          </cell>
          <cell r="U138">
            <v>4</v>
          </cell>
          <cell r="V138" t="str">
            <v>B</v>
          </cell>
          <cell r="W138" t="str">
            <v>no</v>
          </cell>
          <cell r="Z138" t="str">
            <v>ICDP5057ESEIHU2</v>
          </cell>
        </row>
        <row r="139">
          <cell r="A139" t="str">
            <v>39-1</v>
          </cell>
          <cell r="B139">
            <v>5057</v>
          </cell>
          <cell r="C139">
            <v>2</v>
          </cell>
          <cell r="D139" t="str">
            <v>A</v>
          </cell>
          <cell r="E139">
            <v>39</v>
          </cell>
          <cell r="F139" t="str">
            <v>Z</v>
          </cell>
          <cell r="G139">
            <v>1</v>
          </cell>
          <cell r="H139">
            <v>3101996</v>
          </cell>
          <cell r="I139">
            <v>0.59</v>
          </cell>
          <cell r="J139">
            <v>0.59</v>
          </cell>
          <cell r="K139">
            <v>100</v>
          </cell>
          <cell r="L139">
            <v>100.59</v>
          </cell>
          <cell r="M139">
            <v>100</v>
          </cell>
          <cell r="N139">
            <v>100.59</v>
          </cell>
          <cell r="O139">
            <v>0</v>
          </cell>
          <cell r="P139" t="str">
            <v>DM</v>
          </cell>
          <cell r="Q139" t="str">
            <v>pc1a-c; 2/3 = rubble; not continuous</v>
          </cell>
          <cell r="R139" t="str">
            <v>no</v>
          </cell>
          <cell r="S139">
            <v>3</v>
          </cell>
          <cell r="T139">
            <v>35</v>
          </cell>
          <cell r="U139">
            <v>1</v>
          </cell>
          <cell r="V139" t="str">
            <v>T</v>
          </cell>
          <cell r="W139" t="str">
            <v>no</v>
          </cell>
          <cell r="Z139" t="str">
            <v>ICDP5057ESKIHU2</v>
          </cell>
        </row>
        <row r="140">
          <cell r="A140" t="str">
            <v>39-2</v>
          </cell>
          <cell r="B140">
            <v>5057</v>
          </cell>
          <cell r="C140">
            <v>2</v>
          </cell>
          <cell r="D140" t="str">
            <v>A</v>
          </cell>
          <cell r="E140">
            <v>39</v>
          </cell>
          <cell r="F140" t="str">
            <v>Z</v>
          </cell>
          <cell r="G140">
            <v>2</v>
          </cell>
          <cell r="H140">
            <v>3101998</v>
          </cell>
          <cell r="I140">
            <v>0.98</v>
          </cell>
          <cell r="J140">
            <v>1</v>
          </cell>
          <cell r="K140">
            <v>100.59</v>
          </cell>
          <cell r="L140">
            <v>101.59</v>
          </cell>
          <cell r="M140">
            <v>100.59</v>
          </cell>
          <cell r="N140">
            <v>101.59</v>
          </cell>
          <cell r="O140">
            <v>0</v>
          </cell>
          <cell r="P140" t="str">
            <v>DM</v>
          </cell>
          <cell r="Q140" t="str">
            <v>pc1a-c; continuous to 39-3</v>
          </cell>
          <cell r="R140" t="str">
            <v>no</v>
          </cell>
          <cell r="S140">
            <v>1</v>
          </cell>
          <cell r="T140">
            <v>35</v>
          </cell>
          <cell r="U140">
            <v>2</v>
          </cell>
          <cell r="V140" t="str">
            <v>M</v>
          </cell>
          <cell r="W140" t="str">
            <v>no</v>
          </cell>
          <cell r="Z140" t="str">
            <v>ICDP5057ESMIHU2</v>
          </cell>
        </row>
        <row r="141">
          <cell r="A141" t="str">
            <v>39-3</v>
          </cell>
          <cell r="B141">
            <v>5057</v>
          </cell>
          <cell r="C141">
            <v>2</v>
          </cell>
          <cell r="D141" t="str">
            <v>A</v>
          </cell>
          <cell r="E141">
            <v>39</v>
          </cell>
          <cell r="F141" t="str">
            <v>Z</v>
          </cell>
          <cell r="G141">
            <v>3</v>
          </cell>
          <cell r="H141">
            <v>3102000</v>
          </cell>
          <cell r="I141">
            <v>0.77</v>
          </cell>
          <cell r="J141">
            <v>0.78</v>
          </cell>
          <cell r="K141">
            <v>101.57000000000001</v>
          </cell>
          <cell r="L141">
            <v>102.37</v>
          </cell>
          <cell r="M141">
            <v>101.59</v>
          </cell>
          <cell r="N141">
            <v>102.37</v>
          </cell>
          <cell r="O141">
            <v>0</v>
          </cell>
          <cell r="P141" t="str">
            <v>DM</v>
          </cell>
          <cell r="Q141" t="str">
            <v>pc 1a-b; continuous to 39-4</v>
          </cell>
          <cell r="R141" t="str">
            <v>no</v>
          </cell>
          <cell r="S141">
            <v>1</v>
          </cell>
          <cell r="T141">
            <v>35</v>
          </cell>
          <cell r="U141">
            <v>3</v>
          </cell>
          <cell r="V141" t="str">
            <v>M</v>
          </cell>
          <cell r="W141" t="str">
            <v>no</v>
          </cell>
          <cell r="Z141" t="str">
            <v>ICDP5057ESOIHU2</v>
          </cell>
        </row>
        <row r="142">
          <cell r="A142" t="str">
            <v>39-4</v>
          </cell>
          <cell r="B142">
            <v>5057</v>
          </cell>
          <cell r="C142">
            <v>2</v>
          </cell>
          <cell r="D142" t="str">
            <v>A</v>
          </cell>
          <cell r="E142">
            <v>39</v>
          </cell>
          <cell r="F142" t="str">
            <v>Z</v>
          </cell>
          <cell r="G142">
            <v>4</v>
          </cell>
          <cell r="H142">
            <v>3102002</v>
          </cell>
          <cell r="I142">
            <v>0.92</v>
          </cell>
          <cell r="J142">
            <v>0.92</v>
          </cell>
          <cell r="K142">
            <v>102.34</v>
          </cell>
          <cell r="L142">
            <v>103.29</v>
          </cell>
          <cell r="M142">
            <v>102.37</v>
          </cell>
          <cell r="N142">
            <v>103.29</v>
          </cell>
          <cell r="O142">
            <v>0</v>
          </cell>
          <cell r="P142" t="str">
            <v>DM</v>
          </cell>
          <cell r="Q142" t="str">
            <v>pc 1a-b.</v>
          </cell>
          <cell r="R142" t="str">
            <v>no</v>
          </cell>
          <cell r="S142">
            <v>1</v>
          </cell>
          <cell r="T142">
            <v>35</v>
          </cell>
          <cell r="U142">
            <v>4</v>
          </cell>
          <cell r="V142" t="str">
            <v>B</v>
          </cell>
          <cell r="W142" t="str">
            <v>no</v>
          </cell>
          <cell r="Z142" t="str">
            <v>ICDP5057ESQIHU2</v>
          </cell>
        </row>
        <row r="143">
          <cell r="A143" t="str">
            <v>40-1</v>
          </cell>
          <cell r="B143">
            <v>5057</v>
          </cell>
          <cell r="C143">
            <v>2</v>
          </cell>
          <cell r="D143" t="str">
            <v>A</v>
          </cell>
          <cell r="E143">
            <v>40</v>
          </cell>
          <cell r="F143" t="str">
            <v>Z</v>
          </cell>
          <cell r="G143">
            <v>1</v>
          </cell>
          <cell r="H143">
            <v>3102008</v>
          </cell>
          <cell r="I143">
            <v>0.995</v>
          </cell>
          <cell r="J143">
            <v>1</v>
          </cell>
          <cell r="K143">
            <v>103.05</v>
          </cell>
          <cell r="L143">
            <v>104.05</v>
          </cell>
          <cell r="M143">
            <v>103.05</v>
          </cell>
          <cell r="N143">
            <v>104.05</v>
          </cell>
          <cell r="O143">
            <v>0</v>
          </cell>
          <cell r="P143" t="str">
            <v>DT</v>
          </cell>
          <cell r="Q143" t="str">
            <v>pc 1, 3 rubble (bagged), pc2a-o</v>
          </cell>
          <cell r="R143" t="str">
            <v>no</v>
          </cell>
          <cell r="S143">
            <v>3</v>
          </cell>
          <cell r="T143">
            <v>36</v>
          </cell>
          <cell r="U143">
            <v>1</v>
          </cell>
          <cell r="V143" t="str">
            <v>T</v>
          </cell>
          <cell r="W143" t="str">
            <v>no</v>
          </cell>
          <cell r="Z143" t="str">
            <v>ICDP5057ESWIHU2</v>
          </cell>
        </row>
        <row r="144">
          <cell r="A144" t="str">
            <v>40-2</v>
          </cell>
          <cell r="B144">
            <v>5057</v>
          </cell>
          <cell r="C144">
            <v>2</v>
          </cell>
          <cell r="D144" t="str">
            <v>A</v>
          </cell>
          <cell r="E144">
            <v>40</v>
          </cell>
          <cell r="F144" t="str">
            <v>Z</v>
          </cell>
          <cell r="G144">
            <v>2</v>
          </cell>
          <cell r="H144">
            <v>3102010</v>
          </cell>
          <cell r="I144">
            <v>0.63500000000000001</v>
          </cell>
          <cell r="J144">
            <v>0.63</v>
          </cell>
          <cell r="K144">
            <v>104.045</v>
          </cell>
          <cell r="L144">
            <v>104.68</v>
          </cell>
          <cell r="M144">
            <v>104.05</v>
          </cell>
          <cell r="N144">
            <v>104.68</v>
          </cell>
          <cell r="O144">
            <v>0</v>
          </cell>
          <cell r="P144" t="str">
            <v>DT</v>
          </cell>
          <cell r="Q144" t="str">
            <v>continuous to 40-3</v>
          </cell>
          <cell r="R144" t="str">
            <v>no</v>
          </cell>
          <cell r="S144">
            <v>1</v>
          </cell>
          <cell r="T144">
            <v>36</v>
          </cell>
          <cell r="U144">
            <v>2</v>
          </cell>
          <cell r="V144" t="str">
            <v>M</v>
          </cell>
          <cell r="W144" t="str">
            <v>no</v>
          </cell>
          <cell r="Z144" t="str">
            <v>ICDP5057ESYIHU2</v>
          </cell>
        </row>
        <row r="145">
          <cell r="A145" t="str">
            <v>40-3</v>
          </cell>
          <cell r="B145">
            <v>5057</v>
          </cell>
          <cell r="C145">
            <v>2</v>
          </cell>
          <cell r="D145" t="str">
            <v>A</v>
          </cell>
          <cell r="E145">
            <v>40</v>
          </cell>
          <cell r="F145" t="str">
            <v>Z</v>
          </cell>
          <cell r="G145">
            <v>3</v>
          </cell>
          <cell r="H145">
            <v>3102012</v>
          </cell>
          <cell r="I145">
            <v>0.53</v>
          </cell>
          <cell r="J145">
            <v>0.52500000000000002</v>
          </cell>
          <cell r="K145">
            <v>104.68</v>
          </cell>
          <cell r="L145">
            <v>105.205</v>
          </cell>
          <cell r="M145">
            <v>104.68</v>
          </cell>
          <cell r="N145">
            <v>105.205</v>
          </cell>
          <cell r="O145">
            <v>0</v>
          </cell>
          <cell r="P145" t="str">
            <v>DT</v>
          </cell>
          <cell r="Q145" t="str">
            <v>pc 1a-c; continous to 40-4</v>
          </cell>
          <cell r="R145" t="str">
            <v>no</v>
          </cell>
          <cell r="S145">
            <v>1</v>
          </cell>
          <cell r="T145">
            <v>36</v>
          </cell>
          <cell r="U145">
            <v>3</v>
          </cell>
          <cell r="V145" t="str">
            <v>M</v>
          </cell>
          <cell r="W145" t="str">
            <v>no</v>
          </cell>
          <cell r="Z145" t="str">
            <v>ICDP5057ES0JHU2</v>
          </cell>
        </row>
        <row r="146">
          <cell r="A146" t="str">
            <v>40-4</v>
          </cell>
          <cell r="B146">
            <v>5057</v>
          </cell>
          <cell r="C146">
            <v>2</v>
          </cell>
          <cell r="D146" t="str">
            <v>A</v>
          </cell>
          <cell r="E146">
            <v>40</v>
          </cell>
          <cell r="F146" t="str">
            <v>Z</v>
          </cell>
          <cell r="G146">
            <v>4</v>
          </cell>
          <cell r="H146">
            <v>3102014</v>
          </cell>
          <cell r="I146">
            <v>0.86</v>
          </cell>
          <cell r="J146">
            <v>0.86</v>
          </cell>
          <cell r="K146">
            <v>105.21000000000001</v>
          </cell>
          <cell r="L146">
            <v>106.065</v>
          </cell>
          <cell r="M146">
            <v>105.205</v>
          </cell>
          <cell r="N146">
            <v>106.065</v>
          </cell>
          <cell r="O146">
            <v>0</v>
          </cell>
          <cell r="P146" t="str">
            <v>DT</v>
          </cell>
          <cell r="Q146" t="str">
            <v>pc 1a-c; pc2,4 rubble; pc3a-c.</v>
          </cell>
          <cell r="R146" t="str">
            <v>no</v>
          </cell>
          <cell r="S146">
            <v>4</v>
          </cell>
          <cell r="T146">
            <v>36</v>
          </cell>
          <cell r="U146">
            <v>4</v>
          </cell>
          <cell r="V146" t="str">
            <v>B</v>
          </cell>
          <cell r="W146" t="str">
            <v>no</v>
          </cell>
          <cell r="Z146" t="str">
            <v>ICDP5057ES2JHU2</v>
          </cell>
        </row>
        <row r="147">
          <cell r="A147" t="str">
            <v>40-5</v>
          </cell>
          <cell r="B147">
            <v>5057</v>
          </cell>
          <cell r="C147">
            <v>2</v>
          </cell>
          <cell r="D147" t="str">
            <v>A</v>
          </cell>
          <cell r="E147">
            <v>40</v>
          </cell>
          <cell r="F147" t="str">
            <v>Z</v>
          </cell>
          <cell r="G147">
            <v>5</v>
          </cell>
          <cell r="H147">
            <v>3102018</v>
          </cell>
          <cell r="I147">
            <v>0.59499999999999997</v>
          </cell>
          <cell r="J147">
            <v>0.6</v>
          </cell>
          <cell r="K147">
            <v>106.07000000000001</v>
          </cell>
          <cell r="L147">
            <v>106.66500000000001</v>
          </cell>
          <cell r="M147">
            <v>106.065</v>
          </cell>
          <cell r="N147">
            <v>106.66500000000001</v>
          </cell>
          <cell r="O147">
            <v>0</v>
          </cell>
          <cell r="P147" t="str">
            <v>DT</v>
          </cell>
          <cell r="Q147" t="str">
            <v>pc1a-d; not continuous to 41-1</v>
          </cell>
          <cell r="R147" t="str">
            <v>no</v>
          </cell>
          <cell r="S147">
            <v>1</v>
          </cell>
          <cell r="T147">
            <v>37</v>
          </cell>
          <cell r="U147">
            <v>1</v>
          </cell>
          <cell r="V147" t="str">
            <v>T</v>
          </cell>
          <cell r="W147" t="str">
            <v>no</v>
          </cell>
          <cell r="Z147" t="str">
            <v>ICDP5057ES6JHU2</v>
          </cell>
        </row>
        <row r="148">
          <cell r="A148" t="str">
            <v>41-1</v>
          </cell>
          <cell r="B148">
            <v>5057</v>
          </cell>
          <cell r="C148">
            <v>2</v>
          </cell>
          <cell r="D148" t="str">
            <v>A</v>
          </cell>
          <cell r="E148">
            <v>41</v>
          </cell>
          <cell r="F148" t="str">
            <v>Z</v>
          </cell>
          <cell r="G148">
            <v>1</v>
          </cell>
          <cell r="H148">
            <v>3102020</v>
          </cell>
          <cell r="I148">
            <v>0.69499999999999995</v>
          </cell>
          <cell r="J148">
            <v>0.7</v>
          </cell>
          <cell r="K148">
            <v>106.1</v>
          </cell>
          <cell r="L148">
            <v>106.8</v>
          </cell>
          <cell r="M148">
            <v>106.1</v>
          </cell>
          <cell r="N148">
            <v>106.8</v>
          </cell>
          <cell r="O148">
            <v>0</v>
          </cell>
          <cell r="P148" t="str">
            <v>DT</v>
          </cell>
          <cell r="Q148" t="str">
            <v>pc1a-c; continuous to 41-2</v>
          </cell>
          <cell r="R148" t="str">
            <v>no</v>
          </cell>
          <cell r="S148">
            <v>1</v>
          </cell>
          <cell r="T148">
            <v>37</v>
          </cell>
          <cell r="U148">
            <v>2</v>
          </cell>
          <cell r="V148" t="str">
            <v>M</v>
          </cell>
          <cell r="W148" t="str">
            <v>no</v>
          </cell>
          <cell r="Z148" t="str">
            <v>ICDP5057ES8JHU2</v>
          </cell>
        </row>
        <row r="149">
          <cell r="A149" t="str">
            <v>41-2</v>
          </cell>
          <cell r="B149">
            <v>5057</v>
          </cell>
          <cell r="C149">
            <v>2</v>
          </cell>
          <cell r="D149" t="str">
            <v>A</v>
          </cell>
          <cell r="E149">
            <v>41</v>
          </cell>
          <cell r="F149" t="str">
            <v>Z</v>
          </cell>
          <cell r="G149">
            <v>2</v>
          </cell>
          <cell r="H149">
            <v>3102022</v>
          </cell>
          <cell r="I149">
            <v>0.95</v>
          </cell>
          <cell r="J149">
            <v>0.99</v>
          </cell>
          <cell r="K149">
            <v>106.79499999999999</v>
          </cell>
          <cell r="L149">
            <v>107.79</v>
          </cell>
          <cell r="M149">
            <v>106.8</v>
          </cell>
          <cell r="N149">
            <v>107.79</v>
          </cell>
          <cell r="O149">
            <v>0</v>
          </cell>
          <cell r="P149" t="str">
            <v>DT</v>
          </cell>
          <cell r="Q149" t="str">
            <v>pc1a-h; continuous with 41-3</v>
          </cell>
          <cell r="R149" t="str">
            <v>no</v>
          </cell>
          <cell r="S149">
            <v>1</v>
          </cell>
          <cell r="T149">
            <v>37</v>
          </cell>
          <cell r="U149">
            <v>3</v>
          </cell>
          <cell r="V149" t="str">
            <v>M</v>
          </cell>
          <cell r="W149" t="str">
            <v>no</v>
          </cell>
          <cell r="Z149" t="str">
            <v>ICDP5057ESAJHU2</v>
          </cell>
        </row>
        <row r="150">
          <cell r="A150" t="str">
            <v>41-3</v>
          </cell>
          <cell r="B150">
            <v>5057</v>
          </cell>
          <cell r="C150">
            <v>2</v>
          </cell>
          <cell r="D150" t="str">
            <v>A</v>
          </cell>
          <cell r="E150">
            <v>41</v>
          </cell>
          <cell r="F150" t="str">
            <v>Z</v>
          </cell>
          <cell r="G150">
            <v>3</v>
          </cell>
          <cell r="H150">
            <v>3102024</v>
          </cell>
          <cell r="I150">
            <v>0.8</v>
          </cell>
          <cell r="J150">
            <v>0.8</v>
          </cell>
          <cell r="K150">
            <v>107.74499999999999</v>
          </cell>
          <cell r="L150">
            <v>108.59</v>
          </cell>
          <cell r="M150">
            <v>107.79</v>
          </cell>
          <cell r="N150">
            <v>108.59</v>
          </cell>
          <cell r="O150">
            <v>0</v>
          </cell>
          <cell r="P150" t="str">
            <v>DT</v>
          </cell>
          <cell r="Q150" t="str">
            <v>pc1a-b, sawn at base of piece 1b</v>
          </cell>
          <cell r="R150" t="str">
            <v>no</v>
          </cell>
          <cell r="S150">
            <v>1</v>
          </cell>
          <cell r="T150">
            <v>37</v>
          </cell>
          <cell r="U150">
            <v>4</v>
          </cell>
          <cell r="V150" t="str">
            <v>B</v>
          </cell>
          <cell r="W150" t="str">
            <v>no</v>
          </cell>
          <cell r="Z150" t="str">
            <v>ICDP5057ESCJHU2</v>
          </cell>
        </row>
        <row r="151">
          <cell r="A151" t="str">
            <v>41-4</v>
          </cell>
          <cell r="B151">
            <v>5057</v>
          </cell>
          <cell r="C151">
            <v>2</v>
          </cell>
          <cell r="D151" t="str">
            <v>A</v>
          </cell>
          <cell r="E151">
            <v>41</v>
          </cell>
          <cell r="F151" t="str">
            <v>Z</v>
          </cell>
          <cell r="G151">
            <v>4</v>
          </cell>
          <cell r="H151">
            <v>3102030</v>
          </cell>
          <cell r="I151">
            <v>0.9</v>
          </cell>
          <cell r="J151">
            <v>0.92</v>
          </cell>
          <cell r="K151">
            <v>108.54499999999999</v>
          </cell>
          <cell r="L151">
            <v>109.51</v>
          </cell>
          <cell r="M151">
            <v>108.59</v>
          </cell>
          <cell r="N151">
            <v>109.51</v>
          </cell>
          <cell r="O151">
            <v>0</v>
          </cell>
          <cell r="P151" t="str">
            <v>DM</v>
          </cell>
          <cell r="Q151" t="str">
            <v>pc 1a-c; contiuous to 42-1</v>
          </cell>
          <cell r="R151" t="str">
            <v>no</v>
          </cell>
          <cell r="S151">
            <v>1</v>
          </cell>
          <cell r="T151">
            <v>38</v>
          </cell>
          <cell r="U151">
            <v>1</v>
          </cell>
          <cell r="V151" t="str">
            <v>T</v>
          </cell>
          <cell r="W151" t="str">
            <v>no</v>
          </cell>
          <cell r="X151">
            <v>0</v>
          </cell>
          <cell r="Y151">
            <v>0</v>
          </cell>
          <cell r="Z151" t="str">
            <v>ICDP5057ESIJHU2</v>
          </cell>
        </row>
        <row r="152">
          <cell r="A152" t="str">
            <v>42-1</v>
          </cell>
          <cell r="B152">
            <v>5057</v>
          </cell>
          <cell r="C152">
            <v>2</v>
          </cell>
          <cell r="D152" t="str">
            <v>A</v>
          </cell>
          <cell r="E152">
            <v>42</v>
          </cell>
          <cell r="F152" t="str">
            <v>Z</v>
          </cell>
          <cell r="G152">
            <v>1</v>
          </cell>
          <cell r="H152">
            <v>3102032</v>
          </cell>
          <cell r="I152">
            <v>0.85499999999999998</v>
          </cell>
          <cell r="J152">
            <v>0.86</v>
          </cell>
          <cell r="K152">
            <v>109.15</v>
          </cell>
          <cell r="L152">
            <v>110.01</v>
          </cell>
          <cell r="M152">
            <v>109.15</v>
          </cell>
          <cell r="N152">
            <v>110.01</v>
          </cell>
          <cell r="O152">
            <v>0</v>
          </cell>
          <cell r="P152" t="str">
            <v>DM</v>
          </cell>
          <cell r="Q152" t="str">
            <v>pc1a-c; contiuous to 42-2</v>
          </cell>
          <cell r="R152" t="str">
            <v>no</v>
          </cell>
          <cell r="S152">
            <v>1</v>
          </cell>
          <cell r="T152">
            <v>38</v>
          </cell>
          <cell r="U152">
            <v>2</v>
          </cell>
          <cell r="V152" t="str">
            <v>M</v>
          </cell>
          <cell r="W152" t="str">
            <v>no</v>
          </cell>
          <cell r="Z152" t="str">
            <v>ICDP5057ESKJHU2</v>
          </cell>
        </row>
        <row r="153">
          <cell r="A153" t="str">
            <v>42-2</v>
          </cell>
          <cell r="B153">
            <v>5057</v>
          </cell>
          <cell r="C153">
            <v>2</v>
          </cell>
          <cell r="D153" t="str">
            <v>A</v>
          </cell>
          <cell r="E153">
            <v>42</v>
          </cell>
          <cell r="F153" t="str">
            <v>Z</v>
          </cell>
          <cell r="G153">
            <v>2</v>
          </cell>
          <cell r="H153">
            <v>3102042</v>
          </cell>
          <cell r="I153">
            <v>0.88500000000000001</v>
          </cell>
          <cell r="J153">
            <v>0.88500000000000001</v>
          </cell>
          <cell r="K153">
            <v>110.00500000000001</v>
          </cell>
          <cell r="L153">
            <v>110.895</v>
          </cell>
          <cell r="M153">
            <v>110.01</v>
          </cell>
          <cell r="N153">
            <v>110.895</v>
          </cell>
          <cell r="O153">
            <v>0</v>
          </cell>
          <cell r="P153" t="str">
            <v>DM</v>
          </cell>
          <cell r="Q153" t="str">
            <v>continuous to 42-3</v>
          </cell>
          <cell r="R153" t="str">
            <v>no</v>
          </cell>
          <cell r="S153">
            <v>1</v>
          </cell>
          <cell r="T153">
            <v>38</v>
          </cell>
          <cell r="U153">
            <v>3</v>
          </cell>
          <cell r="V153" t="str">
            <v>M</v>
          </cell>
          <cell r="W153" t="str">
            <v>no</v>
          </cell>
          <cell r="Z153" t="str">
            <v>ICDP5057ESUJHU2</v>
          </cell>
        </row>
        <row r="154">
          <cell r="A154" t="str">
            <v>42-3</v>
          </cell>
          <cell r="B154">
            <v>5057</v>
          </cell>
          <cell r="C154">
            <v>2</v>
          </cell>
          <cell r="D154" t="str">
            <v>A</v>
          </cell>
          <cell r="E154">
            <v>42</v>
          </cell>
          <cell r="F154" t="str">
            <v>Z</v>
          </cell>
          <cell r="G154">
            <v>3</v>
          </cell>
          <cell r="H154">
            <v>3102044</v>
          </cell>
          <cell r="I154">
            <v>0.69499999999999995</v>
          </cell>
          <cell r="J154">
            <v>0.71</v>
          </cell>
          <cell r="K154">
            <v>110.89000000000001</v>
          </cell>
          <cell r="L154">
            <v>111.605</v>
          </cell>
          <cell r="M154">
            <v>110.895</v>
          </cell>
          <cell r="N154">
            <v>111.605</v>
          </cell>
          <cell r="O154">
            <v>0</v>
          </cell>
          <cell r="P154" t="str">
            <v>DM</v>
          </cell>
          <cell r="Q154" t="str">
            <v>pc1a-g, pc2 rubble</v>
          </cell>
          <cell r="R154" t="str">
            <v>no</v>
          </cell>
          <cell r="S154">
            <v>2</v>
          </cell>
          <cell r="T154">
            <v>38</v>
          </cell>
          <cell r="U154">
            <v>4</v>
          </cell>
          <cell r="V154" t="str">
            <v>B</v>
          </cell>
          <cell r="W154" t="str">
            <v>no</v>
          </cell>
          <cell r="Z154" t="str">
            <v>ICDP5057ESWJHU2</v>
          </cell>
        </row>
        <row r="155">
          <cell r="A155" t="str">
            <v>42-4</v>
          </cell>
          <cell r="B155">
            <v>5057</v>
          </cell>
          <cell r="C155">
            <v>2</v>
          </cell>
          <cell r="D155" t="str">
            <v>A</v>
          </cell>
          <cell r="E155">
            <v>42</v>
          </cell>
          <cell r="F155" t="str">
            <v>Z</v>
          </cell>
          <cell r="G155">
            <v>4</v>
          </cell>
          <cell r="H155">
            <v>3102046</v>
          </cell>
          <cell r="I155">
            <v>0.755</v>
          </cell>
          <cell r="J155">
            <v>0.78500000000000003</v>
          </cell>
          <cell r="K155">
            <v>111.58500000000001</v>
          </cell>
          <cell r="L155">
            <v>112.39</v>
          </cell>
          <cell r="M155">
            <v>111.605</v>
          </cell>
          <cell r="N155">
            <v>112.39</v>
          </cell>
          <cell r="O155">
            <v>0</v>
          </cell>
          <cell r="P155" t="str">
            <v>DM</v>
          </cell>
          <cell r="Q155" t="str">
            <v>pc 1 = rubble; pc2a-g; continuous to 43-1</v>
          </cell>
          <cell r="R155" t="str">
            <v>no</v>
          </cell>
          <cell r="S155">
            <v>2</v>
          </cell>
          <cell r="T155">
            <v>39</v>
          </cell>
          <cell r="U155">
            <v>1</v>
          </cell>
          <cell r="V155" t="str">
            <v>T</v>
          </cell>
          <cell r="W155" t="str">
            <v>no</v>
          </cell>
          <cell r="Z155" t="str">
            <v>ICDP5057ESYJHU2</v>
          </cell>
        </row>
        <row r="156">
          <cell r="A156" t="str">
            <v>43-1</v>
          </cell>
          <cell r="B156">
            <v>5057</v>
          </cell>
          <cell r="C156">
            <v>2</v>
          </cell>
          <cell r="D156" t="str">
            <v>A</v>
          </cell>
          <cell r="E156">
            <v>43</v>
          </cell>
          <cell r="F156" t="str">
            <v>Z</v>
          </cell>
          <cell r="G156">
            <v>1</v>
          </cell>
          <cell r="H156">
            <v>3102048</v>
          </cell>
          <cell r="I156">
            <v>0.99</v>
          </cell>
          <cell r="J156">
            <v>0.995</v>
          </cell>
          <cell r="K156">
            <v>112.2</v>
          </cell>
          <cell r="L156">
            <v>113.19499999999999</v>
          </cell>
          <cell r="M156">
            <v>112.2</v>
          </cell>
          <cell r="N156">
            <v>113.19499999999999</v>
          </cell>
          <cell r="O156">
            <v>0</v>
          </cell>
          <cell r="P156" t="str">
            <v>DM</v>
          </cell>
          <cell r="Q156" t="str">
            <v>sawn at bottom</v>
          </cell>
          <cell r="R156" t="str">
            <v>no</v>
          </cell>
          <cell r="S156">
            <v>3</v>
          </cell>
          <cell r="T156">
            <v>39</v>
          </cell>
          <cell r="U156">
            <v>2</v>
          </cell>
          <cell r="V156" t="str">
            <v>M</v>
          </cell>
          <cell r="W156" t="str">
            <v>no</v>
          </cell>
          <cell r="Z156" t="str">
            <v>ICDP5057ES0KHU2</v>
          </cell>
        </row>
        <row r="157">
          <cell r="A157" t="str">
            <v>43-2</v>
          </cell>
          <cell r="B157">
            <v>5057</v>
          </cell>
          <cell r="C157">
            <v>2</v>
          </cell>
          <cell r="D157" t="str">
            <v>A</v>
          </cell>
          <cell r="E157">
            <v>43</v>
          </cell>
          <cell r="F157" t="str">
            <v>Z</v>
          </cell>
          <cell r="G157">
            <v>2</v>
          </cell>
          <cell r="H157">
            <v>3102050</v>
          </cell>
          <cell r="I157">
            <v>0.94</v>
          </cell>
          <cell r="J157">
            <v>0.995</v>
          </cell>
          <cell r="K157">
            <v>113.19</v>
          </cell>
          <cell r="L157">
            <v>114.19</v>
          </cell>
          <cell r="M157">
            <v>113.19499999999999</v>
          </cell>
          <cell r="N157">
            <v>114.19</v>
          </cell>
          <cell r="O157">
            <v>0</v>
          </cell>
          <cell r="P157" t="str">
            <v>DM</v>
          </cell>
          <cell r="Q157" t="str">
            <v>saw cut at top</v>
          </cell>
          <cell r="R157" t="str">
            <v>no</v>
          </cell>
          <cell r="S157">
            <v>1</v>
          </cell>
          <cell r="T157">
            <v>39</v>
          </cell>
          <cell r="U157">
            <v>3</v>
          </cell>
          <cell r="V157" t="str">
            <v>M</v>
          </cell>
          <cell r="W157" t="str">
            <v>no</v>
          </cell>
          <cell r="Z157" t="str">
            <v>ICDP5057ES2KHU2</v>
          </cell>
        </row>
        <row r="158">
          <cell r="A158" t="str">
            <v>43-3</v>
          </cell>
          <cell r="B158">
            <v>5057</v>
          </cell>
          <cell r="C158">
            <v>2</v>
          </cell>
          <cell r="D158" t="str">
            <v>A</v>
          </cell>
          <cell r="E158">
            <v>43</v>
          </cell>
          <cell r="F158" t="str">
            <v>Z</v>
          </cell>
          <cell r="G158">
            <v>3</v>
          </cell>
          <cell r="H158">
            <v>3102052</v>
          </cell>
          <cell r="I158">
            <v>0.95</v>
          </cell>
          <cell r="J158">
            <v>0.93</v>
          </cell>
          <cell r="K158">
            <v>114.13</v>
          </cell>
          <cell r="L158">
            <v>115.12</v>
          </cell>
          <cell r="M158">
            <v>114.19</v>
          </cell>
          <cell r="N158">
            <v>115.12</v>
          </cell>
          <cell r="O158">
            <v>0</v>
          </cell>
          <cell r="P158" t="str">
            <v>DM</v>
          </cell>
          <cell r="Q158" t="str">
            <v>pc 2a-c, pc4a-d, pc1&amp;3 rubble. Continuous to 44-1</v>
          </cell>
          <cell r="R158" t="str">
            <v>no</v>
          </cell>
          <cell r="S158">
            <v>4</v>
          </cell>
          <cell r="T158">
            <v>39</v>
          </cell>
          <cell r="U158">
            <v>4</v>
          </cell>
          <cell r="V158" t="str">
            <v>B</v>
          </cell>
          <cell r="W158" t="str">
            <v>no</v>
          </cell>
          <cell r="Z158" t="str">
            <v>ICDP5057ES4KHU2</v>
          </cell>
        </row>
        <row r="159">
          <cell r="A159" t="str">
            <v>44-1</v>
          </cell>
          <cell r="B159">
            <v>5057</v>
          </cell>
          <cell r="C159">
            <v>2</v>
          </cell>
          <cell r="D159" t="str">
            <v>A</v>
          </cell>
          <cell r="E159">
            <v>44</v>
          </cell>
          <cell r="F159" t="str">
            <v>Z</v>
          </cell>
          <cell r="G159">
            <v>1</v>
          </cell>
          <cell r="H159">
            <v>3102056</v>
          </cell>
          <cell r="I159">
            <v>0.74</v>
          </cell>
          <cell r="J159">
            <v>0.75</v>
          </cell>
          <cell r="K159">
            <v>115.25</v>
          </cell>
          <cell r="L159">
            <v>116</v>
          </cell>
          <cell r="M159">
            <v>115.25</v>
          </cell>
          <cell r="N159">
            <v>116</v>
          </cell>
          <cell r="O159">
            <v>0</v>
          </cell>
          <cell r="P159" t="str">
            <v>DM</v>
          </cell>
          <cell r="Q159" t="str">
            <v>saw cut at bottom, continues to 44-2</v>
          </cell>
          <cell r="R159" t="str">
            <v>no</v>
          </cell>
          <cell r="S159">
            <v>1</v>
          </cell>
          <cell r="T159">
            <v>40</v>
          </cell>
          <cell r="U159">
            <v>1</v>
          </cell>
          <cell r="V159" t="str">
            <v>T</v>
          </cell>
          <cell r="W159" t="str">
            <v>no</v>
          </cell>
          <cell r="X159">
            <v>0</v>
          </cell>
          <cell r="Y159">
            <v>0</v>
          </cell>
          <cell r="Z159" t="str">
            <v>ICDP5057ES8KHU2</v>
          </cell>
        </row>
        <row r="160">
          <cell r="A160" t="str">
            <v>44-2</v>
          </cell>
          <cell r="B160">
            <v>5057</v>
          </cell>
          <cell r="C160">
            <v>2</v>
          </cell>
          <cell r="D160" t="str">
            <v>A</v>
          </cell>
          <cell r="E160">
            <v>44</v>
          </cell>
          <cell r="F160" t="str">
            <v>Z</v>
          </cell>
          <cell r="G160">
            <v>2</v>
          </cell>
          <cell r="H160">
            <v>3102058</v>
          </cell>
          <cell r="I160">
            <v>0.73</v>
          </cell>
          <cell r="J160">
            <v>0.73</v>
          </cell>
          <cell r="K160">
            <v>115.99</v>
          </cell>
          <cell r="L160">
            <v>116.73</v>
          </cell>
          <cell r="M160">
            <v>116</v>
          </cell>
          <cell r="N160">
            <v>116.73</v>
          </cell>
          <cell r="O160">
            <v>0</v>
          </cell>
          <cell r="P160" t="str">
            <v>DM</v>
          </cell>
          <cell r="Q160" t="str">
            <v>saw cut top, continues to 44-3</v>
          </cell>
          <cell r="R160" t="str">
            <v>no</v>
          </cell>
          <cell r="S160">
            <v>1</v>
          </cell>
          <cell r="T160">
            <v>40</v>
          </cell>
          <cell r="U160">
            <v>2</v>
          </cell>
          <cell r="V160" t="str">
            <v>M</v>
          </cell>
          <cell r="W160" t="str">
            <v>no</v>
          </cell>
          <cell r="Z160" t="str">
            <v>ICDP5057ESAKHU2</v>
          </cell>
        </row>
        <row r="161">
          <cell r="A161" t="str">
            <v>44-3</v>
          </cell>
          <cell r="B161">
            <v>5057</v>
          </cell>
          <cell r="C161">
            <v>2</v>
          </cell>
          <cell r="D161" t="str">
            <v>A</v>
          </cell>
          <cell r="E161">
            <v>44</v>
          </cell>
          <cell r="F161" t="str">
            <v>Z</v>
          </cell>
          <cell r="G161">
            <v>3</v>
          </cell>
          <cell r="H161">
            <v>3102060</v>
          </cell>
          <cell r="I161">
            <v>0.97</v>
          </cell>
          <cell r="J161">
            <v>0.96</v>
          </cell>
          <cell r="K161">
            <v>116.72</v>
          </cell>
          <cell r="L161">
            <v>117.69</v>
          </cell>
          <cell r="M161">
            <v>116.73</v>
          </cell>
          <cell r="N161">
            <v>117.69</v>
          </cell>
          <cell r="O161">
            <v>0</v>
          </cell>
          <cell r="P161" t="str">
            <v>DM</v>
          </cell>
          <cell r="Q161" t="str">
            <v>pc1a-f, continues to 45-1</v>
          </cell>
          <cell r="R161" t="str">
            <v>no</v>
          </cell>
          <cell r="S161">
            <v>1</v>
          </cell>
          <cell r="T161">
            <v>40</v>
          </cell>
          <cell r="U161">
            <v>3</v>
          </cell>
          <cell r="V161" t="str">
            <v>M</v>
          </cell>
          <cell r="W161" t="str">
            <v>no</v>
          </cell>
          <cell r="Z161" t="str">
            <v>ICDP5057ESCKHU2</v>
          </cell>
        </row>
        <row r="162">
          <cell r="A162" t="str">
            <v>45-1</v>
          </cell>
          <cell r="B162">
            <v>5057</v>
          </cell>
          <cell r="C162">
            <v>2</v>
          </cell>
          <cell r="D162" t="str">
            <v>A</v>
          </cell>
          <cell r="E162">
            <v>45</v>
          </cell>
          <cell r="F162" t="str">
            <v>Z</v>
          </cell>
          <cell r="G162">
            <v>1</v>
          </cell>
          <cell r="H162">
            <v>3102062</v>
          </cell>
          <cell r="I162">
            <v>0.55000000000000004</v>
          </cell>
          <cell r="J162">
            <v>0.55000000000000004</v>
          </cell>
          <cell r="K162">
            <v>117.25</v>
          </cell>
          <cell r="L162">
            <v>117.8</v>
          </cell>
          <cell r="M162">
            <v>117.25</v>
          </cell>
          <cell r="N162">
            <v>117.8</v>
          </cell>
          <cell r="O162">
            <v>0</v>
          </cell>
          <cell r="P162" t="str">
            <v>DM</v>
          </cell>
          <cell r="Q162" t="str">
            <v>continuous to 45-2</v>
          </cell>
          <cell r="R162" t="str">
            <v>no</v>
          </cell>
          <cell r="S162">
            <v>1</v>
          </cell>
          <cell r="T162">
            <v>40</v>
          </cell>
          <cell r="U162">
            <v>4</v>
          </cell>
          <cell r="V162" t="str">
            <v>B</v>
          </cell>
          <cell r="W162" t="str">
            <v>no</v>
          </cell>
          <cell r="Z162" t="str">
            <v>ICDP5057ESEKHU2</v>
          </cell>
        </row>
        <row r="163">
          <cell r="A163" t="str">
            <v>45-2</v>
          </cell>
          <cell r="B163">
            <v>5057</v>
          </cell>
          <cell r="C163">
            <v>2</v>
          </cell>
          <cell r="D163" t="str">
            <v>A</v>
          </cell>
          <cell r="E163">
            <v>45</v>
          </cell>
          <cell r="F163" t="str">
            <v>Z</v>
          </cell>
          <cell r="G163">
            <v>2</v>
          </cell>
          <cell r="H163">
            <v>3102064</v>
          </cell>
          <cell r="I163">
            <v>0.53</v>
          </cell>
          <cell r="J163">
            <v>0.53500000000000003</v>
          </cell>
          <cell r="K163">
            <v>117.8</v>
          </cell>
          <cell r="L163">
            <v>118.33499999999999</v>
          </cell>
          <cell r="M163">
            <v>117.8</v>
          </cell>
          <cell r="N163">
            <v>118.33499999999999</v>
          </cell>
          <cell r="O163">
            <v>0</v>
          </cell>
          <cell r="P163" t="str">
            <v>DM</v>
          </cell>
          <cell r="Q163" t="str">
            <v>pc1a-b. continues to 46-1</v>
          </cell>
          <cell r="R163" t="str">
            <v>no</v>
          </cell>
          <cell r="S163">
            <v>1</v>
          </cell>
          <cell r="T163">
            <v>41</v>
          </cell>
          <cell r="U163">
            <v>1</v>
          </cell>
          <cell r="V163" t="str">
            <v>T</v>
          </cell>
          <cell r="W163" t="str">
            <v>no</v>
          </cell>
          <cell r="X163">
            <v>0</v>
          </cell>
          <cell r="Y163">
            <v>0</v>
          </cell>
          <cell r="Z163" t="str">
            <v>ICDP5057ESGKHU2</v>
          </cell>
        </row>
        <row r="164">
          <cell r="A164" t="str">
            <v>46-1</v>
          </cell>
          <cell r="B164">
            <v>5057</v>
          </cell>
          <cell r="C164">
            <v>2</v>
          </cell>
          <cell r="D164" t="str">
            <v>A</v>
          </cell>
          <cell r="E164">
            <v>46</v>
          </cell>
          <cell r="F164" t="str">
            <v>Z</v>
          </cell>
          <cell r="G164">
            <v>1</v>
          </cell>
          <cell r="H164">
            <v>3102068</v>
          </cell>
          <cell r="I164">
            <v>0.86499999999999999</v>
          </cell>
          <cell r="J164">
            <v>0.875</v>
          </cell>
          <cell r="K164">
            <v>118.3</v>
          </cell>
          <cell r="L164">
            <v>119.175</v>
          </cell>
          <cell r="M164">
            <v>118.3</v>
          </cell>
          <cell r="N164">
            <v>119.175</v>
          </cell>
          <cell r="O164">
            <v>0</v>
          </cell>
          <cell r="P164" t="str">
            <v>DM</v>
          </cell>
          <cell r="Q164" t="str">
            <v>continues to 46-2</v>
          </cell>
          <cell r="R164" t="str">
            <v>no</v>
          </cell>
          <cell r="S164">
            <v>1</v>
          </cell>
          <cell r="T164">
            <v>41</v>
          </cell>
          <cell r="U164">
            <v>2</v>
          </cell>
          <cell r="V164" t="str">
            <v>M</v>
          </cell>
          <cell r="W164" t="str">
            <v>no</v>
          </cell>
          <cell r="Z164" t="str">
            <v>ICDP5057ESKKHU2</v>
          </cell>
        </row>
        <row r="165">
          <cell r="A165" t="str">
            <v>46-2</v>
          </cell>
          <cell r="B165">
            <v>5057</v>
          </cell>
          <cell r="C165">
            <v>2</v>
          </cell>
          <cell r="D165" t="str">
            <v>A</v>
          </cell>
          <cell r="E165">
            <v>46</v>
          </cell>
          <cell r="F165" t="str">
            <v>Z</v>
          </cell>
          <cell r="G165">
            <v>2</v>
          </cell>
          <cell r="H165">
            <v>3102070</v>
          </cell>
          <cell r="I165">
            <v>0.66</v>
          </cell>
          <cell r="J165">
            <v>0.66</v>
          </cell>
          <cell r="K165">
            <v>119.16499999999999</v>
          </cell>
          <cell r="L165">
            <v>119.83499999999999</v>
          </cell>
          <cell r="M165">
            <v>119.175</v>
          </cell>
          <cell r="N165">
            <v>119.83499999999999</v>
          </cell>
          <cell r="O165">
            <v>0</v>
          </cell>
          <cell r="P165" t="str">
            <v>DM</v>
          </cell>
          <cell r="Q165" t="str">
            <v>pc1a-b, continues to 46-3</v>
          </cell>
          <cell r="R165" t="str">
            <v>no</v>
          </cell>
          <cell r="S165">
            <v>1</v>
          </cell>
          <cell r="T165">
            <v>41</v>
          </cell>
          <cell r="U165">
            <v>3</v>
          </cell>
          <cell r="V165" t="str">
            <v>M</v>
          </cell>
          <cell r="W165" t="str">
            <v>no</v>
          </cell>
          <cell r="Z165" t="str">
            <v>ICDP5057ESMKHU2</v>
          </cell>
        </row>
        <row r="166">
          <cell r="A166" t="str">
            <v>46-3</v>
          </cell>
          <cell r="B166">
            <v>5057</v>
          </cell>
          <cell r="C166">
            <v>2</v>
          </cell>
          <cell r="D166" t="str">
            <v>A</v>
          </cell>
          <cell r="E166">
            <v>46</v>
          </cell>
          <cell r="F166" t="str">
            <v>Z</v>
          </cell>
          <cell r="G166">
            <v>3</v>
          </cell>
          <cell r="H166">
            <v>3102072</v>
          </cell>
          <cell r="I166">
            <v>0.875</v>
          </cell>
          <cell r="J166">
            <v>0.89</v>
          </cell>
          <cell r="K166">
            <v>119.82499999999999</v>
          </cell>
          <cell r="L166">
            <v>120.72499999999999</v>
          </cell>
          <cell r="M166">
            <v>119.83499999999999</v>
          </cell>
          <cell r="N166">
            <v>120.72499999999999</v>
          </cell>
          <cell r="O166">
            <v>0</v>
          </cell>
          <cell r="P166" t="str">
            <v>DM</v>
          </cell>
          <cell r="Q166" t="str">
            <v>pc1a-c, continues to 46-4</v>
          </cell>
          <cell r="R166" t="str">
            <v>no</v>
          </cell>
          <cell r="S166">
            <v>1</v>
          </cell>
          <cell r="T166">
            <v>41</v>
          </cell>
          <cell r="U166">
            <v>4</v>
          </cell>
          <cell r="V166" t="str">
            <v>B</v>
          </cell>
          <cell r="W166" t="str">
            <v>no</v>
          </cell>
          <cell r="Z166" t="str">
            <v>ICDP5057ESOKHU2</v>
          </cell>
        </row>
        <row r="167">
          <cell r="A167" t="str">
            <v>46-4</v>
          </cell>
          <cell r="B167">
            <v>5057</v>
          </cell>
          <cell r="C167">
            <v>2</v>
          </cell>
          <cell r="D167" t="str">
            <v>A</v>
          </cell>
          <cell r="E167">
            <v>46</v>
          </cell>
          <cell r="F167" t="str">
            <v>Z</v>
          </cell>
          <cell r="G167">
            <v>4</v>
          </cell>
          <cell r="H167">
            <v>3102088</v>
          </cell>
          <cell r="I167">
            <v>0.97499999999999998</v>
          </cell>
          <cell r="J167">
            <v>0.97</v>
          </cell>
          <cell r="K167">
            <v>120.69999999999999</v>
          </cell>
          <cell r="L167">
            <v>121.69499999999999</v>
          </cell>
          <cell r="M167">
            <v>120.72499999999999</v>
          </cell>
          <cell r="N167">
            <v>121.69499999999999</v>
          </cell>
          <cell r="O167">
            <v>0</v>
          </cell>
          <cell r="P167" t="str">
            <v>DM</v>
          </cell>
          <cell r="Q167" t="str">
            <v>pc1a-c; continues to 47-1</v>
          </cell>
          <cell r="R167" t="str">
            <v>no</v>
          </cell>
          <cell r="S167">
            <v>1</v>
          </cell>
          <cell r="T167">
            <v>42</v>
          </cell>
          <cell r="U167">
            <v>1</v>
          </cell>
          <cell r="V167" t="str">
            <v>T</v>
          </cell>
          <cell r="W167" t="str">
            <v>no</v>
          </cell>
          <cell r="Z167" t="str">
            <v>ICDP5057ES4LHU2</v>
          </cell>
        </row>
        <row r="168">
          <cell r="A168" t="str">
            <v>47-1</v>
          </cell>
          <cell r="B168">
            <v>5057</v>
          </cell>
          <cell r="C168">
            <v>2</v>
          </cell>
          <cell r="D168" t="str">
            <v>A</v>
          </cell>
          <cell r="E168">
            <v>47</v>
          </cell>
          <cell r="F168" t="str">
            <v>Z</v>
          </cell>
          <cell r="G168">
            <v>1</v>
          </cell>
          <cell r="H168">
            <v>3102090</v>
          </cell>
          <cell r="I168">
            <v>0.95</v>
          </cell>
          <cell r="J168">
            <v>0.95</v>
          </cell>
          <cell r="K168">
            <v>121.35</v>
          </cell>
          <cell r="L168">
            <v>122.3</v>
          </cell>
          <cell r="M168">
            <v>121.35</v>
          </cell>
          <cell r="N168">
            <v>122.3</v>
          </cell>
          <cell r="O168">
            <v>0</v>
          </cell>
          <cell r="P168" t="str">
            <v>DM</v>
          </cell>
          <cell r="Q168" t="str">
            <v>saw cut bottom; sample at base of section</v>
          </cell>
          <cell r="R168" t="str">
            <v>no</v>
          </cell>
          <cell r="S168">
            <v>1</v>
          </cell>
          <cell r="T168">
            <v>42</v>
          </cell>
          <cell r="U168">
            <v>2</v>
          </cell>
          <cell r="V168" t="str">
            <v>M</v>
          </cell>
          <cell r="W168" t="str">
            <v>no</v>
          </cell>
          <cell r="Z168" t="str">
            <v>ICDP5057ES6LHU2</v>
          </cell>
        </row>
        <row r="169">
          <cell r="A169" t="str">
            <v>47-2</v>
          </cell>
          <cell r="B169">
            <v>5057</v>
          </cell>
          <cell r="C169">
            <v>2</v>
          </cell>
          <cell r="D169" t="str">
            <v>A</v>
          </cell>
          <cell r="E169">
            <v>47</v>
          </cell>
          <cell r="F169" t="str">
            <v>Z</v>
          </cell>
          <cell r="G169">
            <v>2</v>
          </cell>
          <cell r="H169">
            <v>3102092</v>
          </cell>
          <cell r="I169">
            <v>0.745</v>
          </cell>
          <cell r="J169">
            <v>0.74</v>
          </cell>
          <cell r="K169">
            <v>122.3</v>
          </cell>
          <cell r="L169">
            <v>123.04</v>
          </cell>
          <cell r="M169">
            <v>122.3</v>
          </cell>
          <cell r="N169">
            <v>123.04</v>
          </cell>
          <cell r="O169">
            <v>0</v>
          </cell>
          <cell r="P169" t="str">
            <v>DM</v>
          </cell>
          <cell r="Q169" t="str">
            <v>pc1a-d; saw cut top and bottom</v>
          </cell>
          <cell r="R169" t="str">
            <v>no</v>
          </cell>
          <cell r="S169">
            <v>1</v>
          </cell>
          <cell r="T169">
            <v>42</v>
          </cell>
          <cell r="U169">
            <v>3</v>
          </cell>
          <cell r="V169" t="str">
            <v>M</v>
          </cell>
          <cell r="W169" t="str">
            <v>no</v>
          </cell>
          <cell r="Z169" t="str">
            <v>ICDP5057ES8LHU2</v>
          </cell>
        </row>
        <row r="170">
          <cell r="A170" t="str">
            <v>47-3</v>
          </cell>
          <cell r="B170">
            <v>5057</v>
          </cell>
          <cell r="C170">
            <v>2</v>
          </cell>
          <cell r="D170" t="str">
            <v>A</v>
          </cell>
          <cell r="E170">
            <v>47</v>
          </cell>
          <cell r="F170" t="str">
            <v>Z</v>
          </cell>
          <cell r="G170">
            <v>3</v>
          </cell>
          <cell r="H170">
            <v>3102094</v>
          </cell>
          <cell r="I170">
            <v>0.61</v>
          </cell>
          <cell r="J170">
            <v>0.61</v>
          </cell>
          <cell r="K170">
            <v>123.045</v>
          </cell>
          <cell r="L170">
            <v>123.65</v>
          </cell>
          <cell r="M170">
            <v>123.04</v>
          </cell>
          <cell r="N170">
            <v>123.65</v>
          </cell>
          <cell r="O170">
            <v>0</v>
          </cell>
          <cell r="P170" t="str">
            <v>DM</v>
          </cell>
          <cell r="Q170" t="str">
            <v>pc1a-c; saw cut top and bottom; continues to 47-4</v>
          </cell>
          <cell r="R170" t="str">
            <v>no</v>
          </cell>
          <cell r="S170">
            <v>1</v>
          </cell>
          <cell r="T170">
            <v>42</v>
          </cell>
          <cell r="U170">
            <v>4</v>
          </cell>
          <cell r="V170" t="str">
            <v>B</v>
          </cell>
          <cell r="W170" t="str">
            <v>no</v>
          </cell>
          <cell r="X170">
            <v>0</v>
          </cell>
          <cell r="Y170">
            <v>0</v>
          </cell>
          <cell r="Z170" t="str">
            <v>ICDP5057ESALHU2</v>
          </cell>
        </row>
        <row r="171">
          <cell r="A171" t="str">
            <v>47-4</v>
          </cell>
          <cell r="B171">
            <v>5057</v>
          </cell>
          <cell r="C171">
            <v>2</v>
          </cell>
          <cell r="D171" t="str">
            <v>A</v>
          </cell>
          <cell r="E171">
            <v>47</v>
          </cell>
          <cell r="F171" t="str">
            <v>Z</v>
          </cell>
          <cell r="G171">
            <v>4</v>
          </cell>
          <cell r="H171">
            <v>3102096</v>
          </cell>
          <cell r="I171">
            <v>0.71499999999999997</v>
          </cell>
          <cell r="J171">
            <v>0.71499999999999997</v>
          </cell>
          <cell r="K171">
            <v>123.655</v>
          </cell>
          <cell r="L171">
            <v>124.36499999999999</v>
          </cell>
          <cell r="M171">
            <v>123.65</v>
          </cell>
          <cell r="N171">
            <v>124.36499999999999</v>
          </cell>
          <cell r="O171">
            <v>0</v>
          </cell>
          <cell r="P171" t="str">
            <v>DM</v>
          </cell>
          <cell r="Q171" t="str">
            <v>pc1a-c; saw cut top, continues to 48-1</v>
          </cell>
          <cell r="R171" t="str">
            <v>no</v>
          </cell>
          <cell r="S171">
            <v>1</v>
          </cell>
          <cell r="T171">
            <v>43</v>
          </cell>
          <cell r="U171">
            <v>1</v>
          </cell>
          <cell r="V171" t="str">
            <v>T</v>
          </cell>
          <cell r="W171" t="str">
            <v>no</v>
          </cell>
          <cell r="Z171" t="str">
            <v>ICDP5057ESCLHU2</v>
          </cell>
        </row>
        <row r="172">
          <cell r="A172" t="str">
            <v>48-1</v>
          </cell>
          <cell r="B172">
            <v>5057</v>
          </cell>
          <cell r="C172">
            <v>2</v>
          </cell>
          <cell r="D172" t="str">
            <v>A</v>
          </cell>
          <cell r="E172">
            <v>48</v>
          </cell>
          <cell r="F172" t="str">
            <v>Z</v>
          </cell>
          <cell r="G172">
            <v>1</v>
          </cell>
          <cell r="H172">
            <v>3102098</v>
          </cell>
          <cell r="I172">
            <v>0.97499999999999998</v>
          </cell>
          <cell r="J172">
            <v>0.98</v>
          </cell>
          <cell r="K172">
            <v>124.4</v>
          </cell>
          <cell r="L172">
            <v>125.38</v>
          </cell>
          <cell r="M172">
            <v>124.4</v>
          </cell>
          <cell r="N172">
            <v>125.38</v>
          </cell>
          <cell r="O172">
            <v>0</v>
          </cell>
          <cell r="P172" t="str">
            <v>DM</v>
          </cell>
          <cell r="Q172" t="str">
            <v>saw cut bottom, continues to 48-2</v>
          </cell>
          <cell r="R172" t="str">
            <v>no</v>
          </cell>
          <cell r="S172">
            <v>1</v>
          </cell>
          <cell r="T172">
            <v>43</v>
          </cell>
          <cell r="U172">
            <v>2</v>
          </cell>
          <cell r="V172" t="str">
            <v>M</v>
          </cell>
          <cell r="W172" t="str">
            <v>no</v>
          </cell>
          <cell r="Z172" t="str">
            <v>ICDP5057ESELHU2</v>
          </cell>
        </row>
        <row r="173">
          <cell r="A173" t="str">
            <v>48-2</v>
          </cell>
          <cell r="B173">
            <v>5057</v>
          </cell>
          <cell r="C173">
            <v>2</v>
          </cell>
          <cell r="D173" t="str">
            <v>A</v>
          </cell>
          <cell r="E173">
            <v>48</v>
          </cell>
          <cell r="F173" t="str">
            <v>Z</v>
          </cell>
          <cell r="G173">
            <v>2</v>
          </cell>
          <cell r="H173">
            <v>3102100</v>
          </cell>
          <cell r="I173">
            <v>0.97499999999999998</v>
          </cell>
          <cell r="J173">
            <v>0.98</v>
          </cell>
          <cell r="K173">
            <v>125.375</v>
          </cell>
          <cell r="L173">
            <v>126.36</v>
          </cell>
          <cell r="M173">
            <v>125.38</v>
          </cell>
          <cell r="N173">
            <v>126.36</v>
          </cell>
          <cell r="O173">
            <v>0</v>
          </cell>
          <cell r="P173" t="str">
            <v>DM</v>
          </cell>
          <cell r="Q173" t="str">
            <v>saw cut top and bottom</v>
          </cell>
          <cell r="R173" t="str">
            <v>no</v>
          </cell>
          <cell r="S173">
            <v>1</v>
          </cell>
          <cell r="T173">
            <v>43</v>
          </cell>
          <cell r="U173">
            <v>3</v>
          </cell>
          <cell r="V173" t="str">
            <v>M</v>
          </cell>
          <cell r="W173" t="str">
            <v>no</v>
          </cell>
          <cell r="Z173" t="str">
            <v>ICDP5057ESGLHU2</v>
          </cell>
        </row>
        <row r="174">
          <cell r="A174" t="str">
            <v>48-3</v>
          </cell>
          <cell r="B174">
            <v>5057</v>
          </cell>
          <cell r="C174">
            <v>2</v>
          </cell>
          <cell r="D174" t="str">
            <v>A</v>
          </cell>
          <cell r="E174">
            <v>48</v>
          </cell>
          <cell r="F174" t="str">
            <v>Z</v>
          </cell>
          <cell r="G174">
            <v>3</v>
          </cell>
          <cell r="H174">
            <v>3102102</v>
          </cell>
          <cell r="I174">
            <v>0.93</v>
          </cell>
          <cell r="J174">
            <v>0.93500000000000005</v>
          </cell>
          <cell r="K174">
            <v>126.35</v>
          </cell>
          <cell r="L174">
            <v>127.295</v>
          </cell>
          <cell r="M174">
            <v>126.36</v>
          </cell>
          <cell r="N174">
            <v>127.295</v>
          </cell>
          <cell r="O174">
            <v>0</v>
          </cell>
          <cell r="P174" t="str">
            <v>DM</v>
          </cell>
          <cell r="Q174" t="str">
            <v>pc1a-c; saw cut top, continues to 49-1</v>
          </cell>
          <cell r="R174" t="str">
            <v>no</v>
          </cell>
          <cell r="S174">
            <v>1</v>
          </cell>
          <cell r="T174">
            <v>43</v>
          </cell>
          <cell r="U174">
            <v>4</v>
          </cell>
          <cell r="V174" t="str">
            <v>B</v>
          </cell>
          <cell r="W174" t="str">
            <v>no</v>
          </cell>
          <cell r="Z174" t="str">
            <v>ICDP5057ESILHU2</v>
          </cell>
        </row>
        <row r="175">
          <cell r="A175" t="str">
            <v>49-1</v>
          </cell>
          <cell r="B175">
            <v>5057</v>
          </cell>
          <cell r="C175">
            <v>2</v>
          </cell>
          <cell r="D175" t="str">
            <v>A</v>
          </cell>
          <cell r="E175">
            <v>49</v>
          </cell>
          <cell r="F175" t="str">
            <v>Z</v>
          </cell>
          <cell r="G175">
            <v>1</v>
          </cell>
          <cell r="H175">
            <v>3102112</v>
          </cell>
          <cell r="I175">
            <v>0.94499999999999995</v>
          </cell>
          <cell r="J175">
            <v>0.94499999999999995</v>
          </cell>
          <cell r="K175">
            <v>127.45</v>
          </cell>
          <cell r="L175">
            <v>128.39500000000001</v>
          </cell>
          <cell r="M175">
            <v>127.45</v>
          </cell>
          <cell r="N175">
            <v>128.39500000000001</v>
          </cell>
          <cell r="O175">
            <v>0</v>
          </cell>
          <cell r="P175" t="str">
            <v>DM</v>
          </cell>
          <cell r="Q175" t="str">
            <v>pc1a-b; saw cut bottom</v>
          </cell>
          <cell r="R175" t="str">
            <v>no</v>
          </cell>
          <cell r="S175">
            <v>1</v>
          </cell>
          <cell r="T175">
            <v>44</v>
          </cell>
          <cell r="U175">
            <v>1</v>
          </cell>
          <cell r="V175" t="str">
            <v>T</v>
          </cell>
          <cell r="W175" t="str">
            <v>no</v>
          </cell>
          <cell r="Z175" t="str">
            <v>ICDP5057ESSLHU2</v>
          </cell>
        </row>
        <row r="176">
          <cell r="A176" t="str">
            <v>49-2</v>
          </cell>
          <cell r="B176">
            <v>5057</v>
          </cell>
          <cell r="C176">
            <v>2</v>
          </cell>
          <cell r="D176" t="str">
            <v>A</v>
          </cell>
          <cell r="E176">
            <v>49</v>
          </cell>
          <cell r="F176" t="str">
            <v>Z</v>
          </cell>
          <cell r="G176">
            <v>2</v>
          </cell>
          <cell r="H176">
            <v>3102114</v>
          </cell>
          <cell r="I176">
            <v>0.96</v>
          </cell>
          <cell r="J176">
            <v>0.96</v>
          </cell>
          <cell r="K176">
            <v>128.39500000000001</v>
          </cell>
          <cell r="L176">
            <v>129.35499999999999</v>
          </cell>
          <cell r="M176">
            <v>128.39500000000001</v>
          </cell>
          <cell r="N176">
            <v>129.35499999999999</v>
          </cell>
          <cell r="O176">
            <v>0</v>
          </cell>
          <cell r="P176" t="str">
            <v>DM</v>
          </cell>
          <cell r="Q176" t="str">
            <v>apc1a-j, piece 1i = rubble; saw at top, continues to 49-3</v>
          </cell>
          <cell r="R176" t="str">
            <v>no</v>
          </cell>
          <cell r="S176">
            <v>1</v>
          </cell>
          <cell r="T176">
            <v>44</v>
          </cell>
          <cell r="U176">
            <v>2</v>
          </cell>
          <cell r="V176" t="str">
            <v>M</v>
          </cell>
          <cell r="W176" t="str">
            <v>no</v>
          </cell>
          <cell r="Z176" t="str">
            <v>ICDP5057ESULHU2</v>
          </cell>
        </row>
        <row r="177">
          <cell r="A177" t="str">
            <v>49-3</v>
          </cell>
          <cell r="B177">
            <v>5057</v>
          </cell>
          <cell r="C177">
            <v>2</v>
          </cell>
          <cell r="D177" t="str">
            <v>A</v>
          </cell>
          <cell r="E177">
            <v>49</v>
          </cell>
          <cell r="F177" t="str">
            <v>Z</v>
          </cell>
          <cell r="G177">
            <v>3</v>
          </cell>
          <cell r="H177">
            <v>3102116</v>
          </cell>
          <cell r="I177">
            <v>0.8</v>
          </cell>
          <cell r="J177">
            <v>0.8</v>
          </cell>
          <cell r="K177">
            <v>129.35500000000002</v>
          </cell>
          <cell r="L177">
            <v>130.155</v>
          </cell>
          <cell r="M177">
            <v>129.35499999999999</v>
          </cell>
          <cell r="N177">
            <v>130.155</v>
          </cell>
          <cell r="O177">
            <v>0</v>
          </cell>
          <cell r="P177" t="str">
            <v>DM</v>
          </cell>
          <cell r="Q177" t="str">
            <v>pc1a-c, continues to 49-4</v>
          </cell>
          <cell r="R177" t="str">
            <v>no</v>
          </cell>
          <cell r="S177">
            <v>1</v>
          </cell>
          <cell r="T177">
            <v>44</v>
          </cell>
          <cell r="U177">
            <v>3</v>
          </cell>
          <cell r="V177" t="str">
            <v>M</v>
          </cell>
          <cell r="W177" t="str">
            <v>no</v>
          </cell>
          <cell r="Z177" t="str">
            <v>ICDP5057ESWLHU2</v>
          </cell>
        </row>
        <row r="178">
          <cell r="A178" t="str">
            <v>49-4</v>
          </cell>
          <cell r="B178">
            <v>5057</v>
          </cell>
          <cell r="C178">
            <v>2</v>
          </cell>
          <cell r="D178" t="str">
            <v>A</v>
          </cell>
          <cell r="E178">
            <v>49</v>
          </cell>
          <cell r="F178" t="str">
            <v>Z</v>
          </cell>
          <cell r="G178">
            <v>4</v>
          </cell>
          <cell r="H178">
            <v>3102118</v>
          </cell>
          <cell r="I178">
            <v>0.56000000000000005</v>
          </cell>
          <cell r="J178">
            <v>0.56000000000000005</v>
          </cell>
          <cell r="K178">
            <v>130.15500000000003</v>
          </cell>
          <cell r="L178">
            <v>130.715</v>
          </cell>
          <cell r="M178">
            <v>130.155</v>
          </cell>
          <cell r="N178">
            <v>130.715</v>
          </cell>
          <cell r="O178">
            <v>0</v>
          </cell>
          <cell r="P178" t="str">
            <v>DM</v>
          </cell>
          <cell r="Q178" t="str">
            <v>continues to 50-1</v>
          </cell>
          <cell r="R178" t="str">
            <v>no</v>
          </cell>
          <cell r="S178">
            <v>1</v>
          </cell>
          <cell r="T178">
            <v>44</v>
          </cell>
          <cell r="U178">
            <v>4</v>
          </cell>
          <cell r="V178" t="str">
            <v>B</v>
          </cell>
          <cell r="W178" t="str">
            <v>no</v>
          </cell>
          <cell r="Z178" t="str">
            <v>ICDP5057ESYLHU2</v>
          </cell>
        </row>
        <row r="179">
          <cell r="A179" t="str">
            <v>50-1</v>
          </cell>
          <cell r="B179">
            <v>5057</v>
          </cell>
          <cell r="C179">
            <v>2</v>
          </cell>
          <cell r="D179" t="str">
            <v>A</v>
          </cell>
          <cell r="E179">
            <v>50</v>
          </cell>
          <cell r="F179" t="str">
            <v>Z</v>
          </cell>
          <cell r="G179">
            <v>1</v>
          </cell>
          <cell r="H179">
            <v>3102120</v>
          </cell>
          <cell r="I179">
            <v>0.95499999999999996</v>
          </cell>
          <cell r="J179">
            <v>0.95499999999999996</v>
          </cell>
          <cell r="K179">
            <v>130.5</v>
          </cell>
          <cell r="L179">
            <v>131.45500000000001</v>
          </cell>
          <cell r="M179">
            <v>130.5</v>
          </cell>
          <cell r="N179">
            <v>131.45500000000001</v>
          </cell>
          <cell r="O179">
            <v>0</v>
          </cell>
          <cell r="P179" t="str">
            <v>DM</v>
          </cell>
          <cell r="Q179" t="str">
            <v>saw cut bottom</v>
          </cell>
          <cell r="R179" t="str">
            <v>no</v>
          </cell>
          <cell r="S179">
            <v>1</v>
          </cell>
          <cell r="T179">
            <v>45</v>
          </cell>
          <cell r="U179">
            <v>1</v>
          </cell>
          <cell r="V179" t="str">
            <v>T</v>
          </cell>
          <cell r="W179" t="str">
            <v>no</v>
          </cell>
          <cell r="Z179" t="str">
            <v>ICDP5057ES0MHU2</v>
          </cell>
        </row>
        <row r="180">
          <cell r="A180" t="str">
            <v>50-2</v>
          </cell>
          <cell r="B180">
            <v>5057</v>
          </cell>
          <cell r="C180">
            <v>2</v>
          </cell>
          <cell r="D180" t="str">
            <v>A</v>
          </cell>
          <cell r="E180">
            <v>50</v>
          </cell>
          <cell r="F180" t="str">
            <v>Z</v>
          </cell>
          <cell r="G180">
            <v>2</v>
          </cell>
          <cell r="H180">
            <v>3102122</v>
          </cell>
          <cell r="I180">
            <v>0.66</v>
          </cell>
          <cell r="J180">
            <v>0.67</v>
          </cell>
          <cell r="K180">
            <v>131.45500000000001</v>
          </cell>
          <cell r="L180">
            <v>132.125</v>
          </cell>
          <cell r="M180">
            <v>131.45500000000001</v>
          </cell>
          <cell r="N180">
            <v>132.125</v>
          </cell>
          <cell r="O180">
            <v>0</v>
          </cell>
          <cell r="P180" t="str">
            <v>DM</v>
          </cell>
          <cell r="Q180" t="str">
            <v>pc1a-e (e = rubble), saw cut top, bottom fractured but continues to 50-3</v>
          </cell>
          <cell r="R180" t="str">
            <v>no</v>
          </cell>
          <cell r="S180">
            <v>1</v>
          </cell>
          <cell r="T180">
            <v>45</v>
          </cell>
          <cell r="U180">
            <v>2</v>
          </cell>
          <cell r="V180" t="str">
            <v>M</v>
          </cell>
          <cell r="W180" t="str">
            <v>no</v>
          </cell>
          <cell r="Z180" t="str">
            <v>ICDP5057ES2MHU2</v>
          </cell>
        </row>
        <row r="181">
          <cell r="A181" t="str">
            <v>50-3</v>
          </cell>
          <cell r="B181">
            <v>5057</v>
          </cell>
          <cell r="C181">
            <v>2</v>
          </cell>
          <cell r="D181" t="str">
            <v>A</v>
          </cell>
          <cell r="E181">
            <v>50</v>
          </cell>
          <cell r="F181" t="str">
            <v>Z</v>
          </cell>
          <cell r="G181">
            <v>3</v>
          </cell>
          <cell r="H181">
            <v>3102124</v>
          </cell>
          <cell r="I181">
            <v>0.89500000000000002</v>
          </cell>
          <cell r="J181">
            <v>0.89</v>
          </cell>
          <cell r="K181">
            <v>132.11500000000001</v>
          </cell>
          <cell r="L181">
            <v>133.01499999999999</v>
          </cell>
          <cell r="M181">
            <v>132.125</v>
          </cell>
          <cell r="N181">
            <v>133.01499999999999</v>
          </cell>
          <cell r="O181">
            <v>0</v>
          </cell>
          <cell r="P181" t="str">
            <v>DM</v>
          </cell>
          <cell r="Q181" t="str">
            <v>pc1a-n; continues to 50-4</v>
          </cell>
          <cell r="R181" t="str">
            <v>no</v>
          </cell>
          <cell r="S181">
            <v>1</v>
          </cell>
          <cell r="T181">
            <v>45</v>
          </cell>
          <cell r="U181">
            <v>3</v>
          </cell>
          <cell r="V181" t="str">
            <v>M</v>
          </cell>
          <cell r="W181" t="str">
            <v>no</v>
          </cell>
          <cell r="Z181" t="str">
            <v>ICDP5057ES4MHU2</v>
          </cell>
        </row>
        <row r="182">
          <cell r="A182" t="str">
            <v>50-4</v>
          </cell>
          <cell r="B182">
            <v>5057</v>
          </cell>
          <cell r="C182">
            <v>2</v>
          </cell>
          <cell r="D182" t="str">
            <v>A</v>
          </cell>
          <cell r="E182">
            <v>50</v>
          </cell>
          <cell r="F182" t="str">
            <v>Z</v>
          </cell>
          <cell r="G182">
            <v>4</v>
          </cell>
          <cell r="H182">
            <v>3102126</v>
          </cell>
          <cell r="I182">
            <v>0.72</v>
          </cell>
          <cell r="J182">
            <v>0.72</v>
          </cell>
          <cell r="K182">
            <v>133.01000000000002</v>
          </cell>
          <cell r="L182">
            <v>133.73500000000001</v>
          </cell>
          <cell r="M182">
            <v>133.01499999999999</v>
          </cell>
          <cell r="N182">
            <v>133.73500000000001</v>
          </cell>
          <cell r="O182">
            <v>0</v>
          </cell>
          <cell r="P182" t="str">
            <v>DM</v>
          </cell>
          <cell r="Q182" t="str">
            <v>pc1a-d; continues to 51-1 box 46</v>
          </cell>
          <cell r="R182" t="str">
            <v>no</v>
          </cell>
          <cell r="S182">
            <v>1</v>
          </cell>
          <cell r="T182">
            <v>45</v>
          </cell>
          <cell r="U182">
            <v>4</v>
          </cell>
          <cell r="V182" t="str">
            <v>B</v>
          </cell>
          <cell r="W182" t="str">
            <v>no</v>
          </cell>
          <cell r="Z182" t="str">
            <v>ICDP5057ES6MHU2</v>
          </cell>
        </row>
        <row r="183">
          <cell r="A183" t="str">
            <v>51-1</v>
          </cell>
          <cell r="B183">
            <v>5057</v>
          </cell>
          <cell r="C183">
            <v>2</v>
          </cell>
          <cell r="D183" t="str">
            <v>A</v>
          </cell>
          <cell r="E183">
            <v>51</v>
          </cell>
          <cell r="F183" t="str">
            <v>Z</v>
          </cell>
          <cell r="G183">
            <v>1</v>
          </cell>
          <cell r="H183">
            <v>3102128</v>
          </cell>
          <cell r="I183">
            <v>0.86499999999999999</v>
          </cell>
          <cell r="J183">
            <v>0.87</v>
          </cell>
          <cell r="K183">
            <v>133.55000000000001</v>
          </cell>
          <cell r="L183">
            <v>134.41999999999999</v>
          </cell>
          <cell r="M183">
            <v>133.55000000000001</v>
          </cell>
          <cell r="N183">
            <v>134.41999999999999</v>
          </cell>
          <cell r="O183">
            <v>0</v>
          </cell>
          <cell r="P183" t="str">
            <v>MH</v>
          </cell>
          <cell r="Q183" t="str">
            <v>pc1a-g, continues to 51-2</v>
          </cell>
          <cell r="R183" t="str">
            <v>no</v>
          </cell>
          <cell r="S183">
            <v>1</v>
          </cell>
          <cell r="T183">
            <v>46</v>
          </cell>
          <cell r="U183">
            <v>1</v>
          </cell>
          <cell r="V183" t="str">
            <v>T</v>
          </cell>
          <cell r="W183" t="str">
            <v>no</v>
          </cell>
          <cell r="X183">
            <v>0</v>
          </cell>
          <cell r="Y183">
            <v>0</v>
          </cell>
          <cell r="Z183" t="str">
            <v>ICDP5057ES8MHU2</v>
          </cell>
        </row>
        <row r="184">
          <cell r="A184" t="str">
            <v>51-2</v>
          </cell>
          <cell r="B184">
            <v>5057</v>
          </cell>
          <cell r="C184">
            <v>2</v>
          </cell>
          <cell r="D184" t="str">
            <v>A</v>
          </cell>
          <cell r="E184">
            <v>51</v>
          </cell>
          <cell r="F184" t="str">
            <v>Z</v>
          </cell>
          <cell r="G184">
            <v>2</v>
          </cell>
          <cell r="H184">
            <v>3102130</v>
          </cell>
          <cell r="I184">
            <v>0.96</v>
          </cell>
          <cell r="J184">
            <v>0.95</v>
          </cell>
          <cell r="K184">
            <v>134.41500000000002</v>
          </cell>
          <cell r="L184">
            <v>135.37</v>
          </cell>
          <cell r="M184">
            <v>134.41999999999999</v>
          </cell>
          <cell r="N184">
            <v>135.37</v>
          </cell>
          <cell r="O184">
            <v>0</v>
          </cell>
          <cell r="P184" t="str">
            <v>MH</v>
          </cell>
          <cell r="Q184" t="str">
            <v>pc1a-c; continues to 51-3</v>
          </cell>
          <cell r="R184" t="str">
            <v>no</v>
          </cell>
          <cell r="S184">
            <v>1</v>
          </cell>
          <cell r="T184">
            <v>46</v>
          </cell>
          <cell r="U184">
            <v>2</v>
          </cell>
          <cell r="V184" t="str">
            <v>M</v>
          </cell>
          <cell r="W184" t="str">
            <v>no</v>
          </cell>
          <cell r="Z184" t="str">
            <v>ICDP5057ESAMHU2</v>
          </cell>
        </row>
        <row r="185">
          <cell r="A185" t="str">
            <v>51-3</v>
          </cell>
          <cell r="B185">
            <v>5057</v>
          </cell>
          <cell r="C185">
            <v>2</v>
          </cell>
          <cell r="D185" t="str">
            <v>A</v>
          </cell>
          <cell r="E185">
            <v>51</v>
          </cell>
          <cell r="F185" t="str">
            <v>Z</v>
          </cell>
          <cell r="G185">
            <v>3</v>
          </cell>
          <cell r="H185">
            <v>3102132</v>
          </cell>
          <cell r="I185">
            <v>0.68</v>
          </cell>
          <cell r="J185">
            <v>0.68</v>
          </cell>
          <cell r="K185">
            <v>135.37500000000003</v>
          </cell>
          <cell r="L185">
            <v>136.05000000000001</v>
          </cell>
          <cell r="M185">
            <v>135.37</v>
          </cell>
          <cell r="N185">
            <v>136.05000000000001</v>
          </cell>
          <cell r="O185">
            <v>0</v>
          </cell>
          <cell r="P185" t="str">
            <v>MH</v>
          </cell>
          <cell r="Q185" t="str">
            <v>pc1a-c; continues to 51-4</v>
          </cell>
          <cell r="R185" t="str">
            <v>no</v>
          </cell>
          <cell r="S185">
            <v>1</v>
          </cell>
          <cell r="T185">
            <v>46</v>
          </cell>
          <cell r="U185">
            <v>3</v>
          </cell>
          <cell r="V185" t="str">
            <v>M</v>
          </cell>
          <cell r="W185" t="str">
            <v>no</v>
          </cell>
          <cell r="Z185" t="str">
            <v>ICDP5057ESCMHU2</v>
          </cell>
        </row>
        <row r="186">
          <cell r="A186" t="str">
            <v>51-4</v>
          </cell>
          <cell r="B186">
            <v>5057</v>
          </cell>
          <cell r="C186">
            <v>2</v>
          </cell>
          <cell r="D186" t="str">
            <v>A</v>
          </cell>
          <cell r="E186">
            <v>51</v>
          </cell>
          <cell r="F186" t="str">
            <v>Z</v>
          </cell>
          <cell r="G186">
            <v>4</v>
          </cell>
          <cell r="H186">
            <v>3102134</v>
          </cell>
          <cell r="I186">
            <v>0.56000000000000005</v>
          </cell>
          <cell r="J186">
            <v>0.56499999999999995</v>
          </cell>
          <cell r="K186">
            <v>136.05500000000004</v>
          </cell>
          <cell r="L186">
            <v>136.61500000000001</v>
          </cell>
          <cell r="M186">
            <v>136.05000000000001</v>
          </cell>
          <cell r="N186">
            <v>136.61500000000001</v>
          </cell>
          <cell r="O186">
            <v>0</v>
          </cell>
          <cell r="P186" t="str">
            <v>MH</v>
          </cell>
          <cell r="Q186" t="str">
            <v>pc1a-b; ocntinues to 52-1</v>
          </cell>
          <cell r="R186" t="str">
            <v>no</v>
          </cell>
          <cell r="S186">
            <v>1</v>
          </cell>
          <cell r="T186">
            <v>46</v>
          </cell>
          <cell r="U186">
            <v>4</v>
          </cell>
          <cell r="V186" t="str">
            <v>B</v>
          </cell>
          <cell r="W186" t="str">
            <v>no</v>
          </cell>
          <cell r="Z186" t="str">
            <v>ICDP5057ESEMHU2</v>
          </cell>
        </row>
        <row r="187">
          <cell r="A187" t="str">
            <v>52-1</v>
          </cell>
          <cell r="B187">
            <v>5057</v>
          </cell>
          <cell r="C187">
            <v>2</v>
          </cell>
          <cell r="D187" t="str">
            <v>A</v>
          </cell>
          <cell r="E187">
            <v>52</v>
          </cell>
          <cell r="F187" t="str">
            <v>Z</v>
          </cell>
          <cell r="G187">
            <v>1</v>
          </cell>
          <cell r="H187">
            <v>3102136</v>
          </cell>
          <cell r="I187">
            <v>0.83</v>
          </cell>
          <cell r="J187">
            <v>0.83</v>
          </cell>
          <cell r="K187">
            <v>136.6</v>
          </cell>
          <cell r="L187">
            <v>137.43</v>
          </cell>
          <cell r="M187">
            <v>136.6</v>
          </cell>
          <cell r="N187">
            <v>137.43</v>
          </cell>
          <cell r="O187">
            <v>0</v>
          </cell>
          <cell r="P187" t="str">
            <v>MH</v>
          </cell>
          <cell r="Q187" t="str">
            <v>pc1a-c; continues to 52-2</v>
          </cell>
          <cell r="R187" t="str">
            <v>no</v>
          </cell>
          <cell r="S187">
            <v>1</v>
          </cell>
          <cell r="T187">
            <v>47</v>
          </cell>
          <cell r="U187">
            <v>1</v>
          </cell>
          <cell r="V187" t="str">
            <v>T</v>
          </cell>
          <cell r="W187" t="str">
            <v>no</v>
          </cell>
          <cell r="Z187" t="str">
            <v>ICDP5057ESGMHU2</v>
          </cell>
        </row>
        <row r="188">
          <cell r="A188" t="str">
            <v>52-2</v>
          </cell>
          <cell r="B188">
            <v>5057</v>
          </cell>
          <cell r="C188">
            <v>2</v>
          </cell>
          <cell r="D188" t="str">
            <v>A</v>
          </cell>
          <cell r="E188">
            <v>52</v>
          </cell>
          <cell r="F188" t="str">
            <v>Z</v>
          </cell>
          <cell r="G188">
            <v>2</v>
          </cell>
          <cell r="H188">
            <v>3102138</v>
          </cell>
          <cell r="I188">
            <v>0.8</v>
          </cell>
          <cell r="J188">
            <v>0.8</v>
          </cell>
          <cell r="K188">
            <v>137.43</v>
          </cell>
          <cell r="L188">
            <v>138.22999999999999</v>
          </cell>
          <cell r="M188">
            <v>137.43</v>
          </cell>
          <cell r="N188">
            <v>138.22999999999999</v>
          </cell>
          <cell r="O188">
            <v>0</v>
          </cell>
          <cell r="P188" t="str">
            <v>MH</v>
          </cell>
          <cell r="Q188" t="str">
            <v>pc1a-c (piece b = vein material in bag); sawn bottom</v>
          </cell>
          <cell r="R188" t="str">
            <v>no</v>
          </cell>
          <cell r="S188">
            <v>1</v>
          </cell>
          <cell r="T188">
            <v>47</v>
          </cell>
          <cell r="U188">
            <v>2</v>
          </cell>
          <cell r="V188" t="str">
            <v>M</v>
          </cell>
          <cell r="W188" t="str">
            <v>no</v>
          </cell>
          <cell r="Z188" t="str">
            <v>ICDP5057ESIMHU2</v>
          </cell>
        </row>
        <row r="189">
          <cell r="A189" t="str">
            <v>52-3</v>
          </cell>
          <cell r="B189">
            <v>5057</v>
          </cell>
          <cell r="C189">
            <v>2</v>
          </cell>
          <cell r="D189" t="str">
            <v>A</v>
          </cell>
          <cell r="E189">
            <v>52</v>
          </cell>
          <cell r="F189" t="str">
            <v>Z</v>
          </cell>
          <cell r="G189">
            <v>3</v>
          </cell>
          <cell r="H189">
            <v>3102140</v>
          </cell>
          <cell r="I189">
            <v>0.755</v>
          </cell>
          <cell r="J189">
            <v>0.755</v>
          </cell>
          <cell r="K189">
            <v>138.23000000000002</v>
          </cell>
          <cell r="L189">
            <v>138.98500000000001</v>
          </cell>
          <cell r="M189">
            <v>138.22999999999999</v>
          </cell>
          <cell r="N189">
            <v>138.98500000000001</v>
          </cell>
          <cell r="O189">
            <v>0</v>
          </cell>
          <cell r="P189" t="str">
            <v>MH</v>
          </cell>
          <cell r="Q189" t="str">
            <v>pc1a-b; sawn at top and bottom</v>
          </cell>
          <cell r="R189" t="str">
            <v>no</v>
          </cell>
          <cell r="S189">
            <v>1</v>
          </cell>
          <cell r="T189">
            <v>47</v>
          </cell>
          <cell r="U189">
            <v>3</v>
          </cell>
          <cell r="V189" t="str">
            <v>M</v>
          </cell>
          <cell r="W189" t="str">
            <v>no</v>
          </cell>
          <cell r="Z189" t="str">
            <v>ICDP5057ESKMHU2</v>
          </cell>
        </row>
        <row r="190">
          <cell r="A190" t="str">
            <v>52-4</v>
          </cell>
          <cell r="B190">
            <v>5057</v>
          </cell>
          <cell r="C190">
            <v>2</v>
          </cell>
          <cell r="D190" t="str">
            <v>A</v>
          </cell>
          <cell r="E190">
            <v>52</v>
          </cell>
          <cell r="F190" t="str">
            <v>Z</v>
          </cell>
          <cell r="G190">
            <v>4</v>
          </cell>
          <cell r="H190">
            <v>3102142</v>
          </cell>
          <cell r="I190">
            <v>0.80500000000000005</v>
          </cell>
          <cell r="J190">
            <v>0.80500000000000005</v>
          </cell>
          <cell r="K190">
            <v>138.98500000000001</v>
          </cell>
          <cell r="L190">
            <v>139.79</v>
          </cell>
          <cell r="M190">
            <v>138.98500000000001</v>
          </cell>
          <cell r="N190">
            <v>139.79</v>
          </cell>
          <cell r="O190">
            <v>0</v>
          </cell>
          <cell r="P190" t="str">
            <v>MH</v>
          </cell>
          <cell r="Q190" t="str">
            <v>pc1a-c; saw top, continues to 53-1 but note way up linws change orientation</v>
          </cell>
          <cell r="R190" t="str">
            <v>no</v>
          </cell>
          <cell r="S190">
            <v>1</v>
          </cell>
          <cell r="T190">
            <v>47</v>
          </cell>
          <cell r="U190">
            <v>4</v>
          </cell>
          <cell r="V190" t="str">
            <v>B</v>
          </cell>
          <cell r="W190" t="str">
            <v>no</v>
          </cell>
          <cell r="Z190" t="str">
            <v>ICDP5057ESMMHU2</v>
          </cell>
        </row>
        <row r="191">
          <cell r="A191" t="str">
            <v>53-1</v>
          </cell>
          <cell r="B191">
            <v>5057</v>
          </cell>
          <cell r="C191">
            <v>2</v>
          </cell>
          <cell r="D191" t="str">
            <v>A</v>
          </cell>
          <cell r="E191">
            <v>53</v>
          </cell>
          <cell r="F191" t="str">
            <v>Z</v>
          </cell>
          <cell r="G191">
            <v>1</v>
          </cell>
          <cell r="H191">
            <v>3102146</v>
          </cell>
          <cell r="I191">
            <v>0.85499999999999998</v>
          </cell>
          <cell r="J191">
            <v>0.86</v>
          </cell>
          <cell r="K191">
            <v>139.65</v>
          </cell>
          <cell r="L191">
            <v>140.51</v>
          </cell>
          <cell r="M191">
            <v>139.65</v>
          </cell>
          <cell r="N191">
            <v>140.51</v>
          </cell>
          <cell r="O191">
            <v>0</v>
          </cell>
          <cell r="P191" t="str">
            <v>MH</v>
          </cell>
          <cell r="Q191" t="str">
            <v>sawn bottom</v>
          </cell>
          <cell r="R191" t="str">
            <v>no</v>
          </cell>
          <cell r="S191">
            <v>1</v>
          </cell>
          <cell r="T191">
            <v>48</v>
          </cell>
          <cell r="U191">
            <v>1</v>
          </cell>
          <cell r="V191" t="str">
            <v>T</v>
          </cell>
          <cell r="W191" t="str">
            <v>no</v>
          </cell>
          <cell r="Z191" t="str">
            <v>ICDP5057ESQMHU2</v>
          </cell>
        </row>
        <row r="192">
          <cell r="A192" t="str">
            <v>53-2</v>
          </cell>
          <cell r="B192">
            <v>5057</v>
          </cell>
          <cell r="C192">
            <v>2</v>
          </cell>
          <cell r="D192" t="str">
            <v>A</v>
          </cell>
          <cell r="E192">
            <v>53</v>
          </cell>
          <cell r="F192" t="str">
            <v>Z</v>
          </cell>
          <cell r="G192">
            <v>2</v>
          </cell>
          <cell r="H192">
            <v>3102148</v>
          </cell>
          <cell r="I192">
            <v>0.83</v>
          </cell>
          <cell r="J192">
            <v>0.83</v>
          </cell>
          <cell r="K192">
            <v>140.505</v>
          </cell>
          <cell r="L192">
            <v>141.34</v>
          </cell>
          <cell r="M192">
            <v>140.51</v>
          </cell>
          <cell r="N192">
            <v>141.34</v>
          </cell>
          <cell r="O192">
            <v>0</v>
          </cell>
          <cell r="P192" t="str">
            <v>MH</v>
          </cell>
          <cell r="Q192" t="str">
            <v>continues to 53-3</v>
          </cell>
          <cell r="R192" t="str">
            <v>no</v>
          </cell>
          <cell r="S192">
            <v>1</v>
          </cell>
          <cell r="T192">
            <v>48</v>
          </cell>
          <cell r="U192">
            <v>2</v>
          </cell>
          <cell r="V192" t="str">
            <v>M</v>
          </cell>
          <cell r="W192" t="str">
            <v>no</v>
          </cell>
          <cell r="Z192" t="str">
            <v>ICDP5057ESSMHU2</v>
          </cell>
        </row>
        <row r="193">
          <cell r="A193" t="str">
            <v>53-3</v>
          </cell>
          <cell r="B193">
            <v>5057</v>
          </cell>
          <cell r="C193">
            <v>2</v>
          </cell>
          <cell r="D193" t="str">
            <v>A</v>
          </cell>
          <cell r="E193">
            <v>53</v>
          </cell>
          <cell r="F193" t="str">
            <v>Z</v>
          </cell>
          <cell r="G193">
            <v>3</v>
          </cell>
          <cell r="H193">
            <v>3102150</v>
          </cell>
          <cell r="I193">
            <v>0.91</v>
          </cell>
          <cell r="J193">
            <v>0.90500000000000003</v>
          </cell>
          <cell r="K193">
            <v>141.33500000000001</v>
          </cell>
          <cell r="L193">
            <v>142.245</v>
          </cell>
          <cell r="M193">
            <v>141.34</v>
          </cell>
          <cell r="N193">
            <v>142.245</v>
          </cell>
          <cell r="O193">
            <v>0</v>
          </cell>
          <cell r="P193" t="str">
            <v>MH</v>
          </cell>
          <cell r="Q193" t="str">
            <v>pc1a-c, pc1b=vein material, saw cut bottom</v>
          </cell>
          <cell r="R193" t="str">
            <v>no</v>
          </cell>
          <cell r="S193">
            <v>1</v>
          </cell>
          <cell r="T193">
            <v>48</v>
          </cell>
          <cell r="U193">
            <v>3</v>
          </cell>
          <cell r="V193" t="str">
            <v>M</v>
          </cell>
          <cell r="W193" t="str">
            <v>no</v>
          </cell>
          <cell r="Z193" t="str">
            <v>ICDP5057ESUMHU2</v>
          </cell>
        </row>
        <row r="194">
          <cell r="A194" t="str">
            <v>53-4</v>
          </cell>
          <cell r="B194">
            <v>5057</v>
          </cell>
          <cell r="C194">
            <v>2</v>
          </cell>
          <cell r="D194" t="str">
            <v>A</v>
          </cell>
          <cell r="E194">
            <v>53</v>
          </cell>
          <cell r="F194" t="str">
            <v>Z</v>
          </cell>
          <cell r="G194">
            <v>4</v>
          </cell>
          <cell r="H194">
            <v>3102152</v>
          </cell>
          <cell r="I194">
            <v>0.51</v>
          </cell>
          <cell r="J194">
            <v>0.51</v>
          </cell>
          <cell r="K194">
            <v>142.245</v>
          </cell>
          <cell r="L194">
            <v>142.755</v>
          </cell>
          <cell r="M194">
            <v>142.245</v>
          </cell>
          <cell r="N194">
            <v>142.755</v>
          </cell>
          <cell r="O194">
            <v>0</v>
          </cell>
          <cell r="P194" t="str">
            <v>MH</v>
          </cell>
          <cell r="Q194" t="str">
            <v>pc1a-c, pc1b=vein; continues to 54-1</v>
          </cell>
          <cell r="R194" t="str">
            <v>no</v>
          </cell>
          <cell r="S194">
            <v>1</v>
          </cell>
          <cell r="T194">
            <v>48</v>
          </cell>
          <cell r="U194">
            <v>4</v>
          </cell>
          <cell r="V194" t="str">
            <v>B</v>
          </cell>
          <cell r="W194" t="str">
            <v>no</v>
          </cell>
          <cell r="Z194" t="str">
            <v>ICDP5057ESWMHU2</v>
          </cell>
        </row>
        <row r="195">
          <cell r="A195" t="str">
            <v>54-1</v>
          </cell>
          <cell r="B195">
            <v>5057</v>
          </cell>
          <cell r="C195">
            <v>2</v>
          </cell>
          <cell r="D195" t="str">
            <v>A</v>
          </cell>
          <cell r="E195">
            <v>54</v>
          </cell>
          <cell r="F195" t="str">
            <v>Z</v>
          </cell>
          <cell r="G195">
            <v>1</v>
          </cell>
          <cell r="H195">
            <v>3102154</v>
          </cell>
          <cell r="I195">
            <v>0.84499999999999997</v>
          </cell>
          <cell r="J195">
            <v>0.84</v>
          </cell>
          <cell r="K195">
            <v>142.69999999999999</v>
          </cell>
          <cell r="L195">
            <v>143.54</v>
          </cell>
          <cell r="M195">
            <v>142.69999999999999</v>
          </cell>
          <cell r="N195">
            <v>143.54</v>
          </cell>
          <cell r="O195">
            <v>0</v>
          </cell>
          <cell r="P195" t="str">
            <v>MH</v>
          </cell>
          <cell r="Q195" t="str">
            <v>pc1a-d; continues to 54-2</v>
          </cell>
          <cell r="R195" t="str">
            <v>no</v>
          </cell>
          <cell r="S195">
            <v>1</v>
          </cell>
          <cell r="T195">
            <v>49</v>
          </cell>
          <cell r="U195">
            <v>1</v>
          </cell>
          <cell r="V195" t="str">
            <v>T</v>
          </cell>
          <cell r="W195" t="str">
            <v>no</v>
          </cell>
          <cell r="X195">
            <v>0</v>
          </cell>
          <cell r="Y195">
            <v>0</v>
          </cell>
          <cell r="Z195" t="str">
            <v>ICDP5057ESYMHU2</v>
          </cell>
        </row>
        <row r="196">
          <cell r="A196" t="str">
            <v>54-2</v>
          </cell>
          <cell r="B196">
            <v>5057</v>
          </cell>
          <cell r="C196">
            <v>2</v>
          </cell>
          <cell r="D196" t="str">
            <v>A</v>
          </cell>
          <cell r="E196">
            <v>54</v>
          </cell>
          <cell r="F196" t="str">
            <v>Z</v>
          </cell>
          <cell r="G196">
            <v>2</v>
          </cell>
          <cell r="H196">
            <v>3102156</v>
          </cell>
          <cell r="I196">
            <v>0.78500000000000003</v>
          </cell>
          <cell r="J196">
            <v>0.79</v>
          </cell>
          <cell r="K196">
            <v>143.54499999999999</v>
          </cell>
          <cell r="L196">
            <v>144.33000000000001</v>
          </cell>
          <cell r="M196">
            <v>143.54</v>
          </cell>
          <cell r="N196">
            <v>144.33000000000001</v>
          </cell>
          <cell r="O196">
            <v>0</v>
          </cell>
          <cell r="P196" t="str">
            <v>MH</v>
          </cell>
          <cell r="Q196" t="str">
            <v>continues to 54-3</v>
          </cell>
          <cell r="R196" t="str">
            <v>no</v>
          </cell>
          <cell r="S196">
            <v>1</v>
          </cell>
          <cell r="T196">
            <v>49</v>
          </cell>
          <cell r="U196">
            <v>2</v>
          </cell>
          <cell r="V196" t="str">
            <v>M</v>
          </cell>
          <cell r="W196" t="str">
            <v>no</v>
          </cell>
          <cell r="X196">
            <v>0</v>
          </cell>
          <cell r="Y196">
            <v>0</v>
          </cell>
          <cell r="Z196" t="str">
            <v>ICDP5057ES0NHU2</v>
          </cell>
        </row>
        <row r="197">
          <cell r="A197" t="str">
            <v>54-3</v>
          </cell>
          <cell r="B197">
            <v>5057</v>
          </cell>
          <cell r="C197">
            <v>2</v>
          </cell>
          <cell r="D197" t="str">
            <v>A</v>
          </cell>
          <cell r="E197">
            <v>54</v>
          </cell>
          <cell r="F197" t="str">
            <v>Z</v>
          </cell>
          <cell r="G197">
            <v>3</v>
          </cell>
          <cell r="H197">
            <v>3102158</v>
          </cell>
          <cell r="I197">
            <v>0.91</v>
          </cell>
          <cell r="J197">
            <v>0.91</v>
          </cell>
          <cell r="K197">
            <v>144.32999999999998</v>
          </cell>
          <cell r="L197">
            <v>145.24</v>
          </cell>
          <cell r="M197">
            <v>144.33000000000001</v>
          </cell>
          <cell r="N197">
            <v>145.24</v>
          </cell>
          <cell r="O197">
            <v>0</v>
          </cell>
          <cell r="P197" t="str">
            <v>MH</v>
          </cell>
          <cell r="Q197" t="str">
            <v>continues to 54-4</v>
          </cell>
          <cell r="R197" t="str">
            <v>no</v>
          </cell>
          <cell r="S197">
            <v>1</v>
          </cell>
          <cell r="T197">
            <v>49</v>
          </cell>
          <cell r="U197">
            <v>3</v>
          </cell>
          <cell r="V197" t="str">
            <v>M</v>
          </cell>
          <cell r="W197" t="str">
            <v>no</v>
          </cell>
          <cell r="Z197" t="str">
            <v>ICDP5057ES2NHU2</v>
          </cell>
        </row>
        <row r="198">
          <cell r="A198" t="str">
            <v>54-4</v>
          </cell>
          <cell r="B198">
            <v>5057</v>
          </cell>
          <cell r="C198">
            <v>2</v>
          </cell>
          <cell r="D198" t="str">
            <v>A</v>
          </cell>
          <cell r="E198">
            <v>54</v>
          </cell>
          <cell r="F198" t="str">
            <v>Z</v>
          </cell>
          <cell r="G198">
            <v>4</v>
          </cell>
          <cell r="H198">
            <v>3102160</v>
          </cell>
          <cell r="I198">
            <v>0.68</v>
          </cell>
          <cell r="J198">
            <v>0.68500000000000005</v>
          </cell>
          <cell r="K198">
            <v>145.23999999999998</v>
          </cell>
          <cell r="L198">
            <v>145.92500000000001</v>
          </cell>
          <cell r="M198">
            <v>145.24</v>
          </cell>
          <cell r="N198">
            <v>145.92500000000001</v>
          </cell>
          <cell r="O198">
            <v>0</v>
          </cell>
          <cell r="P198" t="str">
            <v>MH</v>
          </cell>
          <cell r="Q198" t="str">
            <v>continues to 55-1</v>
          </cell>
          <cell r="R198" t="str">
            <v>no</v>
          </cell>
          <cell r="S198">
            <v>1</v>
          </cell>
          <cell r="T198">
            <v>49</v>
          </cell>
          <cell r="U198">
            <v>4</v>
          </cell>
          <cell r="V198" t="str">
            <v>B</v>
          </cell>
          <cell r="W198" t="str">
            <v>no</v>
          </cell>
          <cell r="X198">
            <v>0</v>
          </cell>
          <cell r="Y198">
            <v>0</v>
          </cell>
          <cell r="Z198" t="str">
            <v>ICDP5057ES4NHU2</v>
          </cell>
        </row>
        <row r="199">
          <cell r="A199" t="str">
            <v>55-1</v>
          </cell>
          <cell r="B199">
            <v>5057</v>
          </cell>
          <cell r="C199">
            <v>2</v>
          </cell>
          <cell r="D199" t="str">
            <v>A</v>
          </cell>
          <cell r="E199">
            <v>55</v>
          </cell>
          <cell r="F199" t="str">
            <v>Z</v>
          </cell>
          <cell r="G199">
            <v>1</v>
          </cell>
          <cell r="H199">
            <v>3102162</v>
          </cell>
          <cell r="I199">
            <v>0.97499999999999998</v>
          </cell>
          <cell r="J199">
            <v>0.97499999999999998</v>
          </cell>
          <cell r="K199">
            <v>145.75</v>
          </cell>
          <cell r="L199">
            <v>146.72499999999999</v>
          </cell>
          <cell r="M199">
            <v>145.75</v>
          </cell>
          <cell r="N199">
            <v>146.72499999999999</v>
          </cell>
          <cell r="O199">
            <v>0</v>
          </cell>
          <cell r="P199" t="str">
            <v>DM</v>
          </cell>
          <cell r="Q199" t="str">
            <v>pc1a-d, continues 55-2</v>
          </cell>
          <cell r="R199" t="str">
            <v>no</v>
          </cell>
          <cell r="S199">
            <v>1</v>
          </cell>
          <cell r="T199">
            <v>50</v>
          </cell>
          <cell r="U199">
            <v>1</v>
          </cell>
          <cell r="V199" t="str">
            <v>T</v>
          </cell>
          <cell r="W199" t="str">
            <v>no</v>
          </cell>
          <cell r="Z199" t="str">
            <v>ICDP5057ES6NHU2</v>
          </cell>
        </row>
        <row r="200">
          <cell r="A200" t="str">
            <v>55-2</v>
          </cell>
          <cell r="B200">
            <v>5057</v>
          </cell>
          <cell r="C200">
            <v>2</v>
          </cell>
          <cell r="D200" t="str">
            <v>A</v>
          </cell>
          <cell r="E200">
            <v>55</v>
          </cell>
          <cell r="F200" t="str">
            <v>Z</v>
          </cell>
          <cell r="G200">
            <v>2</v>
          </cell>
          <cell r="H200">
            <v>3102164</v>
          </cell>
          <cell r="I200">
            <v>0.85</v>
          </cell>
          <cell r="J200">
            <v>0.85</v>
          </cell>
          <cell r="K200">
            <v>146.72499999999999</v>
          </cell>
          <cell r="L200">
            <v>147.57499999999999</v>
          </cell>
          <cell r="M200">
            <v>146.72499999999999</v>
          </cell>
          <cell r="N200">
            <v>147.57499999999999</v>
          </cell>
          <cell r="O200">
            <v>0</v>
          </cell>
          <cell r="P200" t="str">
            <v>DM</v>
          </cell>
          <cell r="Q200" t="str">
            <v>pc1a-h, pc1c &amp; 1h = rubble, continues to 55-3</v>
          </cell>
          <cell r="R200" t="str">
            <v>no</v>
          </cell>
          <cell r="S200">
            <v>1</v>
          </cell>
          <cell r="T200">
            <v>50</v>
          </cell>
          <cell r="U200">
            <v>2</v>
          </cell>
          <cell r="V200" t="str">
            <v>M</v>
          </cell>
          <cell r="W200" t="str">
            <v>no</v>
          </cell>
          <cell r="Z200" t="str">
            <v>ICDP5057ES8NHU2</v>
          </cell>
        </row>
        <row r="201">
          <cell r="A201" t="str">
            <v>55-3</v>
          </cell>
          <cell r="B201">
            <v>5057</v>
          </cell>
          <cell r="C201">
            <v>2</v>
          </cell>
          <cell r="D201" t="str">
            <v>A</v>
          </cell>
          <cell r="E201">
            <v>55</v>
          </cell>
          <cell r="F201" t="str">
            <v>Z</v>
          </cell>
          <cell r="G201">
            <v>3</v>
          </cell>
          <cell r="H201">
            <v>3102166</v>
          </cell>
          <cell r="I201">
            <v>0.625</v>
          </cell>
          <cell r="J201">
            <v>0.62</v>
          </cell>
          <cell r="K201">
            <v>147.57499999999999</v>
          </cell>
          <cell r="L201">
            <v>148.19499999999999</v>
          </cell>
          <cell r="M201">
            <v>147.57499999999999</v>
          </cell>
          <cell r="N201">
            <v>148.19499999999999</v>
          </cell>
          <cell r="O201">
            <v>0</v>
          </cell>
          <cell r="P201" t="str">
            <v>DM</v>
          </cell>
          <cell r="Q201" t="str">
            <v>pc1a-b, continues to 55-4</v>
          </cell>
          <cell r="R201" t="str">
            <v>no</v>
          </cell>
          <cell r="S201">
            <v>1</v>
          </cell>
          <cell r="T201">
            <v>50</v>
          </cell>
          <cell r="U201">
            <v>3</v>
          </cell>
          <cell r="V201" t="str">
            <v>M</v>
          </cell>
          <cell r="W201" t="str">
            <v>no</v>
          </cell>
          <cell r="Z201" t="str">
            <v>ICDP5057ESANHU2</v>
          </cell>
        </row>
        <row r="202">
          <cell r="A202" t="str">
            <v>55-4</v>
          </cell>
          <cell r="B202">
            <v>5057</v>
          </cell>
          <cell r="C202">
            <v>2</v>
          </cell>
          <cell r="D202" t="str">
            <v>A</v>
          </cell>
          <cell r="E202">
            <v>55</v>
          </cell>
          <cell r="F202" t="str">
            <v>Z</v>
          </cell>
          <cell r="G202">
            <v>4</v>
          </cell>
          <cell r="H202">
            <v>3102168</v>
          </cell>
          <cell r="I202">
            <v>0.69</v>
          </cell>
          <cell r="J202">
            <v>0.69</v>
          </cell>
          <cell r="K202">
            <v>148.19999999999999</v>
          </cell>
          <cell r="L202">
            <v>148.88499999999999</v>
          </cell>
          <cell r="M202">
            <v>148.19499999999999</v>
          </cell>
          <cell r="N202">
            <v>148.88499999999999</v>
          </cell>
          <cell r="O202">
            <v>0</v>
          </cell>
          <cell r="P202" t="str">
            <v>DM</v>
          </cell>
          <cell r="Q202" t="str">
            <v>pc1a-d; continues to 55-4</v>
          </cell>
          <cell r="R202" t="str">
            <v>no</v>
          </cell>
          <cell r="S202">
            <v>1</v>
          </cell>
          <cell r="T202">
            <v>50</v>
          </cell>
          <cell r="U202">
            <v>4</v>
          </cell>
          <cell r="V202" t="str">
            <v>B</v>
          </cell>
          <cell r="W202" t="str">
            <v>no</v>
          </cell>
          <cell r="Z202" t="str">
            <v>ICDP5057ESCNHU2</v>
          </cell>
        </row>
        <row r="203">
          <cell r="A203" t="str">
            <v>56-1</v>
          </cell>
          <cell r="B203">
            <v>5057</v>
          </cell>
          <cell r="C203">
            <v>2</v>
          </cell>
          <cell r="D203" t="str">
            <v>A</v>
          </cell>
          <cell r="E203">
            <v>56</v>
          </cell>
          <cell r="F203" t="str">
            <v>Z</v>
          </cell>
          <cell r="G203">
            <v>1</v>
          </cell>
          <cell r="H203">
            <v>3102172</v>
          </cell>
          <cell r="I203">
            <v>0.86</v>
          </cell>
          <cell r="J203">
            <v>0.87</v>
          </cell>
          <cell r="K203">
            <v>148.80000000000001</v>
          </cell>
          <cell r="L203">
            <v>149.66999999999999</v>
          </cell>
          <cell r="M203">
            <v>148.80000000000001</v>
          </cell>
          <cell r="N203">
            <v>149.66999999999999</v>
          </cell>
          <cell r="O203">
            <v>0</v>
          </cell>
          <cell r="P203" t="str">
            <v>DT</v>
          </cell>
          <cell r="Q203" t="str">
            <v>fractured base to 56-2. Piece 1 a &amp; b</v>
          </cell>
          <cell r="R203" t="str">
            <v>no</v>
          </cell>
          <cell r="S203">
            <v>1</v>
          </cell>
          <cell r="T203">
            <v>50</v>
          </cell>
          <cell r="U203">
            <v>1</v>
          </cell>
          <cell r="V203" t="str">
            <v>T</v>
          </cell>
          <cell r="W203" t="str">
            <v>no</v>
          </cell>
          <cell r="Z203" t="str">
            <v>ICDP5057ESGNHU2</v>
          </cell>
        </row>
        <row r="204">
          <cell r="A204" t="str">
            <v>56-2</v>
          </cell>
          <cell r="B204">
            <v>5057</v>
          </cell>
          <cell r="C204">
            <v>2</v>
          </cell>
          <cell r="D204" t="str">
            <v>A</v>
          </cell>
          <cell r="E204">
            <v>56</v>
          </cell>
          <cell r="F204" t="str">
            <v>Z</v>
          </cell>
          <cell r="G204">
            <v>2</v>
          </cell>
          <cell r="H204">
            <v>3102174</v>
          </cell>
          <cell r="I204">
            <v>0.71499999999999997</v>
          </cell>
          <cell r="J204">
            <v>0.72</v>
          </cell>
          <cell r="K204">
            <v>149.66000000000003</v>
          </cell>
          <cell r="L204">
            <v>150.38999999999999</v>
          </cell>
          <cell r="M204">
            <v>149.66999999999999</v>
          </cell>
          <cell r="N204">
            <v>150.38999999999999</v>
          </cell>
          <cell r="O204">
            <v>0</v>
          </cell>
          <cell r="P204" t="str">
            <v>DT</v>
          </cell>
          <cell r="Q204" t="str">
            <v>whole section is orthogonally fractured serpentinised umafic rock. Major archaeological triage on Piece 2! Pieces 1, 2a-I,3Rubble, 4 Rubble, 5, 6.</v>
          </cell>
          <cell r="R204" t="str">
            <v>no</v>
          </cell>
          <cell r="S204">
            <v>6</v>
          </cell>
          <cell r="T204">
            <v>51</v>
          </cell>
          <cell r="U204">
            <v>2</v>
          </cell>
          <cell r="V204" t="str">
            <v>M</v>
          </cell>
          <cell r="W204" t="str">
            <v>no</v>
          </cell>
          <cell r="Z204" t="str">
            <v>ICDP5057ESINHU2</v>
          </cell>
        </row>
        <row r="205">
          <cell r="A205" t="str">
            <v>56-3</v>
          </cell>
          <cell r="B205">
            <v>5057</v>
          </cell>
          <cell r="C205">
            <v>2</v>
          </cell>
          <cell r="D205" t="str">
            <v>A</v>
          </cell>
          <cell r="E205">
            <v>56</v>
          </cell>
          <cell r="F205" t="str">
            <v>Z</v>
          </cell>
          <cell r="G205">
            <v>3</v>
          </cell>
          <cell r="H205">
            <v>3102176</v>
          </cell>
          <cell r="I205">
            <v>0.90500000000000003</v>
          </cell>
          <cell r="J205">
            <v>0.98</v>
          </cell>
          <cell r="K205">
            <v>150.37500000000003</v>
          </cell>
          <cell r="L205">
            <v>151.37</v>
          </cell>
          <cell r="M205">
            <v>150.38999999999999</v>
          </cell>
          <cell r="N205">
            <v>151.37</v>
          </cell>
          <cell r="O205">
            <v>0</v>
          </cell>
          <cell r="P205" t="str">
            <v>DT</v>
          </cell>
          <cell r="Q205" t="str">
            <v>continuous to 57-1. Pieces 1a,b, 2rubble, 3a,b</v>
          </cell>
          <cell r="R205" t="str">
            <v>no</v>
          </cell>
          <cell r="S205">
            <v>3</v>
          </cell>
          <cell r="T205">
            <v>51</v>
          </cell>
          <cell r="U205">
            <v>3</v>
          </cell>
          <cell r="V205" t="str">
            <v>M</v>
          </cell>
          <cell r="W205" t="str">
            <v>no</v>
          </cell>
          <cell r="Z205" t="str">
            <v>ICDP5057ESKNHU2</v>
          </cell>
        </row>
        <row r="206">
          <cell r="A206" t="str">
            <v>57-1</v>
          </cell>
          <cell r="B206">
            <v>5057</v>
          </cell>
          <cell r="C206">
            <v>2</v>
          </cell>
          <cell r="D206" t="str">
            <v>A</v>
          </cell>
          <cell r="E206">
            <v>57</v>
          </cell>
          <cell r="F206" t="str">
            <v>Z</v>
          </cell>
          <cell r="G206">
            <v>1</v>
          </cell>
          <cell r="H206">
            <v>3102178</v>
          </cell>
          <cell r="I206">
            <v>0.81</v>
          </cell>
          <cell r="J206">
            <v>0.88</v>
          </cell>
          <cell r="K206">
            <v>150.80000000000001</v>
          </cell>
          <cell r="L206">
            <v>151.68</v>
          </cell>
          <cell r="M206">
            <v>150.80000000000001</v>
          </cell>
          <cell r="N206">
            <v>151.68</v>
          </cell>
          <cell r="O206">
            <v>0</v>
          </cell>
          <cell r="P206" t="str">
            <v>DT</v>
          </cell>
          <cell r="Q206" t="str">
            <v>continuous with 57-2; Pieces 1a, b, c(rubble), d</v>
          </cell>
          <cell r="R206" t="str">
            <v>no</v>
          </cell>
          <cell r="S206">
            <v>1</v>
          </cell>
          <cell r="T206">
            <v>51</v>
          </cell>
          <cell r="U206">
            <v>4</v>
          </cell>
          <cell r="V206" t="str">
            <v>B</v>
          </cell>
          <cell r="W206" t="str">
            <v>no</v>
          </cell>
          <cell r="Z206" t="str">
            <v>ICDP5057ESMNHU2</v>
          </cell>
        </row>
        <row r="207">
          <cell r="A207" t="str">
            <v>57-2</v>
          </cell>
          <cell r="B207">
            <v>5057</v>
          </cell>
          <cell r="C207">
            <v>2</v>
          </cell>
          <cell r="D207" t="str">
            <v>A</v>
          </cell>
          <cell r="E207">
            <v>57</v>
          </cell>
          <cell r="F207" t="str">
            <v>Z</v>
          </cell>
          <cell r="G207">
            <v>2</v>
          </cell>
          <cell r="H207">
            <v>3102180</v>
          </cell>
          <cell r="I207">
            <v>0.33500000000000002</v>
          </cell>
          <cell r="J207">
            <v>0.33</v>
          </cell>
          <cell r="K207">
            <v>151.61000000000001</v>
          </cell>
          <cell r="L207">
            <v>152.01</v>
          </cell>
          <cell r="M207">
            <v>151.68</v>
          </cell>
          <cell r="N207">
            <v>152.01</v>
          </cell>
          <cell r="O207">
            <v>0</v>
          </cell>
          <cell r="P207" t="str">
            <v>DT</v>
          </cell>
          <cell r="Q207" t="str">
            <v>continuous with 58-1</v>
          </cell>
          <cell r="R207" t="str">
            <v>no</v>
          </cell>
          <cell r="S207">
            <v>1</v>
          </cell>
          <cell r="T207">
            <v>52</v>
          </cell>
          <cell r="U207">
            <v>1</v>
          </cell>
          <cell r="V207" t="str">
            <v>T</v>
          </cell>
          <cell r="W207" t="str">
            <v>no</v>
          </cell>
          <cell r="Z207" t="str">
            <v>ICDP5057ESONHU2</v>
          </cell>
        </row>
        <row r="208">
          <cell r="A208" t="str">
            <v>58-1</v>
          </cell>
          <cell r="B208">
            <v>5057</v>
          </cell>
          <cell r="C208">
            <v>2</v>
          </cell>
          <cell r="D208" t="str">
            <v>A</v>
          </cell>
          <cell r="E208">
            <v>58</v>
          </cell>
          <cell r="F208" t="str">
            <v>Z</v>
          </cell>
          <cell r="G208">
            <v>1</v>
          </cell>
          <cell r="H208">
            <v>3102182</v>
          </cell>
          <cell r="I208">
            <v>0.26500000000000001</v>
          </cell>
          <cell r="J208">
            <v>0.26</v>
          </cell>
          <cell r="K208">
            <v>151.85</v>
          </cell>
          <cell r="L208">
            <v>152.11000000000001</v>
          </cell>
          <cell r="M208">
            <v>151.85</v>
          </cell>
          <cell r="N208">
            <v>152.11000000000001</v>
          </cell>
          <cell r="O208">
            <v>0</v>
          </cell>
          <cell r="P208" t="str">
            <v>DT</v>
          </cell>
          <cell r="Q208" t="str">
            <v>last HQ core in GT-2. Change to NQ. Removed HQ rods replaced with HQ liner and casing shoe. Re-enter with NQ bit and rods.</v>
          </cell>
          <cell r="R208" t="str">
            <v>no</v>
          </cell>
          <cell r="S208">
            <v>1</v>
          </cell>
          <cell r="T208">
            <v>52</v>
          </cell>
          <cell r="U208">
            <v>2</v>
          </cell>
          <cell r="V208" t="str">
            <v>B</v>
          </cell>
          <cell r="W208" t="str">
            <v>no</v>
          </cell>
          <cell r="Z208" t="str">
            <v>ICDP5057ESQNHU2</v>
          </cell>
        </row>
        <row r="209">
          <cell r="A209" t="str">
            <v>61-1</v>
          </cell>
          <cell r="B209">
            <v>5057</v>
          </cell>
          <cell r="C209">
            <v>2</v>
          </cell>
          <cell r="D209" t="str">
            <v>A</v>
          </cell>
          <cell r="E209">
            <v>61</v>
          </cell>
          <cell r="F209" t="str">
            <v>Z</v>
          </cell>
          <cell r="G209">
            <v>1</v>
          </cell>
          <cell r="H209">
            <v>3102186</v>
          </cell>
          <cell r="I209">
            <v>0.94499999999999995</v>
          </cell>
          <cell r="J209">
            <v>0.94</v>
          </cell>
          <cell r="K209">
            <v>152.15</v>
          </cell>
          <cell r="L209">
            <v>153.09</v>
          </cell>
          <cell r="M209">
            <v>152.15</v>
          </cell>
          <cell r="N209">
            <v>153.09</v>
          </cell>
          <cell r="O209">
            <v>0</v>
          </cell>
          <cell r="P209" t="str">
            <v>DT</v>
          </cell>
          <cell r="Q209" t="str">
            <v>Not continuous with HQ58Z-1. New tricolour lines. Sawn contact with 61-2</v>
          </cell>
          <cell r="R209" t="str">
            <v>no</v>
          </cell>
          <cell r="S209">
            <v>1</v>
          </cell>
          <cell r="T209">
            <v>53</v>
          </cell>
          <cell r="U209">
            <v>1</v>
          </cell>
          <cell r="V209" t="str">
            <v>T</v>
          </cell>
          <cell r="W209" t="str">
            <v>no</v>
          </cell>
          <cell r="Z209" t="str">
            <v>ICDP5057ESUNHU2</v>
          </cell>
        </row>
        <row r="210">
          <cell r="A210" t="str">
            <v>61-2</v>
          </cell>
          <cell r="B210">
            <v>5057</v>
          </cell>
          <cell r="C210">
            <v>2</v>
          </cell>
          <cell r="D210" t="str">
            <v>A</v>
          </cell>
          <cell r="E210">
            <v>61</v>
          </cell>
          <cell r="F210" t="str">
            <v>Z</v>
          </cell>
          <cell r="G210">
            <v>2</v>
          </cell>
          <cell r="H210">
            <v>3102188</v>
          </cell>
          <cell r="I210">
            <v>0.95</v>
          </cell>
          <cell r="J210">
            <v>0.95</v>
          </cell>
          <cell r="K210">
            <v>153.095</v>
          </cell>
          <cell r="L210">
            <v>154.04</v>
          </cell>
          <cell r="M210">
            <v>153.09</v>
          </cell>
          <cell r="N210">
            <v>154.04</v>
          </cell>
          <cell r="O210">
            <v>0</v>
          </cell>
          <cell r="P210" t="str">
            <v>DT</v>
          </cell>
          <cell r="Q210" t="str">
            <v>sawn contact with 61-3</v>
          </cell>
          <cell r="R210" t="str">
            <v>no</v>
          </cell>
          <cell r="S210">
            <v>1</v>
          </cell>
          <cell r="T210">
            <v>53</v>
          </cell>
          <cell r="U210">
            <v>2</v>
          </cell>
          <cell r="V210" t="str">
            <v>M</v>
          </cell>
          <cell r="W210" t="str">
            <v>no</v>
          </cell>
          <cell r="X210">
            <v>0</v>
          </cell>
          <cell r="Y210">
            <v>0</v>
          </cell>
          <cell r="Z210" t="str">
            <v>ICDP5057ESWNHU2</v>
          </cell>
        </row>
        <row r="211">
          <cell r="A211" t="str">
            <v>61-3</v>
          </cell>
          <cell r="B211">
            <v>5057</v>
          </cell>
          <cell r="C211">
            <v>2</v>
          </cell>
          <cell r="D211" t="str">
            <v>A</v>
          </cell>
          <cell r="E211">
            <v>61</v>
          </cell>
          <cell r="F211" t="str">
            <v>Z</v>
          </cell>
          <cell r="G211">
            <v>3</v>
          </cell>
          <cell r="H211">
            <v>3102190</v>
          </cell>
          <cell r="I211">
            <v>0.77500000000000002</v>
          </cell>
          <cell r="J211">
            <v>0.77</v>
          </cell>
          <cell r="K211">
            <v>154.04499999999999</v>
          </cell>
          <cell r="L211">
            <v>154.81</v>
          </cell>
          <cell r="M211">
            <v>154.04</v>
          </cell>
          <cell r="N211">
            <v>154.81</v>
          </cell>
          <cell r="O211">
            <v>0</v>
          </cell>
          <cell r="P211" t="str">
            <v>DT</v>
          </cell>
          <cell r="Q211" t="str">
            <v>Pieces 1a-d. Piece 1b is minor vein material. Continuous with 62-1</v>
          </cell>
          <cell r="R211" t="str">
            <v>no</v>
          </cell>
          <cell r="S211">
            <v>1</v>
          </cell>
          <cell r="T211">
            <v>53</v>
          </cell>
          <cell r="U211">
            <v>3</v>
          </cell>
          <cell r="V211" t="str">
            <v>M</v>
          </cell>
          <cell r="W211" t="str">
            <v>no</v>
          </cell>
          <cell r="X211">
            <v>0</v>
          </cell>
          <cell r="Y211">
            <v>0</v>
          </cell>
          <cell r="Z211" t="str">
            <v>ICDP5057ESYNHU2</v>
          </cell>
        </row>
        <row r="212">
          <cell r="A212" t="str">
            <v>62-1</v>
          </cell>
          <cell r="B212">
            <v>5057</v>
          </cell>
          <cell r="C212">
            <v>2</v>
          </cell>
          <cell r="D212" t="str">
            <v>A</v>
          </cell>
          <cell r="E212">
            <v>62</v>
          </cell>
          <cell r="F212" t="str">
            <v>Z</v>
          </cell>
          <cell r="G212">
            <v>1</v>
          </cell>
          <cell r="H212">
            <v>3102192</v>
          </cell>
          <cell r="I212">
            <v>0.89</v>
          </cell>
          <cell r="J212">
            <v>0.88</v>
          </cell>
          <cell r="K212">
            <v>154.9</v>
          </cell>
          <cell r="L212">
            <v>155.78</v>
          </cell>
          <cell r="M212">
            <v>154.9</v>
          </cell>
          <cell r="N212">
            <v>155.78</v>
          </cell>
          <cell r="O212">
            <v>0</v>
          </cell>
          <cell r="P212" t="str">
            <v>DT</v>
          </cell>
          <cell r="Q212" t="str">
            <v>continuous from 61-3. Pieces 1a-c; discontinuous to 62-2.</v>
          </cell>
          <cell r="R212" t="str">
            <v>no</v>
          </cell>
          <cell r="S212">
            <v>1</v>
          </cell>
          <cell r="T212">
            <v>53</v>
          </cell>
          <cell r="U212">
            <v>4</v>
          </cell>
          <cell r="V212" t="str">
            <v>M</v>
          </cell>
          <cell r="W212" t="str">
            <v>no</v>
          </cell>
          <cell r="Z212" t="str">
            <v>ICDP5057ES0OHU2</v>
          </cell>
        </row>
        <row r="213">
          <cell r="A213" t="str">
            <v>62-2</v>
          </cell>
          <cell r="B213">
            <v>5057</v>
          </cell>
          <cell r="C213">
            <v>2</v>
          </cell>
          <cell r="D213" t="str">
            <v>A</v>
          </cell>
          <cell r="E213">
            <v>62</v>
          </cell>
          <cell r="F213" t="str">
            <v>Z</v>
          </cell>
          <cell r="G213">
            <v>2</v>
          </cell>
          <cell r="H213">
            <v>3102194</v>
          </cell>
          <cell r="I213">
            <v>0.97</v>
          </cell>
          <cell r="J213">
            <v>0.97</v>
          </cell>
          <cell r="K213">
            <v>155.79</v>
          </cell>
          <cell r="L213">
            <v>156.75</v>
          </cell>
          <cell r="M213">
            <v>155.78</v>
          </cell>
          <cell r="N213">
            <v>156.75</v>
          </cell>
          <cell r="O213">
            <v>0</v>
          </cell>
          <cell r="P213" t="str">
            <v>DT</v>
          </cell>
          <cell r="Q213" t="str">
            <v>pieces 1a-c, 2, 3a-c. Pieces 1 and 2 are nearly continuous. Continuous to 62-3</v>
          </cell>
          <cell r="R213" t="str">
            <v>no</v>
          </cell>
          <cell r="S213">
            <v>3</v>
          </cell>
          <cell r="T213">
            <v>53</v>
          </cell>
          <cell r="U213">
            <v>5</v>
          </cell>
          <cell r="V213" t="str">
            <v>B</v>
          </cell>
          <cell r="W213" t="str">
            <v>no</v>
          </cell>
          <cell r="X213">
            <v>0</v>
          </cell>
          <cell r="Y213">
            <v>0</v>
          </cell>
          <cell r="Z213" t="str">
            <v>ICDP5057ES2OHU2</v>
          </cell>
        </row>
        <row r="214">
          <cell r="A214" t="str">
            <v>62-3</v>
          </cell>
          <cell r="B214">
            <v>5057</v>
          </cell>
          <cell r="C214">
            <v>2</v>
          </cell>
          <cell r="D214" t="str">
            <v>A</v>
          </cell>
          <cell r="E214">
            <v>62</v>
          </cell>
          <cell r="F214" t="str">
            <v>Z</v>
          </cell>
          <cell r="G214">
            <v>3</v>
          </cell>
          <cell r="H214">
            <v>3102196</v>
          </cell>
          <cell r="I214">
            <v>0.48499999999999999</v>
          </cell>
          <cell r="J214">
            <v>0.47</v>
          </cell>
          <cell r="K214">
            <v>156.76</v>
          </cell>
          <cell r="L214">
            <v>157.22</v>
          </cell>
          <cell r="M214">
            <v>156.75</v>
          </cell>
          <cell r="N214">
            <v>157.22</v>
          </cell>
          <cell r="O214">
            <v>0</v>
          </cell>
          <cell r="P214" t="str">
            <v>SM</v>
          </cell>
          <cell r="Q214" t="str">
            <v>Subpieces 1a,1b,1c; discontinous to 62-4</v>
          </cell>
          <cell r="R214" t="str">
            <v>no</v>
          </cell>
          <cell r="S214">
            <v>1</v>
          </cell>
          <cell r="T214">
            <v>54</v>
          </cell>
          <cell r="U214">
            <v>1</v>
          </cell>
          <cell r="V214" t="str">
            <v>T</v>
          </cell>
          <cell r="W214" t="str">
            <v>no</v>
          </cell>
          <cell r="Z214" t="str">
            <v>ICDP5057ES4OHU2</v>
          </cell>
        </row>
        <row r="215">
          <cell r="A215" t="str">
            <v>62-4</v>
          </cell>
          <cell r="B215">
            <v>5057</v>
          </cell>
          <cell r="C215">
            <v>2</v>
          </cell>
          <cell r="D215" t="str">
            <v>A</v>
          </cell>
          <cell r="E215">
            <v>62</v>
          </cell>
          <cell r="F215" t="str">
            <v>Z</v>
          </cell>
          <cell r="G215">
            <v>4</v>
          </cell>
          <cell r="H215">
            <v>3102198</v>
          </cell>
          <cell r="I215">
            <v>0.66</v>
          </cell>
          <cell r="J215">
            <v>0.66</v>
          </cell>
          <cell r="K215">
            <v>157.245</v>
          </cell>
          <cell r="L215">
            <v>157.88</v>
          </cell>
          <cell r="M215">
            <v>157.22</v>
          </cell>
          <cell r="N215">
            <v>157.88</v>
          </cell>
          <cell r="O215">
            <v>0</v>
          </cell>
          <cell r="P215" t="str">
            <v>SM</v>
          </cell>
          <cell r="R215" t="str">
            <v>no</v>
          </cell>
          <cell r="S215">
            <v>1</v>
          </cell>
          <cell r="T215">
            <v>54</v>
          </cell>
          <cell r="U215">
            <v>2</v>
          </cell>
          <cell r="V215" t="str">
            <v>M</v>
          </cell>
          <cell r="W215" t="str">
            <v>no</v>
          </cell>
          <cell r="Z215" t="str">
            <v>ICDP5057ES6OHU2</v>
          </cell>
        </row>
        <row r="216">
          <cell r="A216" t="str">
            <v>63-1</v>
          </cell>
          <cell r="B216">
            <v>5057</v>
          </cell>
          <cell r="C216">
            <v>2</v>
          </cell>
          <cell r="D216" t="str">
            <v>A</v>
          </cell>
          <cell r="E216">
            <v>63</v>
          </cell>
          <cell r="F216" t="str">
            <v>Z</v>
          </cell>
          <cell r="G216">
            <v>1</v>
          </cell>
          <cell r="H216">
            <v>3102200</v>
          </cell>
          <cell r="I216">
            <v>1</v>
          </cell>
          <cell r="J216">
            <v>0.98</v>
          </cell>
          <cell r="K216">
            <v>157.94999999999999</v>
          </cell>
          <cell r="L216">
            <v>158.93</v>
          </cell>
          <cell r="M216">
            <v>157.94999999999999</v>
          </cell>
          <cell r="N216">
            <v>158.93</v>
          </cell>
          <cell r="O216">
            <v>0</v>
          </cell>
          <cell r="P216" t="str">
            <v>SM</v>
          </cell>
          <cell r="Q216" t="str">
            <v>saw cut between 63-1 and 63-2; pieces 1a to d</v>
          </cell>
          <cell r="R216" t="str">
            <v>no</v>
          </cell>
          <cell r="S216">
            <v>1</v>
          </cell>
          <cell r="T216">
            <v>54</v>
          </cell>
          <cell r="U216">
            <v>3</v>
          </cell>
          <cell r="V216" t="str">
            <v>M</v>
          </cell>
          <cell r="W216" t="str">
            <v>no</v>
          </cell>
          <cell r="Z216" t="str">
            <v>ICDP5057ES8OHU2</v>
          </cell>
        </row>
        <row r="217">
          <cell r="A217" t="str">
            <v>63-2</v>
          </cell>
          <cell r="B217">
            <v>5057</v>
          </cell>
          <cell r="C217">
            <v>2</v>
          </cell>
          <cell r="D217" t="str">
            <v>A</v>
          </cell>
          <cell r="E217">
            <v>63</v>
          </cell>
          <cell r="F217" t="str">
            <v>Z</v>
          </cell>
          <cell r="G217">
            <v>2</v>
          </cell>
          <cell r="H217">
            <v>3102202</v>
          </cell>
          <cell r="I217">
            <v>0.98499999999999999</v>
          </cell>
          <cell r="J217">
            <v>0.98</v>
          </cell>
          <cell r="K217">
            <v>158.94999999999999</v>
          </cell>
          <cell r="L217">
            <v>159.91</v>
          </cell>
          <cell r="M217">
            <v>158.93</v>
          </cell>
          <cell r="N217">
            <v>159.91</v>
          </cell>
          <cell r="O217">
            <v>0</v>
          </cell>
          <cell r="P217" t="str">
            <v>SM</v>
          </cell>
          <cell r="Q217" t="str">
            <v>cont. with 63-3; Pieces 1a to 1d. Piece 1d - mineral vein 55 cm between subpieces b and c</v>
          </cell>
          <cell r="R217" t="str">
            <v>no</v>
          </cell>
          <cell r="S217">
            <v>1</v>
          </cell>
          <cell r="T217">
            <v>54</v>
          </cell>
          <cell r="U217">
            <v>4</v>
          </cell>
          <cell r="V217" t="str">
            <v>M</v>
          </cell>
          <cell r="W217" t="str">
            <v>no</v>
          </cell>
          <cell r="X217">
            <v>0</v>
          </cell>
          <cell r="Y217">
            <v>0</v>
          </cell>
          <cell r="Z217" t="str">
            <v>ICDP5057ESAOHU2</v>
          </cell>
        </row>
        <row r="218">
          <cell r="A218" t="str">
            <v>63-3</v>
          </cell>
          <cell r="B218">
            <v>5057</v>
          </cell>
          <cell r="C218">
            <v>2</v>
          </cell>
          <cell r="D218" t="str">
            <v>A</v>
          </cell>
          <cell r="E218">
            <v>63</v>
          </cell>
          <cell r="F218" t="str">
            <v>Z</v>
          </cell>
          <cell r="G218">
            <v>3</v>
          </cell>
          <cell r="H218">
            <v>3102204</v>
          </cell>
          <cell r="I218">
            <v>0.67500000000000004</v>
          </cell>
          <cell r="J218">
            <v>0.67</v>
          </cell>
          <cell r="K218">
            <v>159.935</v>
          </cell>
          <cell r="L218">
            <v>160.58000000000001</v>
          </cell>
          <cell r="M218">
            <v>159.91</v>
          </cell>
          <cell r="N218">
            <v>160.58000000000001</v>
          </cell>
          <cell r="O218">
            <v>0</v>
          </cell>
          <cell r="P218" t="str">
            <v>SM</v>
          </cell>
          <cell r="Q218" t="str">
            <v>cont. with 63-4. pieces 1 a and b, small rubbles in piece 1c lost to the wind!</v>
          </cell>
          <cell r="R218" t="str">
            <v>no</v>
          </cell>
          <cell r="S218">
            <v>1</v>
          </cell>
          <cell r="T218">
            <v>54</v>
          </cell>
          <cell r="U218">
            <v>5</v>
          </cell>
          <cell r="V218" t="str">
            <v>B</v>
          </cell>
          <cell r="W218" t="str">
            <v>no</v>
          </cell>
          <cell r="Z218" t="str">
            <v>ICDP5057ESCOHU2</v>
          </cell>
        </row>
        <row r="219">
          <cell r="A219" t="str">
            <v>63-4</v>
          </cell>
          <cell r="B219">
            <v>5057</v>
          </cell>
          <cell r="C219">
            <v>2</v>
          </cell>
          <cell r="D219" t="str">
            <v>A</v>
          </cell>
          <cell r="E219">
            <v>63</v>
          </cell>
          <cell r="F219" t="str">
            <v>Z</v>
          </cell>
          <cell r="G219">
            <v>4</v>
          </cell>
          <cell r="H219">
            <v>3102206</v>
          </cell>
          <cell r="I219">
            <v>0.5</v>
          </cell>
          <cell r="J219">
            <v>0.5</v>
          </cell>
          <cell r="K219">
            <v>160.61000000000001</v>
          </cell>
          <cell r="L219">
            <v>161.08000000000001</v>
          </cell>
          <cell r="M219">
            <v>160.58000000000001</v>
          </cell>
          <cell r="N219">
            <v>161.08000000000001</v>
          </cell>
          <cell r="O219">
            <v>0</v>
          </cell>
          <cell r="P219" t="str">
            <v>SM</v>
          </cell>
          <cell r="Q219" t="str">
            <v>cont. with 64-1. 1a in plastic bag</v>
          </cell>
          <cell r="R219" t="str">
            <v>no</v>
          </cell>
          <cell r="S219">
            <v>1</v>
          </cell>
          <cell r="T219">
            <v>55</v>
          </cell>
          <cell r="U219">
            <v>1</v>
          </cell>
          <cell r="V219" t="str">
            <v>T</v>
          </cell>
          <cell r="W219" t="str">
            <v>no</v>
          </cell>
          <cell r="Z219" t="str">
            <v>ICDP5057ESEOHU2</v>
          </cell>
        </row>
        <row r="220">
          <cell r="A220" t="str">
            <v>64-1</v>
          </cell>
          <cell r="B220">
            <v>5057</v>
          </cell>
          <cell r="C220">
            <v>2</v>
          </cell>
          <cell r="D220" t="str">
            <v>A</v>
          </cell>
          <cell r="E220">
            <v>64</v>
          </cell>
          <cell r="F220" t="str">
            <v>Z</v>
          </cell>
          <cell r="G220">
            <v>1</v>
          </cell>
          <cell r="H220">
            <v>3102210</v>
          </cell>
          <cell r="I220">
            <v>0.93500000000000005</v>
          </cell>
          <cell r="J220">
            <v>0.92</v>
          </cell>
          <cell r="K220">
            <v>161</v>
          </cell>
          <cell r="L220">
            <v>161.91999999999999</v>
          </cell>
          <cell r="M220">
            <v>161</v>
          </cell>
          <cell r="N220">
            <v>161.91999999999999</v>
          </cell>
          <cell r="O220">
            <v>0</v>
          </cell>
          <cell r="P220" t="str">
            <v>SM</v>
          </cell>
          <cell r="Q220" t="str">
            <v>not cont. with 64-2. pc1a-d, pc2a-b in bags.</v>
          </cell>
          <cell r="R220" t="str">
            <v>no</v>
          </cell>
          <cell r="S220">
            <v>2</v>
          </cell>
          <cell r="T220">
            <v>55</v>
          </cell>
          <cell r="U220">
            <v>2</v>
          </cell>
          <cell r="V220" t="str">
            <v>M</v>
          </cell>
          <cell r="W220" t="str">
            <v>no</v>
          </cell>
          <cell r="Z220" t="str">
            <v>ICDP5057ESIOHU2</v>
          </cell>
        </row>
        <row r="221">
          <cell r="A221" t="str">
            <v>64-2</v>
          </cell>
          <cell r="B221">
            <v>5057</v>
          </cell>
          <cell r="C221">
            <v>2</v>
          </cell>
          <cell r="D221" t="str">
            <v>A</v>
          </cell>
          <cell r="E221">
            <v>64</v>
          </cell>
          <cell r="F221" t="str">
            <v>Z</v>
          </cell>
          <cell r="G221">
            <v>2</v>
          </cell>
          <cell r="H221">
            <v>3102212</v>
          </cell>
          <cell r="I221">
            <v>0.77</v>
          </cell>
          <cell r="J221">
            <v>0.76</v>
          </cell>
          <cell r="K221">
            <v>161.935</v>
          </cell>
          <cell r="L221">
            <v>162.68</v>
          </cell>
          <cell r="M221">
            <v>161.91999999999999</v>
          </cell>
          <cell r="N221">
            <v>162.68</v>
          </cell>
          <cell r="O221">
            <v>0</v>
          </cell>
          <cell r="P221" t="str">
            <v>SM</v>
          </cell>
          <cell r="Q221" t="str">
            <v>cont with 64-3. pc1a-d</v>
          </cell>
          <cell r="R221" t="str">
            <v>no</v>
          </cell>
          <cell r="S221">
            <v>1</v>
          </cell>
          <cell r="T221">
            <v>55</v>
          </cell>
          <cell r="U221">
            <v>3</v>
          </cell>
          <cell r="V221" t="str">
            <v>M</v>
          </cell>
          <cell r="W221" t="str">
            <v>no</v>
          </cell>
          <cell r="X221">
            <v>0</v>
          </cell>
          <cell r="Y221">
            <v>0</v>
          </cell>
          <cell r="Z221" t="str">
            <v>ICDP5057ESKOHU2</v>
          </cell>
        </row>
        <row r="222">
          <cell r="A222" t="str">
            <v>64-3</v>
          </cell>
          <cell r="B222">
            <v>5057</v>
          </cell>
          <cell r="C222">
            <v>2</v>
          </cell>
          <cell r="D222" t="str">
            <v>A</v>
          </cell>
          <cell r="E222">
            <v>64</v>
          </cell>
          <cell r="F222" t="str">
            <v>Z</v>
          </cell>
          <cell r="G222">
            <v>3</v>
          </cell>
          <cell r="H222">
            <v>3102214</v>
          </cell>
          <cell r="I222">
            <v>0.68500000000000005</v>
          </cell>
          <cell r="J222">
            <v>0.68</v>
          </cell>
          <cell r="K222">
            <v>162.70500000000001</v>
          </cell>
          <cell r="L222">
            <v>163.36000000000001</v>
          </cell>
          <cell r="M222">
            <v>162.68</v>
          </cell>
          <cell r="N222">
            <v>163.36000000000001</v>
          </cell>
          <cell r="O222">
            <v>0</v>
          </cell>
          <cell r="P222" t="str">
            <v>SM</v>
          </cell>
          <cell r="Q222" t="str">
            <v>not cont. with 64-4. pc1a-b, pc2 in bag</v>
          </cell>
          <cell r="R222" t="str">
            <v>no</v>
          </cell>
          <cell r="S222">
            <v>2</v>
          </cell>
          <cell r="T222">
            <v>55</v>
          </cell>
          <cell r="U222">
            <v>4</v>
          </cell>
          <cell r="V222" t="str">
            <v>M</v>
          </cell>
          <cell r="W222" t="str">
            <v>no</v>
          </cell>
          <cell r="Z222" t="str">
            <v>ICDP5057ESMOHU2</v>
          </cell>
        </row>
        <row r="223">
          <cell r="A223" t="str">
            <v>64-4</v>
          </cell>
          <cell r="B223">
            <v>5057</v>
          </cell>
          <cell r="C223">
            <v>2</v>
          </cell>
          <cell r="D223" t="str">
            <v>A</v>
          </cell>
          <cell r="E223">
            <v>64</v>
          </cell>
          <cell r="F223" t="str">
            <v>Z</v>
          </cell>
          <cell r="G223">
            <v>4</v>
          </cell>
          <cell r="H223">
            <v>3102216</v>
          </cell>
          <cell r="I223">
            <v>0.6</v>
          </cell>
          <cell r="J223">
            <v>0.59</v>
          </cell>
          <cell r="K223">
            <v>163.39000000000001</v>
          </cell>
          <cell r="L223">
            <v>163.95</v>
          </cell>
          <cell r="M223">
            <v>163.36000000000001</v>
          </cell>
          <cell r="N223">
            <v>163.95</v>
          </cell>
          <cell r="O223">
            <v>0</v>
          </cell>
          <cell r="P223" t="str">
            <v>SM</v>
          </cell>
          <cell r="Q223" t="str">
            <v>pc1, pc2a-d, a in bag</v>
          </cell>
          <cell r="R223" t="str">
            <v>no</v>
          </cell>
          <cell r="S223">
            <v>2</v>
          </cell>
          <cell r="T223">
            <v>55</v>
          </cell>
          <cell r="U223">
            <v>5</v>
          </cell>
          <cell r="V223" t="str">
            <v>B</v>
          </cell>
          <cell r="W223" t="str">
            <v>no</v>
          </cell>
          <cell r="X223">
            <v>0</v>
          </cell>
          <cell r="Y223">
            <v>0</v>
          </cell>
          <cell r="Z223" t="str">
            <v>ICDP5057ESOOHU2</v>
          </cell>
        </row>
        <row r="224">
          <cell r="A224" t="str">
            <v>65-1</v>
          </cell>
          <cell r="B224">
            <v>5057</v>
          </cell>
          <cell r="C224">
            <v>2</v>
          </cell>
          <cell r="D224" t="str">
            <v>A</v>
          </cell>
          <cell r="E224">
            <v>65</v>
          </cell>
          <cell r="F224" t="str">
            <v>Z</v>
          </cell>
          <cell r="G224">
            <v>1</v>
          </cell>
          <cell r="H224">
            <v>3102218</v>
          </cell>
          <cell r="I224">
            <v>0.91</v>
          </cell>
          <cell r="J224">
            <v>0.92</v>
          </cell>
          <cell r="K224">
            <v>164.05</v>
          </cell>
          <cell r="L224">
            <v>164.97</v>
          </cell>
          <cell r="M224">
            <v>164.05</v>
          </cell>
          <cell r="N224">
            <v>164.97</v>
          </cell>
          <cell r="O224">
            <v>0</v>
          </cell>
          <cell r="P224" t="str">
            <v>SM</v>
          </cell>
          <cell r="Q224" t="str">
            <v>continous with 65-2. pc1a-d,pc2,pc3,pc4,pc5</v>
          </cell>
          <cell r="R224" t="str">
            <v>no</v>
          </cell>
          <cell r="S224">
            <v>5</v>
          </cell>
          <cell r="T224">
            <v>56</v>
          </cell>
          <cell r="U224">
            <v>1</v>
          </cell>
          <cell r="V224" t="str">
            <v>T</v>
          </cell>
          <cell r="W224" t="str">
            <v>no</v>
          </cell>
          <cell r="Z224" t="str">
            <v>ICDP5057ESQOHU2</v>
          </cell>
        </row>
        <row r="225">
          <cell r="A225" t="str">
            <v>65-2</v>
          </cell>
          <cell r="B225">
            <v>5057</v>
          </cell>
          <cell r="C225">
            <v>2</v>
          </cell>
          <cell r="D225" t="str">
            <v>A</v>
          </cell>
          <cell r="E225">
            <v>65</v>
          </cell>
          <cell r="F225" t="str">
            <v>Z</v>
          </cell>
          <cell r="G225">
            <v>2</v>
          </cell>
          <cell r="H225">
            <v>3102220</v>
          </cell>
          <cell r="I225">
            <v>0.98499999999999999</v>
          </cell>
          <cell r="J225">
            <v>0.98</v>
          </cell>
          <cell r="K225">
            <v>164.96</v>
          </cell>
          <cell r="L225">
            <v>165.95</v>
          </cell>
          <cell r="M225">
            <v>164.97</v>
          </cell>
          <cell r="N225">
            <v>165.95</v>
          </cell>
          <cell r="O225">
            <v>0</v>
          </cell>
          <cell r="P225" t="str">
            <v>SM</v>
          </cell>
          <cell r="Q225" t="str">
            <v>continous with 65-3, pc1a-i</v>
          </cell>
          <cell r="R225" t="str">
            <v>no</v>
          </cell>
          <cell r="S225">
            <v>1</v>
          </cell>
          <cell r="T225">
            <v>56</v>
          </cell>
          <cell r="U225">
            <v>2</v>
          </cell>
          <cell r="V225" t="str">
            <v>M</v>
          </cell>
          <cell r="W225" t="str">
            <v>no</v>
          </cell>
          <cell r="X225">
            <v>0</v>
          </cell>
          <cell r="Y225">
            <v>0</v>
          </cell>
          <cell r="Z225" t="str">
            <v>ICDP5057ESSOHU2</v>
          </cell>
        </row>
        <row r="226">
          <cell r="A226" t="str">
            <v>65-3</v>
          </cell>
          <cell r="B226">
            <v>5057</v>
          </cell>
          <cell r="C226">
            <v>2</v>
          </cell>
          <cell r="D226" t="str">
            <v>A</v>
          </cell>
          <cell r="E226">
            <v>65</v>
          </cell>
          <cell r="F226" t="str">
            <v>Z</v>
          </cell>
          <cell r="G226">
            <v>3</v>
          </cell>
          <cell r="H226">
            <v>3102222</v>
          </cell>
          <cell r="I226">
            <v>0.91</v>
          </cell>
          <cell r="J226">
            <v>0.91</v>
          </cell>
          <cell r="K226">
            <v>165.94500000000002</v>
          </cell>
          <cell r="L226">
            <v>166.86</v>
          </cell>
          <cell r="M226">
            <v>165.95</v>
          </cell>
          <cell r="N226">
            <v>166.86</v>
          </cell>
          <cell r="O226">
            <v>0</v>
          </cell>
          <cell r="P226" t="str">
            <v>SM</v>
          </cell>
          <cell r="Q226" t="str">
            <v>cont. with 65-4.  pc1a-d</v>
          </cell>
          <cell r="R226" t="str">
            <v>no</v>
          </cell>
          <cell r="S226">
            <v>1</v>
          </cell>
          <cell r="T226">
            <v>56</v>
          </cell>
          <cell r="U226">
            <v>3</v>
          </cell>
          <cell r="V226" t="str">
            <v>M</v>
          </cell>
          <cell r="W226" t="str">
            <v>no</v>
          </cell>
          <cell r="Z226" t="str">
            <v>ICDP5057ESUOHU2</v>
          </cell>
        </row>
        <row r="227">
          <cell r="A227" t="str">
            <v>65-4</v>
          </cell>
          <cell r="B227">
            <v>5057</v>
          </cell>
          <cell r="C227">
            <v>2</v>
          </cell>
          <cell r="D227" t="str">
            <v>A</v>
          </cell>
          <cell r="E227">
            <v>65</v>
          </cell>
          <cell r="F227" t="str">
            <v>Z</v>
          </cell>
          <cell r="G227">
            <v>4</v>
          </cell>
          <cell r="H227">
            <v>3102224</v>
          </cell>
          <cell r="I227">
            <v>0.42499999999999999</v>
          </cell>
          <cell r="J227">
            <v>0.43</v>
          </cell>
          <cell r="K227">
            <v>166.85500000000002</v>
          </cell>
          <cell r="L227">
            <v>167.29</v>
          </cell>
          <cell r="M227">
            <v>166.86</v>
          </cell>
          <cell r="N227">
            <v>167.29</v>
          </cell>
          <cell r="O227">
            <v>0</v>
          </cell>
          <cell r="P227" t="str">
            <v>SM</v>
          </cell>
          <cell r="Q227" t="str">
            <v>cont. with 66-1. pc1</v>
          </cell>
          <cell r="R227" t="str">
            <v>no</v>
          </cell>
          <cell r="S227">
            <v>1</v>
          </cell>
          <cell r="T227">
            <v>56</v>
          </cell>
          <cell r="U227">
            <v>4</v>
          </cell>
          <cell r="V227" t="str">
            <v>M</v>
          </cell>
          <cell r="W227" t="str">
            <v>no</v>
          </cell>
          <cell r="Z227" t="str">
            <v>ICDP5057ESWOHU2</v>
          </cell>
        </row>
        <row r="228">
          <cell r="A228" t="str">
            <v>66-1</v>
          </cell>
          <cell r="B228">
            <v>5057</v>
          </cell>
          <cell r="C228">
            <v>2</v>
          </cell>
          <cell r="D228" t="str">
            <v>A</v>
          </cell>
          <cell r="E228">
            <v>66</v>
          </cell>
          <cell r="F228" t="str">
            <v>Z</v>
          </cell>
          <cell r="G228">
            <v>1</v>
          </cell>
          <cell r="H228">
            <v>3102226</v>
          </cell>
          <cell r="I228">
            <v>0.98</v>
          </cell>
          <cell r="J228">
            <v>0.98</v>
          </cell>
          <cell r="K228">
            <v>167.1</v>
          </cell>
          <cell r="L228">
            <v>168.08</v>
          </cell>
          <cell r="M228">
            <v>167.1</v>
          </cell>
          <cell r="N228">
            <v>168.08</v>
          </cell>
          <cell r="O228">
            <v>0</v>
          </cell>
          <cell r="P228" t="str">
            <v>SM</v>
          </cell>
          <cell r="Q228" t="str">
            <v>cont. with 66-2. pc1a-c</v>
          </cell>
          <cell r="R228" t="str">
            <v>no</v>
          </cell>
          <cell r="S228">
            <v>1</v>
          </cell>
          <cell r="T228">
            <v>56</v>
          </cell>
          <cell r="U228">
            <v>5</v>
          </cell>
          <cell r="V228" t="str">
            <v>B</v>
          </cell>
          <cell r="W228" t="str">
            <v>no</v>
          </cell>
          <cell r="Z228" t="str">
            <v>ICDP5057ESYOHU2</v>
          </cell>
        </row>
        <row r="229">
          <cell r="A229" t="str">
            <v>66-2</v>
          </cell>
          <cell r="B229">
            <v>5057</v>
          </cell>
          <cell r="C229">
            <v>2</v>
          </cell>
          <cell r="D229" t="str">
            <v>A</v>
          </cell>
          <cell r="E229">
            <v>66</v>
          </cell>
          <cell r="F229" t="str">
            <v>Z</v>
          </cell>
          <cell r="G229">
            <v>2</v>
          </cell>
          <cell r="H229">
            <v>3102228</v>
          </cell>
          <cell r="I229">
            <v>0.76</v>
          </cell>
          <cell r="J229">
            <v>0.74</v>
          </cell>
          <cell r="K229">
            <v>168.07999999999998</v>
          </cell>
          <cell r="L229">
            <v>168.82</v>
          </cell>
          <cell r="M229">
            <v>168.08</v>
          </cell>
          <cell r="N229">
            <v>168.82</v>
          </cell>
          <cell r="O229">
            <v>0</v>
          </cell>
          <cell r="P229" t="str">
            <v>SM</v>
          </cell>
          <cell r="Q229" t="str">
            <v>cont. with 66-3. pc1a-d</v>
          </cell>
          <cell r="R229" t="str">
            <v>no</v>
          </cell>
          <cell r="S229">
            <v>1</v>
          </cell>
          <cell r="T229">
            <v>57</v>
          </cell>
          <cell r="U229">
            <v>1</v>
          </cell>
          <cell r="V229" t="str">
            <v>T</v>
          </cell>
          <cell r="W229" t="str">
            <v>no</v>
          </cell>
          <cell r="Z229" t="str">
            <v>ICDP5057ES0PHU2</v>
          </cell>
        </row>
        <row r="230">
          <cell r="A230" t="str">
            <v>66-3</v>
          </cell>
          <cell r="B230">
            <v>5057</v>
          </cell>
          <cell r="C230">
            <v>2</v>
          </cell>
          <cell r="D230" t="str">
            <v>A</v>
          </cell>
          <cell r="E230">
            <v>66</v>
          </cell>
          <cell r="F230" t="str">
            <v>Z</v>
          </cell>
          <cell r="G230">
            <v>3</v>
          </cell>
          <cell r="H230">
            <v>3102230</v>
          </cell>
          <cell r="I230">
            <v>0.56000000000000005</v>
          </cell>
          <cell r="J230">
            <v>0.55000000000000004</v>
          </cell>
          <cell r="K230">
            <v>168.83999999999997</v>
          </cell>
          <cell r="L230">
            <v>169.37</v>
          </cell>
          <cell r="M230">
            <v>168.82</v>
          </cell>
          <cell r="N230">
            <v>169.37</v>
          </cell>
          <cell r="O230">
            <v>0</v>
          </cell>
          <cell r="P230" t="str">
            <v>SM</v>
          </cell>
          <cell r="Q230" t="str">
            <v>cont. with 66-4. pc1a-f, e in bag</v>
          </cell>
          <cell r="R230" t="str">
            <v>no</v>
          </cell>
          <cell r="S230">
            <v>1</v>
          </cell>
          <cell r="T230">
            <v>57</v>
          </cell>
          <cell r="U230">
            <v>2</v>
          </cell>
          <cell r="V230" t="str">
            <v>M</v>
          </cell>
          <cell r="W230" t="str">
            <v>no</v>
          </cell>
          <cell r="Z230" t="str">
            <v>ICDP5057ES2PHU2</v>
          </cell>
        </row>
        <row r="231">
          <cell r="A231" t="str">
            <v>66-4</v>
          </cell>
          <cell r="B231">
            <v>5057</v>
          </cell>
          <cell r="C231">
            <v>2</v>
          </cell>
          <cell r="D231" t="str">
            <v>A</v>
          </cell>
          <cell r="E231">
            <v>66</v>
          </cell>
          <cell r="F231" t="str">
            <v>Z</v>
          </cell>
          <cell r="G231">
            <v>4</v>
          </cell>
          <cell r="H231">
            <v>3102232</v>
          </cell>
          <cell r="I231">
            <v>0.8</v>
          </cell>
          <cell r="J231">
            <v>0.79</v>
          </cell>
          <cell r="K231">
            <v>169.39999999999998</v>
          </cell>
          <cell r="L231">
            <v>170.16</v>
          </cell>
          <cell r="M231">
            <v>169.37</v>
          </cell>
          <cell r="N231">
            <v>170.16</v>
          </cell>
          <cell r="O231">
            <v>0</v>
          </cell>
          <cell r="P231" t="str">
            <v>SM</v>
          </cell>
          <cell r="Q231" t="str">
            <v>cont. with 67-1. pc1a-c</v>
          </cell>
          <cell r="R231" t="str">
            <v>no</v>
          </cell>
          <cell r="S231">
            <v>1</v>
          </cell>
          <cell r="T231">
            <v>57</v>
          </cell>
          <cell r="U231">
            <v>3</v>
          </cell>
          <cell r="V231" t="str">
            <v>M</v>
          </cell>
          <cell r="W231" t="str">
            <v>no</v>
          </cell>
          <cell r="Z231" t="str">
            <v>ICDP5057ES4PHU2</v>
          </cell>
        </row>
        <row r="232">
          <cell r="A232" t="str">
            <v>67-1</v>
          </cell>
          <cell r="B232">
            <v>5057</v>
          </cell>
          <cell r="C232">
            <v>2</v>
          </cell>
          <cell r="D232" t="str">
            <v>A</v>
          </cell>
          <cell r="E232">
            <v>67</v>
          </cell>
          <cell r="F232" t="str">
            <v>Z</v>
          </cell>
          <cell r="G232">
            <v>1</v>
          </cell>
          <cell r="H232">
            <v>3102234</v>
          </cell>
          <cell r="I232">
            <v>0.99</v>
          </cell>
          <cell r="J232">
            <v>0.99</v>
          </cell>
          <cell r="K232">
            <v>170.15</v>
          </cell>
          <cell r="L232">
            <v>171.14</v>
          </cell>
          <cell r="M232">
            <v>170.15</v>
          </cell>
          <cell r="N232">
            <v>171.14</v>
          </cell>
          <cell r="O232">
            <v>0</v>
          </cell>
          <cell r="P232" t="str">
            <v>SM</v>
          </cell>
          <cell r="Q232" t="str">
            <v>saw cut to 67-2. pc1a-c</v>
          </cell>
          <cell r="R232" t="str">
            <v>no</v>
          </cell>
          <cell r="S232">
            <v>1</v>
          </cell>
          <cell r="T232">
            <v>57</v>
          </cell>
          <cell r="U232">
            <v>4</v>
          </cell>
          <cell r="V232" t="str">
            <v>M</v>
          </cell>
          <cell r="W232" t="str">
            <v>no</v>
          </cell>
          <cell r="Z232" t="str">
            <v>ICDP5057ES6PHU2</v>
          </cell>
        </row>
        <row r="233">
          <cell r="A233" t="str">
            <v>67-2</v>
          </cell>
          <cell r="B233">
            <v>5057</v>
          </cell>
          <cell r="C233">
            <v>2</v>
          </cell>
          <cell r="D233" t="str">
            <v>A</v>
          </cell>
          <cell r="E233">
            <v>67</v>
          </cell>
          <cell r="F233" t="str">
            <v>Z</v>
          </cell>
          <cell r="G233">
            <v>2</v>
          </cell>
          <cell r="H233">
            <v>3102236</v>
          </cell>
          <cell r="I233">
            <v>0.995</v>
          </cell>
          <cell r="J233">
            <v>0.98</v>
          </cell>
          <cell r="K233">
            <v>171.14000000000001</v>
          </cell>
          <cell r="L233">
            <v>172.12</v>
          </cell>
          <cell r="M233">
            <v>171.14</v>
          </cell>
          <cell r="N233">
            <v>172.12</v>
          </cell>
          <cell r="O233">
            <v>0</v>
          </cell>
          <cell r="P233" t="str">
            <v>SM</v>
          </cell>
          <cell r="Q233" t="str">
            <v>cont. with 67-3. pc1a-e</v>
          </cell>
          <cell r="R233" t="str">
            <v>no</v>
          </cell>
          <cell r="S233">
            <v>1</v>
          </cell>
          <cell r="T233">
            <v>57</v>
          </cell>
          <cell r="U233">
            <v>5</v>
          </cell>
          <cell r="V233" t="str">
            <v>B</v>
          </cell>
          <cell r="W233" t="str">
            <v>no</v>
          </cell>
          <cell r="Z233" t="str">
            <v>ICDP5057ES8PHU2</v>
          </cell>
        </row>
        <row r="234">
          <cell r="A234" t="str">
            <v>67-3</v>
          </cell>
          <cell r="B234">
            <v>5057</v>
          </cell>
          <cell r="C234">
            <v>2</v>
          </cell>
          <cell r="D234" t="str">
            <v>A</v>
          </cell>
          <cell r="E234">
            <v>67</v>
          </cell>
          <cell r="F234" t="str">
            <v>Z</v>
          </cell>
          <cell r="G234">
            <v>3</v>
          </cell>
          <cell r="H234">
            <v>3102242</v>
          </cell>
          <cell r="I234">
            <v>0.68</v>
          </cell>
          <cell r="J234">
            <v>0.68</v>
          </cell>
          <cell r="K234">
            <v>172.13500000000002</v>
          </cell>
          <cell r="L234">
            <v>172.8</v>
          </cell>
          <cell r="M234">
            <v>172.12</v>
          </cell>
          <cell r="N234">
            <v>172.8</v>
          </cell>
          <cell r="O234">
            <v>0</v>
          </cell>
          <cell r="P234" t="str">
            <v>SM</v>
          </cell>
          <cell r="Q234" t="str">
            <v>cont. 67-4. pc1a-f, b and e in bag</v>
          </cell>
          <cell r="R234" t="str">
            <v>no</v>
          </cell>
          <cell r="S234">
            <v>1</v>
          </cell>
          <cell r="T234">
            <v>58</v>
          </cell>
          <cell r="U234">
            <v>1</v>
          </cell>
          <cell r="V234" t="str">
            <v>T</v>
          </cell>
          <cell r="W234" t="str">
            <v>no</v>
          </cell>
          <cell r="Z234" t="str">
            <v>ICDP5057ESEPHU2</v>
          </cell>
        </row>
        <row r="235">
          <cell r="A235" t="str">
            <v>67-4</v>
          </cell>
          <cell r="B235">
            <v>5057</v>
          </cell>
          <cell r="C235">
            <v>2</v>
          </cell>
          <cell r="D235" t="str">
            <v>A</v>
          </cell>
          <cell r="E235">
            <v>67</v>
          </cell>
          <cell r="F235" t="str">
            <v>Z</v>
          </cell>
          <cell r="G235">
            <v>4</v>
          </cell>
          <cell r="H235">
            <v>3102244</v>
          </cell>
          <cell r="I235">
            <v>0.41</v>
          </cell>
          <cell r="J235">
            <v>0.41</v>
          </cell>
          <cell r="K235">
            <v>172.81500000000003</v>
          </cell>
          <cell r="L235">
            <v>173.21</v>
          </cell>
          <cell r="M235">
            <v>172.8</v>
          </cell>
          <cell r="N235">
            <v>173.21</v>
          </cell>
          <cell r="O235">
            <v>0</v>
          </cell>
          <cell r="P235" t="str">
            <v>JC</v>
          </cell>
          <cell r="Q235" t="str">
            <v>cont. 68-1. pc1a-c</v>
          </cell>
          <cell r="R235" t="str">
            <v>no</v>
          </cell>
          <cell r="S235">
            <v>1</v>
          </cell>
          <cell r="T235">
            <v>58</v>
          </cell>
          <cell r="U235">
            <v>2</v>
          </cell>
          <cell r="V235" t="str">
            <v>M</v>
          </cell>
          <cell r="W235" t="str">
            <v>no</v>
          </cell>
          <cell r="Z235" t="str">
            <v>ICDP5057ESGPHU2</v>
          </cell>
        </row>
        <row r="236">
          <cell r="A236" t="str">
            <v>68-1</v>
          </cell>
          <cell r="B236">
            <v>5057</v>
          </cell>
          <cell r="C236">
            <v>2</v>
          </cell>
          <cell r="D236" t="str">
            <v>A</v>
          </cell>
          <cell r="E236">
            <v>68</v>
          </cell>
          <cell r="F236" t="str">
            <v>Z</v>
          </cell>
          <cell r="G236">
            <v>1</v>
          </cell>
          <cell r="H236">
            <v>3102248</v>
          </cell>
          <cell r="I236">
            <v>0.80500000000000005</v>
          </cell>
          <cell r="J236">
            <v>0.77</v>
          </cell>
          <cell r="K236">
            <v>173.2</v>
          </cell>
          <cell r="L236">
            <v>173.97</v>
          </cell>
          <cell r="M236">
            <v>173.2</v>
          </cell>
          <cell r="N236">
            <v>173.97</v>
          </cell>
          <cell r="O236">
            <v>0</v>
          </cell>
          <cell r="P236" t="str">
            <v>JC</v>
          </cell>
          <cell r="Q236" t="str">
            <v>cont. 68-2. pc1a-c</v>
          </cell>
          <cell r="R236" t="str">
            <v>no</v>
          </cell>
          <cell r="S236">
            <v>1</v>
          </cell>
          <cell r="T236">
            <v>58</v>
          </cell>
          <cell r="U236">
            <v>3</v>
          </cell>
          <cell r="V236" t="str">
            <v>M</v>
          </cell>
          <cell r="W236" t="str">
            <v>no</v>
          </cell>
          <cell r="Z236" t="str">
            <v>ICDP5057ESKPHU2</v>
          </cell>
        </row>
        <row r="237">
          <cell r="A237" t="str">
            <v>68-2</v>
          </cell>
          <cell r="B237">
            <v>5057</v>
          </cell>
          <cell r="C237">
            <v>2</v>
          </cell>
          <cell r="D237" t="str">
            <v>A</v>
          </cell>
          <cell r="E237">
            <v>68</v>
          </cell>
          <cell r="F237" t="str">
            <v>Z</v>
          </cell>
          <cell r="G237">
            <v>2</v>
          </cell>
          <cell r="H237">
            <v>3102250</v>
          </cell>
          <cell r="I237">
            <v>0.68500000000000005</v>
          </cell>
          <cell r="J237">
            <v>0.67</v>
          </cell>
          <cell r="K237">
            <v>174.005</v>
          </cell>
          <cell r="L237">
            <v>174.64</v>
          </cell>
          <cell r="M237">
            <v>173.97</v>
          </cell>
          <cell r="N237">
            <v>174.64</v>
          </cell>
          <cell r="O237">
            <v>0</v>
          </cell>
          <cell r="P237" t="str">
            <v>JC</v>
          </cell>
          <cell r="Q237" t="str">
            <v>discont. 68-3. pc1a-b</v>
          </cell>
          <cell r="R237" t="str">
            <v>no</v>
          </cell>
          <cell r="S237">
            <v>1</v>
          </cell>
          <cell r="T237">
            <v>58</v>
          </cell>
          <cell r="U237">
            <v>4</v>
          </cell>
          <cell r="V237" t="str">
            <v>M</v>
          </cell>
          <cell r="W237" t="str">
            <v>no</v>
          </cell>
          <cell r="Z237" t="str">
            <v>ICDP5057ESMPHU2</v>
          </cell>
        </row>
        <row r="238">
          <cell r="A238" t="str">
            <v>68-3</v>
          </cell>
          <cell r="B238">
            <v>5057</v>
          </cell>
          <cell r="C238">
            <v>2</v>
          </cell>
          <cell r="D238" t="str">
            <v>A</v>
          </cell>
          <cell r="E238">
            <v>68</v>
          </cell>
          <cell r="F238" t="str">
            <v>Z</v>
          </cell>
          <cell r="G238">
            <v>3</v>
          </cell>
          <cell r="H238">
            <v>3102252</v>
          </cell>
          <cell r="I238">
            <v>0.87</v>
          </cell>
          <cell r="J238">
            <v>0.8</v>
          </cell>
          <cell r="K238">
            <v>174.69</v>
          </cell>
          <cell r="L238">
            <v>175.44</v>
          </cell>
          <cell r="M238">
            <v>174.64</v>
          </cell>
          <cell r="N238">
            <v>175.44</v>
          </cell>
          <cell r="O238">
            <v>0</v>
          </cell>
          <cell r="P238" t="str">
            <v>JC</v>
          </cell>
          <cell r="Q238" t="str">
            <v>cont. 68-4. pc1a-b, a in bag. pc2a-b.</v>
          </cell>
          <cell r="R238" t="str">
            <v>no</v>
          </cell>
          <cell r="S238">
            <v>2</v>
          </cell>
          <cell r="T238">
            <v>58</v>
          </cell>
          <cell r="U238">
            <v>5</v>
          </cell>
          <cell r="V238" t="str">
            <v>B</v>
          </cell>
          <cell r="W238" t="str">
            <v>no</v>
          </cell>
          <cell r="Z238" t="str">
            <v>ICDP5057ESOPHU2</v>
          </cell>
        </row>
        <row r="239">
          <cell r="A239" t="str">
            <v>68-4</v>
          </cell>
          <cell r="B239">
            <v>5057</v>
          </cell>
          <cell r="C239">
            <v>2</v>
          </cell>
          <cell r="D239" t="str">
            <v>A</v>
          </cell>
          <cell r="E239">
            <v>68</v>
          </cell>
          <cell r="F239" t="str">
            <v>Z</v>
          </cell>
          <cell r="G239">
            <v>4</v>
          </cell>
          <cell r="H239">
            <v>3102254</v>
          </cell>
          <cell r="I239">
            <v>0.72499999999999998</v>
          </cell>
          <cell r="J239">
            <v>0.7</v>
          </cell>
          <cell r="K239">
            <v>175.56</v>
          </cell>
          <cell r="L239">
            <v>176.14</v>
          </cell>
          <cell r="M239">
            <v>175.44</v>
          </cell>
          <cell r="N239">
            <v>176.14</v>
          </cell>
          <cell r="O239">
            <v>0</v>
          </cell>
          <cell r="P239" t="str">
            <v>SM</v>
          </cell>
          <cell r="Q239" t="str">
            <v>cont. 69-1. pc1a-f</v>
          </cell>
          <cell r="R239" t="str">
            <v>no</v>
          </cell>
          <cell r="S239">
            <v>1</v>
          </cell>
          <cell r="T239">
            <v>59</v>
          </cell>
          <cell r="U239">
            <v>1</v>
          </cell>
          <cell r="V239" t="str">
            <v>T</v>
          </cell>
          <cell r="W239" t="str">
            <v>no</v>
          </cell>
          <cell r="Z239" t="str">
            <v>ICDP5057ESQPHU2</v>
          </cell>
        </row>
        <row r="240">
          <cell r="A240" t="str">
            <v>69-1</v>
          </cell>
          <cell r="B240">
            <v>5057</v>
          </cell>
          <cell r="C240">
            <v>2</v>
          </cell>
          <cell r="D240" t="str">
            <v>A</v>
          </cell>
          <cell r="E240">
            <v>69</v>
          </cell>
          <cell r="F240" t="str">
            <v>Z</v>
          </cell>
          <cell r="G240">
            <v>1</v>
          </cell>
          <cell r="H240">
            <v>3102256</v>
          </cell>
          <cell r="I240">
            <v>0.94499999999999995</v>
          </cell>
          <cell r="J240">
            <v>0.94</v>
          </cell>
          <cell r="K240">
            <v>176.25</v>
          </cell>
          <cell r="L240">
            <v>177.19</v>
          </cell>
          <cell r="M240">
            <v>176.25</v>
          </cell>
          <cell r="N240">
            <v>177.19</v>
          </cell>
          <cell r="O240">
            <v>0</v>
          </cell>
          <cell r="P240" t="str">
            <v>SM</v>
          </cell>
          <cell r="Q240" t="str">
            <v>saw cut to 69-2. pc1a-c, pc2a-, a in bag</v>
          </cell>
          <cell r="R240" t="str">
            <v>no</v>
          </cell>
          <cell r="S240">
            <v>2</v>
          </cell>
          <cell r="T240">
            <v>59</v>
          </cell>
          <cell r="U240">
            <v>2</v>
          </cell>
          <cell r="V240" t="str">
            <v>M</v>
          </cell>
          <cell r="W240" t="str">
            <v>no</v>
          </cell>
          <cell r="Z240" t="str">
            <v>ICDP5057ESSPHU2</v>
          </cell>
        </row>
        <row r="241">
          <cell r="A241" t="str">
            <v>69-2</v>
          </cell>
          <cell r="B241">
            <v>5057</v>
          </cell>
          <cell r="C241">
            <v>2</v>
          </cell>
          <cell r="D241" t="str">
            <v>A</v>
          </cell>
          <cell r="E241">
            <v>69</v>
          </cell>
          <cell r="F241" t="str">
            <v>Z</v>
          </cell>
          <cell r="G241">
            <v>2</v>
          </cell>
          <cell r="H241">
            <v>3102258</v>
          </cell>
          <cell r="I241">
            <v>0.96</v>
          </cell>
          <cell r="J241">
            <v>0.97</v>
          </cell>
          <cell r="K241">
            <v>177.19499999999999</v>
          </cell>
          <cell r="L241">
            <v>178.16</v>
          </cell>
          <cell r="M241">
            <v>177.19</v>
          </cell>
          <cell r="N241">
            <v>178.16</v>
          </cell>
          <cell r="O241">
            <v>0</v>
          </cell>
          <cell r="P241" t="str">
            <v>SM</v>
          </cell>
          <cell r="Q241" t="str">
            <v>discont. 69-3. pc1a-i, e in bag</v>
          </cell>
          <cell r="R241" t="str">
            <v>no</v>
          </cell>
          <cell r="S241">
            <v>1</v>
          </cell>
          <cell r="T241">
            <v>59</v>
          </cell>
          <cell r="U241">
            <v>3</v>
          </cell>
          <cell r="V241" t="str">
            <v>M</v>
          </cell>
          <cell r="W241" t="str">
            <v>no</v>
          </cell>
          <cell r="Z241" t="str">
            <v>ICDP5057ESUPHU2</v>
          </cell>
        </row>
        <row r="242">
          <cell r="A242" t="str">
            <v>69-3</v>
          </cell>
          <cell r="B242">
            <v>5057</v>
          </cell>
          <cell r="C242">
            <v>2</v>
          </cell>
          <cell r="D242" t="str">
            <v>A</v>
          </cell>
          <cell r="E242">
            <v>69</v>
          </cell>
          <cell r="F242" t="str">
            <v>Z</v>
          </cell>
          <cell r="G242">
            <v>3</v>
          </cell>
          <cell r="H242">
            <v>3102260</v>
          </cell>
          <cell r="I242">
            <v>0.83499999999999996</v>
          </cell>
          <cell r="J242">
            <v>0.82</v>
          </cell>
          <cell r="K242">
            <v>178.155</v>
          </cell>
          <cell r="L242">
            <v>178.98</v>
          </cell>
          <cell r="M242">
            <v>178.16</v>
          </cell>
          <cell r="N242">
            <v>178.98</v>
          </cell>
          <cell r="O242">
            <v>0</v>
          </cell>
          <cell r="P242" t="str">
            <v>SM</v>
          </cell>
          <cell r="Q242" t="str">
            <v>cont. 69-4. pc1a-c</v>
          </cell>
          <cell r="R242" t="str">
            <v>no</v>
          </cell>
          <cell r="S242">
            <v>1</v>
          </cell>
          <cell r="T242">
            <v>59</v>
          </cell>
          <cell r="U242">
            <v>4</v>
          </cell>
          <cell r="V242" t="str">
            <v>M</v>
          </cell>
          <cell r="W242" t="str">
            <v>no</v>
          </cell>
          <cell r="X242">
            <v>0</v>
          </cell>
          <cell r="Y242">
            <v>0</v>
          </cell>
          <cell r="Z242" t="str">
            <v>ICDP5057ESWPHU2</v>
          </cell>
        </row>
        <row r="243">
          <cell r="A243" t="str">
            <v>69-4</v>
          </cell>
          <cell r="B243">
            <v>5057</v>
          </cell>
          <cell r="C243">
            <v>2</v>
          </cell>
          <cell r="D243" t="str">
            <v>A</v>
          </cell>
          <cell r="E243">
            <v>69</v>
          </cell>
          <cell r="F243" t="str">
            <v>Z</v>
          </cell>
          <cell r="G243">
            <v>4</v>
          </cell>
          <cell r="H243">
            <v>3102262</v>
          </cell>
          <cell r="I243">
            <v>0.38500000000000001</v>
          </cell>
          <cell r="J243">
            <v>0.47</v>
          </cell>
          <cell r="K243">
            <v>178.99</v>
          </cell>
          <cell r="L243">
            <v>179.45</v>
          </cell>
          <cell r="M243">
            <v>178.98</v>
          </cell>
          <cell r="N243">
            <v>179.45</v>
          </cell>
          <cell r="O243">
            <v>0</v>
          </cell>
          <cell r="P243" t="str">
            <v>SM</v>
          </cell>
          <cell r="Q243" t="str">
            <v>cont. 70-1. pc1a-b</v>
          </cell>
          <cell r="R243" t="str">
            <v>no</v>
          </cell>
          <cell r="S243">
            <v>1</v>
          </cell>
          <cell r="T243">
            <v>59</v>
          </cell>
          <cell r="U243">
            <v>5</v>
          </cell>
          <cell r="V243" t="str">
            <v>B</v>
          </cell>
          <cell r="W243" t="str">
            <v>no</v>
          </cell>
          <cell r="Z243" t="str">
            <v>ICDP5057ESYPHU2</v>
          </cell>
        </row>
        <row r="244">
          <cell r="A244" t="str">
            <v>70-1</v>
          </cell>
          <cell r="B244">
            <v>5057</v>
          </cell>
          <cell r="C244">
            <v>2</v>
          </cell>
          <cell r="D244" t="str">
            <v>A</v>
          </cell>
          <cell r="E244">
            <v>70</v>
          </cell>
          <cell r="F244" t="str">
            <v>Z</v>
          </cell>
          <cell r="G244">
            <v>1</v>
          </cell>
          <cell r="H244">
            <v>3102264</v>
          </cell>
          <cell r="I244">
            <v>0.77</v>
          </cell>
          <cell r="J244">
            <v>0.73</v>
          </cell>
          <cell r="K244">
            <v>179.3</v>
          </cell>
          <cell r="L244">
            <v>180.03</v>
          </cell>
          <cell r="M244">
            <v>179.3</v>
          </cell>
          <cell r="N244">
            <v>180.03</v>
          </cell>
          <cell r="O244">
            <v>0</v>
          </cell>
          <cell r="P244" t="str">
            <v>SM</v>
          </cell>
          <cell r="Q244" t="str">
            <v>cont. 70-2. pc1a-k, k in bag</v>
          </cell>
          <cell r="R244" t="str">
            <v>no</v>
          </cell>
          <cell r="S244">
            <v>1</v>
          </cell>
          <cell r="T244">
            <v>60</v>
          </cell>
          <cell r="U244">
            <v>1</v>
          </cell>
          <cell r="V244" t="str">
            <v>T</v>
          </cell>
          <cell r="W244" t="str">
            <v>no</v>
          </cell>
          <cell r="Z244" t="str">
            <v>ICDP5057ES0QHU2</v>
          </cell>
        </row>
        <row r="245">
          <cell r="A245" t="str">
            <v>70-2</v>
          </cell>
          <cell r="B245">
            <v>5057</v>
          </cell>
          <cell r="C245">
            <v>2</v>
          </cell>
          <cell r="D245" t="str">
            <v>A</v>
          </cell>
          <cell r="E245">
            <v>70</v>
          </cell>
          <cell r="F245" t="str">
            <v>Z</v>
          </cell>
          <cell r="G245">
            <v>2</v>
          </cell>
          <cell r="H245">
            <v>3102266</v>
          </cell>
          <cell r="I245">
            <v>0.96</v>
          </cell>
          <cell r="J245">
            <v>0.94</v>
          </cell>
          <cell r="K245">
            <v>180.07000000000002</v>
          </cell>
          <cell r="L245">
            <v>180.97</v>
          </cell>
          <cell r="M245">
            <v>180.03</v>
          </cell>
          <cell r="N245">
            <v>180.97</v>
          </cell>
          <cell r="O245">
            <v>0</v>
          </cell>
          <cell r="P245" t="str">
            <v>SM</v>
          </cell>
          <cell r="Q245" t="str">
            <v>cont. 70-3. pc1a-b</v>
          </cell>
          <cell r="R245" t="str">
            <v>no</v>
          </cell>
          <cell r="S245">
            <v>1</v>
          </cell>
          <cell r="T245">
            <v>60</v>
          </cell>
          <cell r="U245">
            <v>2</v>
          </cell>
          <cell r="V245" t="str">
            <v>M</v>
          </cell>
          <cell r="W245" t="str">
            <v>no</v>
          </cell>
          <cell r="Z245" t="str">
            <v>ICDP5057ES2QHU2</v>
          </cell>
        </row>
        <row r="246">
          <cell r="A246" t="str">
            <v>70-3</v>
          </cell>
          <cell r="B246">
            <v>5057</v>
          </cell>
          <cell r="C246">
            <v>2</v>
          </cell>
          <cell r="D246" t="str">
            <v>A</v>
          </cell>
          <cell r="E246">
            <v>70</v>
          </cell>
          <cell r="F246" t="str">
            <v>Z</v>
          </cell>
          <cell r="G246">
            <v>3</v>
          </cell>
          <cell r="H246">
            <v>3102268</v>
          </cell>
          <cell r="I246">
            <v>0.52500000000000002</v>
          </cell>
          <cell r="J246">
            <v>0.5</v>
          </cell>
          <cell r="K246">
            <v>181.03000000000003</v>
          </cell>
          <cell r="L246">
            <v>181.47</v>
          </cell>
          <cell r="M246">
            <v>180.97</v>
          </cell>
          <cell r="N246">
            <v>181.47</v>
          </cell>
          <cell r="O246">
            <v>0</v>
          </cell>
          <cell r="P246" t="str">
            <v>SM</v>
          </cell>
          <cell r="Q246" t="str">
            <v>cont. 70-4. pc1a-h, h in bag</v>
          </cell>
          <cell r="R246" t="str">
            <v>no</v>
          </cell>
          <cell r="S246">
            <v>1</v>
          </cell>
          <cell r="T246">
            <v>60</v>
          </cell>
          <cell r="U246">
            <v>3</v>
          </cell>
          <cell r="V246" t="str">
            <v>M</v>
          </cell>
          <cell r="W246" t="str">
            <v>no</v>
          </cell>
          <cell r="Z246" t="str">
            <v>ICDP5057ES4QHU2</v>
          </cell>
        </row>
        <row r="247">
          <cell r="A247" t="str">
            <v>70-4</v>
          </cell>
          <cell r="B247">
            <v>5057</v>
          </cell>
          <cell r="C247">
            <v>2</v>
          </cell>
          <cell r="D247" t="str">
            <v>A</v>
          </cell>
          <cell r="E247">
            <v>70</v>
          </cell>
          <cell r="F247" t="str">
            <v>Z</v>
          </cell>
          <cell r="G247">
            <v>4</v>
          </cell>
          <cell r="H247">
            <v>3102270</v>
          </cell>
          <cell r="I247">
            <v>0.88500000000000001</v>
          </cell>
          <cell r="J247">
            <v>0.85</v>
          </cell>
          <cell r="K247">
            <v>181.55500000000004</v>
          </cell>
          <cell r="L247">
            <v>182.32</v>
          </cell>
          <cell r="M247">
            <v>181.47</v>
          </cell>
          <cell r="N247">
            <v>182.32</v>
          </cell>
          <cell r="O247">
            <v>0</v>
          </cell>
          <cell r="P247" t="str">
            <v>SM</v>
          </cell>
          <cell r="Q247" t="str">
            <v>cont. 71-1. pc1a-e</v>
          </cell>
          <cell r="R247" t="str">
            <v>no</v>
          </cell>
          <cell r="S247">
            <v>1</v>
          </cell>
          <cell r="T247">
            <v>60</v>
          </cell>
          <cell r="U247">
            <v>4</v>
          </cell>
          <cell r="V247" t="str">
            <v>M</v>
          </cell>
          <cell r="W247" t="str">
            <v>no</v>
          </cell>
          <cell r="Z247" t="str">
            <v>ICDP5057ES6QHU2</v>
          </cell>
        </row>
        <row r="248">
          <cell r="A248" t="str">
            <v>71-1</v>
          </cell>
          <cell r="B248">
            <v>5057</v>
          </cell>
          <cell r="C248">
            <v>2</v>
          </cell>
          <cell r="D248" t="str">
            <v>A</v>
          </cell>
          <cell r="E248">
            <v>71</v>
          </cell>
          <cell r="F248" t="str">
            <v>Z</v>
          </cell>
          <cell r="G248">
            <v>1</v>
          </cell>
          <cell r="H248">
            <v>3102272</v>
          </cell>
          <cell r="I248">
            <v>0.98</v>
          </cell>
          <cell r="J248">
            <v>0.95</v>
          </cell>
          <cell r="K248">
            <v>182.35</v>
          </cell>
          <cell r="L248">
            <v>183.3</v>
          </cell>
          <cell r="M248">
            <v>182.35</v>
          </cell>
          <cell r="N248">
            <v>183.3</v>
          </cell>
          <cell r="O248">
            <v>0</v>
          </cell>
          <cell r="P248" t="str">
            <v>SM</v>
          </cell>
          <cell r="Q248" t="str">
            <v>cont. 71-2. pc1a-i</v>
          </cell>
          <cell r="R248" t="str">
            <v>no</v>
          </cell>
          <cell r="S248">
            <v>1</v>
          </cell>
          <cell r="T248">
            <v>60</v>
          </cell>
          <cell r="U248">
            <v>5</v>
          </cell>
          <cell r="V248" t="str">
            <v>B</v>
          </cell>
          <cell r="W248" t="str">
            <v>no</v>
          </cell>
          <cell r="Z248" t="str">
            <v>ICDP5057ES8QHU2</v>
          </cell>
        </row>
        <row r="249">
          <cell r="A249" t="str">
            <v>71-2</v>
          </cell>
          <cell r="B249">
            <v>5057</v>
          </cell>
          <cell r="C249">
            <v>2</v>
          </cell>
          <cell r="D249" t="str">
            <v>A</v>
          </cell>
          <cell r="E249">
            <v>71</v>
          </cell>
          <cell r="F249" t="str">
            <v>Z</v>
          </cell>
          <cell r="G249">
            <v>2</v>
          </cell>
          <cell r="H249">
            <v>3102274</v>
          </cell>
          <cell r="I249">
            <v>0.65</v>
          </cell>
          <cell r="J249">
            <v>0.62</v>
          </cell>
          <cell r="K249">
            <v>183.32999999999998</v>
          </cell>
          <cell r="L249">
            <v>183.92</v>
          </cell>
          <cell r="M249">
            <v>183.3</v>
          </cell>
          <cell r="N249">
            <v>183.92</v>
          </cell>
          <cell r="O249">
            <v>0</v>
          </cell>
          <cell r="P249" t="str">
            <v>SM</v>
          </cell>
          <cell r="Q249" t="str">
            <v>cont. 71-3. pc1</v>
          </cell>
          <cell r="R249" t="str">
            <v>no</v>
          </cell>
          <cell r="S249">
            <v>1</v>
          </cell>
          <cell r="T249">
            <v>61</v>
          </cell>
          <cell r="U249">
            <v>1</v>
          </cell>
          <cell r="V249" t="str">
            <v>T</v>
          </cell>
          <cell r="W249" t="str">
            <v>no</v>
          </cell>
          <cell r="Z249" t="str">
            <v>ICDP5057ESAQHU2</v>
          </cell>
        </row>
        <row r="250">
          <cell r="A250" t="str">
            <v>71-3</v>
          </cell>
          <cell r="B250">
            <v>5057</v>
          </cell>
          <cell r="C250">
            <v>2</v>
          </cell>
          <cell r="D250" t="str">
            <v>A</v>
          </cell>
          <cell r="E250">
            <v>71</v>
          </cell>
          <cell r="F250" t="str">
            <v>Z</v>
          </cell>
          <cell r="G250">
            <v>3</v>
          </cell>
          <cell r="H250">
            <v>3102276</v>
          </cell>
          <cell r="I250">
            <v>0.82</v>
          </cell>
          <cell r="J250">
            <v>0.81</v>
          </cell>
          <cell r="K250">
            <v>183.98</v>
          </cell>
          <cell r="L250">
            <v>184.73</v>
          </cell>
          <cell r="M250">
            <v>183.92</v>
          </cell>
          <cell r="N250">
            <v>184.73</v>
          </cell>
          <cell r="O250">
            <v>0</v>
          </cell>
          <cell r="P250" t="str">
            <v>SM</v>
          </cell>
          <cell r="Q250" t="str">
            <v>cont. 71-4. pc1a-c</v>
          </cell>
          <cell r="R250" t="str">
            <v>no</v>
          </cell>
          <cell r="S250">
            <v>1</v>
          </cell>
          <cell r="T250">
            <v>61</v>
          </cell>
          <cell r="U250">
            <v>2</v>
          </cell>
          <cell r="V250" t="str">
            <v>M</v>
          </cell>
          <cell r="W250" t="str">
            <v>no</v>
          </cell>
          <cell r="Z250" t="str">
            <v>ICDP5057ESCQHU2</v>
          </cell>
        </row>
        <row r="251">
          <cell r="A251" t="str">
            <v>71-4</v>
          </cell>
          <cell r="B251">
            <v>5057</v>
          </cell>
          <cell r="C251">
            <v>2</v>
          </cell>
          <cell r="D251" t="str">
            <v>A</v>
          </cell>
          <cell r="E251">
            <v>71</v>
          </cell>
          <cell r="F251" t="str">
            <v>Z</v>
          </cell>
          <cell r="G251">
            <v>4</v>
          </cell>
          <cell r="H251">
            <v>3102278</v>
          </cell>
          <cell r="I251">
            <v>0.64500000000000002</v>
          </cell>
          <cell r="J251">
            <v>0.63</v>
          </cell>
          <cell r="K251">
            <v>184.79999999999998</v>
          </cell>
          <cell r="L251">
            <v>185.36</v>
          </cell>
          <cell r="M251">
            <v>184.73</v>
          </cell>
          <cell r="N251">
            <v>185.36</v>
          </cell>
          <cell r="O251">
            <v>0</v>
          </cell>
          <cell r="P251" t="str">
            <v>SM</v>
          </cell>
          <cell r="Q251" t="str">
            <v>cont. 72-1. pc1a-f</v>
          </cell>
          <cell r="R251" t="str">
            <v>no</v>
          </cell>
          <cell r="S251">
            <v>1</v>
          </cell>
          <cell r="T251">
            <v>61</v>
          </cell>
          <cell r="U251">
            <v>3</v>
          </cell>
          <cell r="V251" t="str">
            <v>M</v>
          </cell>
          <cell r="W251" t="str">
            <v>no</v>
          </cell>
          <cell r="Z251" t="str">
            <v>ICDP5057ESEQHU2</v>
          </cell>
        </row>
        <row r="252">
          <cell r="A252" t="str">
            <v>72-1</v>
          </cell>
          <cell r="B252">
            <v>5057</v>
          </cell>
          <cell r="C252">
            <v>2</v>
          </cell>
          <cell r="D252" t="str">
            <v>A</v>
          </cell>
          <cell r="E252">
            <v>72</v>
          </cell>
          <cell r="F252" t="str">
            <v>Z</v>
          </cell>
          <cell r="G252">
            <v>1</v>
          </cell>
          <cell r="H252">
            <v>3102280</v>
          </cell>
          <cell r="I252">
            <v>0.78</v>
          </cell>
          <cell r="J252">
            <v>0.77</v>
          </cell>
          <cell r="K252">
            <v>185.4</v>
          </cell>
          <cell r="L252">
            <v>186.17</v>
          </cell>
          <cell r="M252">
            <v>185.4</v>
          </cell>
          <cell r="N252">
            <v>186.17</v>
          </cell>
          <cell r="O252">
            <v>0</v>
          </cell>
          <cell r="P252" t="str">
            <v>SM</v>
          </cell>
          <cell r="Q252" t="str">
            <v>cont. 72-2. pc1a-d</v>
          </cell>
          <cell r="R252" t="str">
            <v>no</v>
          </cell>
          <cell r="S252">
            <v>1</v>
          </cell>
          <cell r="T252">
            <v>61</v>
          </cell>
          <cell r="U252">
            <v>4</v>
          </cell>
          <cell r="V252" t="str">
            <v>M</v>
          </cell>
          <cell r="W252" t="str">
            <v>no</v>
          </cell>
          <cell r="Z252" t="str">
            <v>ICDP5057ESGQHU2</v>
          </cell>
        </row>
        <row r="253">
          <cell r="A253" t="str">
            <v>72-2</v>
          </cell>
          <cell r="B253">
            <v>5057</v>
          </cell>
          <cell r="C253">
            <v>2</v>
          </cell>
          <cell r="D253" t="str">
            <v>A</v>
          </cell>
          <cell r="E253">
            <v>72</v>
          </cell>
          <cell r="F253" t="str">
            <v>Z</v>
          </cell>
          <cell r="G253">
            <v>2</v>
          </cell>
          <cell r="H253">
            <v>3102282</v>
          </cell>
          <cell r="I253">
            <v>0.67500000000000004</v>
          </cell>
          <cell r="J253">
            <v>0.65</v>
          </cell>
          <cell r="K253">
            <v>186.18</v>
          </cell>
          <cell r="L253">
            <v>186.82</v>
          </cell>
          <cell r="M253">
            <v>186.17</v>
          </cell>
          <cell r="N253">
            <v>186.82</v>
          </cell>
          <cell r="O253">
            <v>0</v>
          </cell>
          <cell r="P253" t="str">
            <v>SM</v>
          </cell>
          <cell r="Q253" t="str">
            <v>discont. 72-3. pc1a-f</v>
          </cell>
          <cell r="R253" t="str">
            <v>no</v>
          </cell>
          <cell r="S253">
            <v>1</v>
          </cell>
          <cell r="T253">
            <v>61</v>
          </cell>
          <cell r="U253">
            <v>5</v>
          </cell>
          <cell r="V253" t="str">
            <v>B</v>
          </cell>
          <cell r="W253" t="str">
            <v>no</v>
          </cell>
          <cell r="Z253" t="str">
            <v>ICDP5057ESIQHU2</v>
          </cell>
        </row>
        <row r="254">
          <cell r="A254" t="str">
            <v>72-3</v>
          </cell>
          <cell r="B254">
            <v>5057</v>
          </cell>
          <cell r="C254">
            <v>2</v>
          </cell>
          <cell r="D254" t="str">
            <v>A</v>
          </cell>
          <cell r="E254">
            <v>72</v>
          </cell>
          <cell r="F254" t="str">
            <v>Z</v>
          </cell>
          <cell r="G254">
            <v>3</v>
          </cell>
          <cell r="H254">
            <v>3102284</v>
          </cell>
          <cell r="I254">
            <v>0.84</v>
          </cell>
          <cell r="J254">
            <v>0.82</v>
          </cell>
          <cell r="K254">
            <v>186.85500000000002</v>
          </cell>
          <cell r="L254">
            <v>187.64</v>
          </cell>
          <cell r="M254">
            <v>186.82</v>
          </cell>
          <cell r="N254">
            <v>187.64</v>
          </cell>
          <cell r="O254">
            <v>0</v>
          </cell>
          <cell r="P254" t="str">
            <v>JC</v>
          </cell>
          <cell r="Q254" t="str">
            <v>discont. 72-4. pc1 a-i, i in bag</v>
          </cell>
          <cell r="R254" t="str">
            <v>no</v>
          </cell>
          <cell r="S254">
            <v>1</v>
          </cell>
          <cell r="T254">
            <v>62</v>
          </cell>
          <cell r="U254">
            <v>1</v>
          </cell>
          <cell r="V254" t="str">
            <v>T</v>
          </cell>
          <cell r="W254" t="str">
            <v>no</v>
          </cell>
          <cell r="Z254" t="str">
            <v>ICDP5057ESKQHU2</v>
          </cell>
        </row>
        <row r="255">
          <cell r="A255" t="str">
            <v>72-4</v>
          </cell>
          <cell r="B255">
            <v>5057</v>
          </cell>
          <cell r="C255">
            <v>2</v>
          </cell>
          <cell r="D255" t="str">
            <v>A</v>
          </cell>
          <cell r="E255">
            <v>72</v>
          </cell>
          <cell r="F255" t="str">
            <v>Z</v>
          </cell>
          <cell r="G255">
            <v>4</v>
          </cell>
          <cell r="H255">
            <v>3102286</v>
          </cell>
          <cell r="I255">
            <v>0.69499999999999995</v>
          </cell>
          <cell r="J255">
            <v>0.66</v>
          </cell>
          <cell r="K255">
            <v>187.69500000000002</v>
          </cell>
          <cell r="L255">
            <v>188.3</v>
          </cell>
          <cell r="M255">
            <v>187.64</v>
          </cell>
          <cell r="N255">
            <v>188.3</v>
          </cell>
          <cell r="O255">
            <v>0</v>
          </cell>
          <cell r="P255" t="str">
            <v>JC</v>
          </cell>
          <cell r="Q255" t="str">
            <v>cont. 73-1. pc1 a-b</v>
          </cell>
          <cell r="R255" t="str">
            <v>no</v>
          </cell>
          <cell r="S255">
            <v>1</v>
          </cell>
          <cell r="T255">
            <v>62</v>
          </cell>
          <cell r="U255">
            <v>2</v>
          </cell>
          <cell r="V255" t="str">
            <v>M</v>
          </cell>
          <cell r="W255" t="str">
            <v>no</v>
          </cell>
          <cell r="Z255" t="str">
            <v>ICDP5057ESMQHU2</v>
          </cell>
        </row>
        <row r="256">
          <cell r="A256" t="str">
            <v>73-1</v>
          </cell>
          <cell r="B256">
            <v>5057</v>
          </cell>
          <cell r="C256">
            <v>2</v>
          </cell>
          <cell r="D256" t="str">
            <v>A</v>
          </cell>
          <cell r="E256">
            <v>73</v>
          </cell>
          <cell r="F256" t="str">
            <v>Z</v>
          </cell>
          <cell r="G256">
            <v>1</v>
          </cell>
          <cell r="H256">
            <v>3102290</v>
          </cell>
          <cell r="I256">
            <v>0.96</v>
          </cell>
          <cell r="J256">
            <v>0.93</v>
          </cell>
          <cell r="K256">
            <v>188.45</v>
          </cell>
          <cell r="L256">
            <v>189.38</v>
          </cell>
          <cell r="M256">
            <v>188.45</v>
          </cell>
          <cell r="N256">
            <v>189.38</v>
          </cell>
          <cell r="O256">
            <v>0</v>
          </cell>
          <cell r="P256" t="str">
            <v>JC</v>
          </cell>
          <cell r="Q256" t="str">
            <v>cont. 73-2. pc1 a-g, a in bag</v>
          </cell>
          <cell r="R256" t="str">
            <v>no</v>
          </cell>
          <cell r="S256">
            <v>1</v>
          </cell>
          <cell r="T256">
            <v>62</v>
          </cell>
          <cell r="U256">
            <v>3</v>
          </cell>
          <cell r="V256" t="str">
            <v>M</v>
          </cell>
          <cell r="W256" t="str">
            <v>no</v>
          </cell>
          <cell r="Z256" t="str">
            <v>ICDP5057ESQQHU2</v>
          </cell>
        </row>
        <row r="257">
          <cell r="A257" t="str">
            <v>73-2</v>
          </cell>
          <cell r="B257">
            <v>5057</v>
          </cell>
          <cell r="C257">
            <v>2</v>
          </cell>
          <cell r="D257" t="str">
            <v>A</v>
          </cell>
          <cell r="E257">
            <v>73</v>
          </cell>
          <cell r="F257" t="str">
            <v>Z</v>
          </cell>
          <cell r="G257">
            <v>2</v>
          </cell>
          <cell r="H257">
            <v>3102292</v>
          </cell>
          <cell r="I257">
            <v>0.73499999999999999</v>
          </cell>
          <cell r="J257">
            <v>0.7</v>
          </cell>
          <cell r="K257">
            <v>189.41</v>
          </cell>
          <cell r="L257">
            <v>190.08</v>
          </cell>
          <cell r="M257">
            <v>189.38</v>
          </cell>
          <cell r="N257">
            <v>190.08</v>
          </cell>
          <cell r="O257">
            <v>0</v>
          </cell>
          <cell r="P257" t="str">
            <v>JC</v>
          </cell>
          <cell r="Q257" t="str">
            <v>cont. 73-3. pc1 a-d, d in bag</v>
          </cell>
          <cell r="R257" t="str">
            <v>no</v>
          </cell>
          <cell r="S257">
            <v>1</v>
          </cell>
          <cell r="T257">
            <v>62</v>
          </cell>
          <cell r="U257">
            <v>4</v>
          </cell>
          <cell r="V257" t="str">
            <v>M</v>
          </cell>
          <cell r="W257" t="str">
            <v>no</v>
          </cell>
          <cell r="Z257" t="str">
            <v>ICDP5057ESSQHU2</v>
          </cell>
        </row>
        <row r="258">
          <cell r="A258" t="str">
            <v>73-3</v>
          </cell>
          <cell r="B258">
            <v>5057</v>
          </cell>
          <cell r="C258">
            <v>2</v>
          </cell>
          <cell r="D258" t="str">
            <v>A</v>
          </cell>
          <cell r="E258">
            <v>73</v>
          </cell>
          <cell r="F258" t="str">
            <v>Z</v>
          </cell>
          <cell r="G258">
            <v>3</v>
          </cell>
          <cell r="H258">
            <v>3102294</v>
          </cell>
          <cell r="I258">
            <v>0.59499999999999997</v>
          </cell>
          <cell r="J258">
            <v>0.55000000000000004</v>
          </cell>
          <cell r="K258">
            <v>190.14500000000001</v>
          </cell>
          <cell r="L258">
            <v>190.63</v>
          </cell>
          <cell r="M258">
            <v>190.08</v>
          </cell>
          <cell r="N258">
            <v>190.63</v>
          </cell>
          <cell r="O258">
            <v>0</v>
          </cell>
          <cell r="P258" t="str">
            <v>JC</v>
          </cell>
          <cell r="Q258" t="str">
            <v>cont. 73-4. pc1 a-b</v>
          </cell>
          <cell r="R258" t="str">
            <v>no</v>
          </cell>
          <cell r="S258">
            <v>1</v>
          </cell>
          <cell r="T258">
            <v>62</v>
          </cell>
          <cell r="U258">
            <v>5</v>
          </cell>
          <cell r="V258" t="str">
            <v>B</v>
          </cell>
          <cell r="W258" t="str">
            <v>no</v>
          </cell>
          <cell r="Z258" t="str">
            <v>ICDP5057ESUQHU2</v>
          </cell>
        </row>
        <row r="259">
          <cell r="A259" t="str">
            <v>73-4</v>
          </cell>
          <cell r="B259">
            <v>5057</v>
          </cell>
          <cell r="C259">
            <v>2</v>
          </cell>
          <cell r="D259" t="str">
            <v>A</v>
          </cell>
          <cell r="E259">
            <v>73</v>
          </cell>
          <cell r="F259" t="str">
            <v>Z</v>
          </cell>
          <cell r="G259">
            <v>4</v>
          </cell>
          <cell r="H259">
            <v>3102296</v>
          </cell>
          <cell r="I259">
            <v>0.755</v>
          </cell>
          <cell r="J259">
            <v>0.73</v>
          </cell>
          <cell r="K259">
            <v>190.74</v>
          </cell>
          <cell r="L259">
            <v>191.36</v>
          </cell>
          <cell r="M259">
            <v>190.63</v>
          </cell>
          <cell r="N259">
            <v>191.36</v>
          </cell>
          <cell r="O259">
            <v>0</v>
          </cell>
          <cell r="P259" t="str">
            <v>SM</v>
          </cell>
          <cell r="Q259" t="str">
            <v>cont. 74-1. pc1a-g, c and g in bags. pc2a-c</v>
          </cell>
          <cell r="R259" t="str">
            <v>no</v>
          </cell>
          <cell r="S259">
            <v>2</v>
          </cell>
          <cell r="T259">
            <v>63</v>
          </cell>
          <cell r="U259">
            <v>1</v>
          </cell>
          <cell r="V259" t="str">
            <v>T</v>
          </cell>
          <cell r="W259" t="str">
            <v>no</v>
          </cell>
          <cell r="Z259" t="str">
            <v>ICDP5057ESWQHU2</v>
          </cell>
        </row>
        <row r="260">
          <cell r="A260" t="str">
            <v>74-1</v>
          </cell>
          <cell r="B260">
            <v>5057</v>
          </cell>
          <cell r="C260">
            <v>2</v>
          </cell>
          <cell r="D260" t="str">
            <v>A</v>
          </cell>
          <cell r="E260">
            <v>74</v>
          </cell>
          <cell r="F260" t="str">
            <v>Z</v>
          </cell>
          <cell r="G260">
            <v>1</v>
          </cell>
          <cell r="H260">
            <v>3102298</v>
          </cell>
          <cell r="I260">
            <v>0.93500000000000005</v>
          </cell>
          <cell r="J260">
            <v>0.93</v>
          </cell>
          <cell r="K260">
            <v>191.5</v>
          </cell>
          <cell r="L260">
            <v>192.43</v>
          </cell>
          <cell r="M260">
            <v>191.5</v>
          </cell>
          <cell r="N260">
            <v>192.43</v>
          </cell>
          <cell r="O260">
            <v>0</v>
          </cell>
          <cell r="P260" t="str">
            <v>SM</v>
          </cell>
          <cell r="Q260" t="str">
            <v>cont. 74-2. pc1a-g</v>
          </cell>
          <cell r="R260" t="str">
            <v>no</v>
          </cell>
          <cell r="S260">
            <v>1</v>
          </cell>
          <cell r="T260">
            <v>63</v>
          </cell>
          <cell r="U260">
            <v>2</v>
          </cell>
          <cell r="V260" t="str">
            <v>M</v>
          </cell>
          <cell r="W260" t="str">
            <v>no</v>
          </cell>
          <cell r="Z260" t="str">
            <v>ICDP5057ESYQHU2</v>
          </cell>
        </row>
        <row r="261">
          <cell r="A261" t="str">
            <v>74-2</v>
          </cell>
          <cell r="B261">
            <v>5057</v>
          </cell>
          <cell r="C261">
            <v>2</v>
          </cell>
          <cell r="D261" t="str">
            <v>A</v>
          </cell>
          <cell r="E261">
            <v>74</v>
          </cell>
          <cell r="F261" t="str">
            <v>Z</v>
          </cell>
          <cell r="G261">
            <v>2</v>
          </cell>
          <cell r="H261">
            <v>3102300</v>
          </cell>
          <cell r="I261">
            <v>0.78</v>
          </cell>
          <cell r="J261">
            <v>0.75</v>
          </cell>
          <cell r="K261">
            <v>192.435</v>
          </cell>
          <cell r="L261">
            <v>193.18</v>
          </cell>
          <cell r="M261">
            <v>192.43</v>
          </cell>
          <cell r="N261">
            <v>193.18</v>
          </cell>
          <cell r="O261">
            <v>0</v>
          </cell>
          <cell r="P261" t="str">
            <v>SM</v>
          </cell>
          <cell r="Q261" t="str">
            <v>cont. 74-3. pc1. pc2a-c, a in bag</v>
          </cell>
          <cell r="R261" t="str">
            <v>no</v>
          </cell>
          <cell r="S261">
            <v>2</v>
          </cell>
          <cell r="T261">
            <v>63</v>
          </cell>
          <cell r="U261">
            <v>3</v>
          </cell>
          <cell r="V261" t="str">
            <v>M</v>
          </cell>
          <cell r="W261" t="str">
            <v>no</v>
          </cell>
          <cell r="Z261" t="str">
            <v>ICDP5057ES0RHU2</v>
          </cell>
        </row>
        <row r="262">
          <cell r="A262" t="str">
            <v>74-3</v>
          </cell>
          <cell r="B262">
            <v>5057</v>
          </cell>
          <cell r="C262">
            <v>2</v>
          </cell>
          <cell r="D262" t="str">
            <v>A</v>
          </cell>
          <cell r="E262">
            <v>74</v>
          </cell>
          <cell r="F262" t="str">
            <v>Z</v>
          </cell>
          <cell r="G262">
            <v>3</v>
          </cell>
          <cell r="H262">
            <v>3102302</v>
          </cell>
          <cell r="I262">
            <v>0.78</v>
          </cell>
          <cell r="J262">
            <v>0.77</v>
          </cell>
          <cell r="K262">
            <v>193.215</v>
          </cell>
          <cell r="L262">
            <v>193.95</v>
          </cell>
          <cell r="M262">
            <v>193.18</v>
          </cell>
          <cell r="N262">
            <v>193.95</v>
          </cell>
          <cell r="O262">
            <v>0</v>
          </cell>
          <cell r="P262" t="str">
            <v>SM</v>
          </cell>
          <cell r="Q262" t="str">
            <v>cont. 74-4. pc1</v>
          </cell>
          <cell r="R262" t="str">
            <v>no</v>
          </cell>
          <cell r="S262">
            <v>1</v>
          </cell>
          <cell r="T262">
            <v>63</v>
          </cell>
          <cell r="U262">
            <v>4</v>
          </cell>
          <cell r="V262" t="str">
            <v>M</v>
          </cell>
          <cell r="W262" t="str">
            <v>no</v>
          </cell>
          <cell r="Z262" t="str">
            <v>ICDP5057ES2RHU2</v>
          </cell>
        </row>
        <row r="263">
          <cell r="A263" t="str">
            <v>74-4</v>
          </cell>
          <cell r="B263">
            <v>5057</v>
          </cell>
          <cell r="C263">
            <v>2</v>
          </cell>
          <cell r="D263" t="str">
            <v>A</v>
          </cell>
          <cell r="E263">
            <v>74</v>
          </cell>
          <cell r="F263" t="str">
            <v>Z</v>
          </cell>
          <cell r="G263">
            <v>4</v>
          </cell>
          <cell r="H263">
            <v>3102304</v>
          </cell>
          <cell r="I263">
            <v>0.58499999999999996</v>
          </cell>
          <cell r="J263">
            <v>0.56000000000000005</v>
          </cell>
          <cell r="K263">
            <v>193.995</v>
          </cell>
          <cell r="L263">
            <v>194.51</v>
          </cell>
          <cell r="M263">
            <v>193.95</v>
          </cell>
          <cell r="N263">
            <v>194.51</v>
          </cell>
          <cell r="O263">
            <v>0</v>
          </cell>
          <cell r="P263" t="str">
            <v>SM</v>
          </cell>
          <cell r="Q263" t="str">
            <v>cont. 75-1 but position of way up lines rotated on next section.</v>
          </cell>
          <cell r="R263" t="str">
            <v>no</v>
          </cell>
          <cell r="S263">
            <v>1</v>
          </cell>
          <cell r="T263">
            <v>63</v>
          </cell>
          <cell r="U263">
            <v>5</v>
          </cell>
          <cell r="V263" t="str">
            <v>B</v>
          </cell>
          <cell r="W263" t="str">
            <v>no</v>
          </cell>
          <cell r="Z263" t="str">
            <v>ICDP5057ES4RHU2</v>
          </cell>
        </row>
        <row r="264">
          <cell r="A264" t="str">
            <v>75-1</v>
          </cell>
          <cell r="B264">
            <v>5057</v>
          </cell>
          <cell r="C264">
            <v>2</v>
          </cell>
          <cell r="D264" t="str">
            <v>A</v>
          </cell>
          <cell r="E264">
            <v>75</v>
          </cell>
          <cell r="F264" t="str">
            <v>Z</v>
          </cell>
          <cell r="G264">
            <v>1</v>
          </cell>
          <cell r="H264">
            <v>3102306</v>
          </cell>
          <cell r="I264">
            <v>0.89</v>
          </cell>
          <cell r="J264">
            <v>0.88</v>
          </cell>
          <cell r="K264">
            <v>194.55</v>
          </cell>
          <cell r="L264">
            <v>195.43</v>
          </cell>
          <cell r="M264">
            <v>194.55</v>
          </cell>
          <cell r="N264">
            <v>195.43</v>
          </cell>
          <cell r="O264">
            <v>0</v>
          </cell>
          <cell r="P264" t="str">
            <v>JC</v>
          </cell>
          <cell r="Q264" t="str">
            <v>discont. 75-2. pc1a-e, c in bag</v>
          </cell>
          <cell r="R264" t="str">
            <v>no</v>
          </cell>
          <cell r="S264">
            <v>1</v>
          </cell>
          <cell r="T264">
            <v>64</v>
          </cell>
          <cell r="U264">
            <v>1</v>
          </cell>
          <cell r="V264" t="str">
            <v>T</v>
          </cell>
          <cell r="W264" t="str">
            <v>no</v>
          </cell>
          <cell r="Z264" t="str">
            <v>ICDP5057ES6RHU2</v>
          </cell>
        </row>
        <row r="265">
          <cell r="A265" t="str">
            <v>75-2</v>
          </cell>
          <cell r="B265">
            <v>5057</v>
          </cell>
          <cell r="C265">
            <v>2</v>
          </cell>
          <cell r="D265" t="str">
            <v>A</v>
          </cell>
          <cell r="E265">
            <v>75</v>
          </cell>
          <cell r="F265" t="str">
            <v>Z</v>
          </cell>
          <cell r="G265">
            <v>2</v>
          </cell>
          <cell r="H265">
            <v>3102308</v>
          </cell>
          <cell r="I265">
            <v>0.8</v>
          </cell>
          <cell r="J265">
            <v>0.78</v>
          </cell>
          <cell r="K265">
            <v>195.44</v>
          </cell>
          <cell r="L265">
            <v>196.21</v>
          </cell>
          <cell r="M265">
            <v>195.43</v>
          </cell>
          <cell r="N265">
            <v>196.21</v>
          </cell>
          <cell r="O265">
            <v>0</v>
          </cell>
          <cell r="P265" t="str">
            <v>JC</v>
          </cell>
          <cell r="Q265" t="str">
            <v>cont. 75-3. pc1a-b</v>
          </cell>
          <cell r="R265" t="str">
            <v>no</v>
          </cell>
          <cell r="S265">
            <v>1</v>
          </cell>
          <cell r="T265">
            <v>64</v>
          </cell>
          <cell r="U265">
            <v>2</v>
          </cell>
          <cell r="V265" t="str">
            <v>M</v>
          </cell>
          <cell r="W265" t="str">
            <v>no</v>
          </cell>
          <cell r="Z265" t="str">
            <v>ICDP5057ES8RHU2</v>
          </cell>
        </row>
        <row r="266">
          <cell r="A266" t="str">
            <v>75-3</v>
          </cell>
          <cell r="B266">
            <v>5057</v>
          </cell>
          <cell r="C266">
            <v>2</v>
          </cell>
          <cell r="D266" t="str">
            <v>A</v>
          </cell>
          <cell r="E266">
            <v>75</v>
          </cell>
          <cell r="F266" t="str">
            <v>Z</v>
          </cell>
          <cell r="G266">
            <v>3</v>
          </cell>
          <cell r="H266">
            <v>3102310</v>
          </cell>
          <cell r="I266">
            <v>0.54</v>
          </cell>
          <cell r="J266">
            <v>0.52</v>
          </cell>
          <cell r="K266">
            <v>196.24</v>
          </cell>
          <cell r="L266">
            <v>196.73</v>
          </cell>
          <cell r="M266">
            <v>196.21</v>
          </cell>
          <cell r="N266">
            <v>196.73</v>
          </cell>
          <cell r="O266">
            <v>0</v>
          </cell>
          <cell r="P266" t="str">
            <v>JC</v>
          </cell>
          <cell r="Q266" t="str">
            <v>cont. 75-4. pc1</v>
          </cell>
          <cell r="R266" t="str">
            <v>no</v>
          </cell>
          <cell r="S266">
            <v>1</v>
          </cell>
          <cell r="T266">
            <v>64</v>
          </cell>
          <cell r="U266">
            <v>3</v>
          </cell>
          <cell r="V266" t="str">
            <v>M</v>
          </cell>
          <cell r="W266" t="str">
            <v>no</v>
          </cell>
          <cell r="X266">
            <v>0</v>
          </cell>
          <cell r="Y266">
            <v>0</v>
          </cell>
          <cell r="Z266" t="str">
            <v>ICDP5057ESARHU2</v>
          </cell>
        </row>
        <row r="267">
          <cell r="A267" t="str">
            <v>75-4</v>
          </cell>
          <cell r="B267">
            <v>5057</v>
          </cell>
          <cell r="C267">
            <v>2</v>
          </cell>
          <cell r="D267" t="str">
            <v>A</v>
          </cell>
          <cell r="E267">
            <v>75</v>
          </cell>
          <cell r="F267" t="str">
            <v>Z</v>
          </cell>
          <cell r="G267">
            <v>4</v>
          </cell>
          <cell r="H267">
            <v>3102312</v>
          </cell>
          <cell r="I267">
            <v>0.92</v>
          </cell>
          <cell r="J267">
            <v>0.91</v>
          </cell>
          <cell r="K267">
            <v>196.78</v>
          </cell>
          <cell r="L267">
            <v>197.64</v>
          </cell>
          <cell r="M267">
            <v>196.73</v>
          </cell>
          <cell r="N267">
            <v>197.64</v>
          </cell>
          <cell r="O267">
            <v>0</v>
          </cell>
          <cell r="P267" t="str">
            <v>JC</v>
          </cell>
          <cell r="Q267" t="str">
            <v>cont. 76-1. pc1a-b</v>
          </cell>
          <cell r="R267" t="str">
            <v>no</v>
          </cell>
          <cell r="S267">
            <v>1</v>
          </cell>
          <cell r="T267">
            <v>64</v>
          </cell>
          <cell r="U267">
            <v>4</v>
          </cell>
          <cell r="V267" t="str">
            <v>M</v>
          </cell>
          <cell r="W267" t="str">
            <v>no</v>
          </cell>
          <cell r="Z267" t="str">
            <v>ICDP5057ESCRHU2</v>
          </cell>
        </row>
        <row r="268">
          <cell r="A268" t="str">
            <v>76-1</v>
          </cell>
          <cell r="B268">
            <v>5057</v>
          </cell>
          <cell r="C268">
            <v>2</v>
          </cell>
          <cell r="D268" t="str">
            <v>A</v>
          </cell>
          <cell r="E268">
            <v>76</v>
          </cell>
          <cell r="F268" t="str">
            <v>Z</v>
          </cell>
          <cell r="G268">
            <v>1</v>
          </cell>
          <cell r="H268">
            <v>3102314</v>
          </cell>
          <cell r="I268">
            <v>0.9</v>
          </cell>
          <cell r="J268">
            <v>0.89</v>
          </cell>
          <cell r="K268">
            <v>197.6</v>
          </cell>
          <cell r="L268">
            <v>198.49</v>
          </cell>
          <cell r="M268">
            <v>197.6</v>
          </cell>
          <cell r="N268">
            <v>198.49</v>
          </cell>
          <cell r="O268">
            <v>0</v>
          </cell>
          <cell r="P268" t="str">
            <v>JC</v>
          </cell>
          <cell r="Q268" t="str">
            <v>cont. 76-2. pc1a-d</v>
          </cell>
          <cell r="R268" t="str">
            <v>no</v>
          </cell>
          <cell r="S268">
            <v>1</v>
          </cell>
          <cell r="T268">
            <v>64</v>
          </cell>
          <cell r="U268">
            <v>5</v>
          </cell>
          <cell r="V268" t="str">
            <v>B</v>
          </cell>
          <cell r="W268" t="str">
            <v>no</v>
          </cell>
          <cell r="Z268" t="str">
            <v>ICDP5057ESERHU2</v>
          </cell>
        </row>
        <row r="269">
          <cell r="A269" t="str">
            <v>76-2</v>
          </cell>
          <cell r="B269">
            <v>5057</v>
          </cell>
          <cell r="C269">
            <v>2</v>
          </cell>
          <cell r="D269" t="str">
            <v>A</v>
          </cell>
          <cell r="E269">
            <v>76</v>
          </cell>
          <cell r="F269" t="str">
            <v>Z</v>
          </cell>
          <cell r="G269">
            <v>2</v>
          </cell>
          <cell r="H269">
            <v>3102316</v>
          </cell>
          <cell r="I269">
            <v>0.83</v>
          </cell>
          <cell r="J269">
            <v>0.8</v>
          </cell>
          <cell r="K269">
            <v>198.5</v>
          </cell>
          <cell r="L269">
            <v>199.29</v>
          </cell>
          <cell r="M269">
            <v>198.49</v>
          </cell>
          <cell r="N269">
            <v>199.29</v>
          </cell>
          <cell r="O269">
            <v>0</v>
          </cell>
          <cell r="P269" t="str">
            <v>JC</v>
          </cell>
          <cell r="Q269" t="str">
            <v>cont. 76-3. pc1a-b</v>
          </cell>
          <cell r="R269" t="str">
            <v>no</v>
          </cell>
          <cell r="S269">
            <v>1</v>
          </cell>
          <cell r="T269">
            <v>65</v>
          </cell>
          <cell r="U269">
            <v>1</v>
          </cell>
          <cell r="V269" t="str">
            <v>T</v>
          </cell>
          <cell r="W269" t="str">
            <v>no</v>
          </cell>
          <cell r="Z269" t="str">
            <v>ICDP5057ESGRHU2</v>
          </cell>
        </row>
        <row r="270">
          <cell r="A270" t="str">
            <v>76-3</v>
          </cell>
          <cell r="B270">
            <v>5057</v>
          </cell>
          <cell r="C270">
            <v>2</v>
          </cell>
          <cell r="D270" t="str">
            <v>A</v>
          </cell>
          <cell r="E270">
            <v>76</v>
          </cell>
          <cell r="F270" t="str">
            <v>Z</v>
          </cell>
          <cell r="G270">
            <v>3</v>
          </cell>
          <cell r="H270">
            <v>3102318</v>
          </cell>
          <cell r="I270">
            <v>0.7</v>
          </cell>
          <cell r="J270">
            <v>0.65</v>
          </cell>
          <cell r="K270">
            <v>199.33</v>
          </cell>
          <cell r="L270">
            <v>199.94</v>
          </cell>
          <cell r="M270">
            <v>199.29</v>
          </cell>
          <cell r="N270">
            <v>199.94</v>
          </cell>
          <cell r="O270">
            <v>0</v>
          </cell>
          <cell r="P270" t="str">
            <v>JC</v>
          </cell>
          <cell r="Q270" t="str">
            <v>cont. 76-4. pc1a-b</v>
          </cell>
          <cell r="R270" t="str">
            <v>no</v>
          </cell>
          <cell r="S270">
            <v>1</v>
          </cell>
          <cell r="T270">
            <v>65</v>
          </cell>
          <cell r="U270">
            <v>2</v>
          </cell>
          <cell r="V270" t="str">
            <v>M</v>
          </cell>
          <cell r="W270" t="str">
            <v>no</v>
          </cell>
          <cell r="Z270" t="str">
            <v>ICDP5057ESIRHU2</v>
          </cell>
        </row>
        <row r="271">
          <cell r="A271" t="str">
            <v>76-4</v>
          </cell>
          <cell r="B271">
            <v>5057</v>
          </cell>
          <cell r="C271">
            <v>2</v>
          </cell>
          <cell r="D271" t="str">
            <v>A</v>
          </cell>
          <cell r="E271">
            <v>76</v>
          </cell>
          <cell r="F271" t="str">
            <v>Z</v>
          </cell>
          <cell r="G271">
            <v>4</v>
          </cell>
          <cell r="H271">
            <v>3102320</v>
          </cell>
          <cell r="I271">
            <v>0.76</v>
          </cell>
          <cell r="J271">
            <v>0.74</v>
          </cell>
          <cell r="K271">
            <v>200.03</v>
          </cell>
          <cell r="L271">
            <v>200.68</v>
          </cell>
          <cell r="M271">
            <v>199.94</v>
          </cell>
          <cell r="N271">
            <v>200.68</v>
          </cell>
          <cell r="O271">
            <v>0</v>
          </cell>
          <cell r="P271" t="str">
            <v>JC</v>
          </cell>
          <cell r="Q271" t="str">
            <v>cont. 77-1. pc1a-c, b in bag</v>
          </cell>
          <cell r="R271" t="str">
            <v>no</v>
          </cell>
          <cell r="S271">
            <v>1</v>
          </cell>
          <cell r="T271">
            <v>65</v>
          </cell>
          <cell r="U271">
            <v>3</v>
          </cell>
          <cell r="V271" t="str">
            <v>M</v>
          </cell>
          <cell r="W271" t="str">
            <v>no</v>
          </cell>
          <cell r="X271">
            <v>0</v>
          </cell>
          <cell r="Y271">
            <v>0</v>
          </cell>
          <cell r="Z271" t="str">
            <v>ICDP5057ESKRHU2</v>
          </cell>
        </row>
        <row r="272">
          <cell r="A272" t="str">
            <v>77-1</v>
          </cell>
          <cell r="B272">
            <v>5057</v>
          </cell>
          <cell r="C272">
            <v>2</v>
          </cell>
          <cell r="D272" t="str">
            <v>A</v>
          </cell>
          <cell r="E272">
            <v>77</v>
          </cell>
          <cell r="F272" t="str">
            <v>Z</v>
          </cell>
          <cell r="G272">
            <v>1</v>
          </cell>
          <cell r="H272">
            <v>3102322</v>
          </cell>
          <cell r="I272">
            <v>0.86499999999999999</v>
          </cell>
          <cell r="J272">
            <v>0.84</v>
          </cell>
          <cell r="K272">
            <v>200.65</v>
          </cell>
          <cell r="L272">
            <v>201.49</v>
          </cell>
          <cell r="M272">
            <v>200.65</v>
          </cell>
          <cell r="N272">
            <v>201.49</v>
          </cell>
          <cell r="O272">
            <v>0</v>
          </cell>
          <cell r="P272" t="str">
            <v>JC</v>
          </cell>
          <cell r="Q272" t="str">
            <v>cont. 77-2 but position of way up lines rotated on next section. pc1a-i, b in bag</v>
          </cell>
          <cell r="R272" t="str">
            <v>no</v>
          </cell>
          <cell r="S272">
            <v>1</v>
          </cell>
          <cell r="T272">
            <v>65</v>
          </cell>
          <cell r="U272">
            <v>4</v>
          </cell>
          <cell r="V272" t="str">
            <v>M</v>
          </cell>
          <cell r="W272" t="str">
            <v>no</v>
          </cell>
          <cell r="Z272" t="str">
            <v>ICDP5057ESMRHU2</v>
          </cell>
        </row>
        <row r="273">
          <cell r="A273" t="str">
            <v>77-2</v>
          </cell>
          <cell r="B273">
            <v>5057</v>
          </cell>
          <cell r="C273">
            <v>2</v>
          </cell>
          <cell r="D273" t="str">
            <v>A</v>
          </cell>
          <cell r="E273">
            <v>77</v>
          </cell>
          <cell r="F273" t="str">
            <v>Z</v>
          </cell>
          <cell r="G273">
            <v>2</v>
          </cell>
          <cell r="H273">
            <v>3102324</v>
          </cell>
          <cell r="I273">
            <v>0.85</v>
          </cell>
          <cell r="J273">
            <v>0.85</v>
          </cell>
          <cell r="K273">
            <v>201.51500000000001</v>
          </cell>
          <cell r="L273">
            <v>202.34</v>
          </cell>
          <cell r="M273">
            <v>201.49</v>
          </cell>
          <cell r="N273">
            <v>202.34</v>
          </cell>
          <cell r="O273">
            <v>0</v>
          </cell>
          <cell r="P273" t="str">
            <v>JC</v>
          </cell>
          <cell r="Q273" t="str">
            <v>cont. (sawn) 77-3. pc1a-g, c in bag</v>
          </cell>
          <cell r="R273" t="str">
            <v>no</v>
          </cell>
          <cell r="S273">
            <v>1</v>
          </cell>
          <cell r="T273">
            <v>65</v>
          </cell>
          <cell r="U273">
            <v>5</v>
          </cell>
          <cell r="V273" t="str">
            <v>B</v>
          </cell>
          <cell r="W273" t="str">
            <v>no</v>
          </cell>
          <cell r="Z273" t="str">
            <v>ICDP5057ESORHU2</v>
          </cell>
        </row>
        <row r="274">
          <cell r="A274" t="str">
            <v>77-3</v>
          </cell>
          <cell r="B274">
            <v>5057</v>
          </cell>
          <cell r="C274">
            <v>2</v>
          </cell>
          <cell r="D274" t="str">
            <v>A</v>
          </cell>
          <cell r="E274">
            <v>77</v>
          </cell>
          <cell r="F274" t="str">
            <v>Z</v>
          </cell>
          <cell r="G274">
            <v>3</v>
          </cell>
          <cell r="H274">
            <v>3102326</v>
          </cell>
          <cell r="I274">
            <v>0.61</v>
          </cell>
          <cell r="J274">
            <v>0.6</v>
          </cell>
          <cell r="K274">
            <v>202.36500000000001</v>
          </cell>
          <cell r="L274">
            <v>202.94</v>
          </cell>
          <cell r="M274">
            <v>202.34</v>
          </cell>
          <cell r="N274">
            <v>202.94</v>
          </cell>
          <cell r="O274">
            <v>0</v>
          </cell>
          <cell r="P274" t="str">
            <v>JC</v>
          </cell>
          <cell r="Q274" t="str">
            <v>cont. 77-4. pc1a-b</v>
          </cell>
          <cell r="R274" t="str">
            <v>no</v>
          </cell>
          <cell r="S274">
            <v>1</v>
          </cell>
          <cell r="T274">
            <v>66</v>
          </cell>
          <cell r="U274">
            <v>1</v>
          </cell>
          <cell r="V274" t="str">
            <v>T</v>
          </cell>
          <cell r="W274" t="str">
            <v>no</v>
          </cell>
          <cell r="Z274" t="str">
            <v>ICDP5057ESQRHU2</v>
          </cell>
        </row>
        <row r="275">
          <cell r="A275" t="str">
            <v>77-4</v>
          </cell>
          <cell r="B275">
            <v>5057</v>
          </cell>
          <cell r="C275">
            <v>2</v>
          </cell>
          <cell r="D275" t="str">
            <v>A</v>
          </cell>
          <cell r="E275">
            <v>77</v>
          </cell>
          <cell r="F275" t="str">
            <v>Z</v>
          </cell>
          <cell r="G275">
            <v>4</v>
          </cell>
          <cell r="H275">
            <v>3102328</v>
          </cell>
          <cell r="I275">
            <v>0.72</v>
          </cell>
          <cell r="J275">
            <v>0.71</v>
          </cell>
          <cell r="K275">
            <v>202.97500000000002</v>
          </cell>
          <cell r="L275">
            <v>203.65</v>
          </cell>
          <cell r="M275">
            <v>202.94</v>
          </cell>
          <cell r="N275">
            <v>203.65</v>
          </cell>
          <cell r="O275">
            <v>0</v>
          </cell>
          <cell r="P275" t="str">
            <v>JC</v>
          </cell>
          <cell r="Q275" t="str">
            <v>cont. 78-1. pc1a-f, f in bag</v>
          </cell>
          <cell r="R275" t="str">
            <v>no</v>
          </cell>
          <cell r="S275">
            <v>1</v>
          </cell>
          <cell r="T275">
            <v>66</v>
          </cell>
          <cell r="U275">
            <v>2</v>
          </cell>
          <cell r="V275" t="str">
            <v>M</v>
          </cell>
          <cell r="W275" t="str">
            <v>no</v>
          </cell>
          <cell r="Z275" t="str">
            <v>ICDP5057ESSRHU2</v>
          </cell>
        </row>
        <row r="276">
          <cell r="A276" t="str">
            <v>78-1</v>
          </cell>
          <cell r="B276">
            <v>5057</v>
          </cell>
          <cell r="C276">
            <v>2</v>
          </cell>
          <cell r="D276" t="str">
            <v>A</v>
          </cell>
          <cell r="E276">
            <v>78</v>
          </cell>
          <cell r="F276" t="str">
            <v>Z</v>
          </cell>
          <cell r="G276">
            <v>1</v>
          </cell>
          <cell r="H276">
            <v>3102330</v>
          </cell>
          <cell r="I276">
            <v>0.9</v>
          </cell>
          <cell r="J276">
            <v>0.9</v>
          </cell>
          <cell r="K276">
            <v>203.7</v>
          </cell>
          <cell r="L276">
            <v>204.6</v>
          </cell>
          <cell r="M276">
            <v>203.7</v>
          </cell>
          <cell r="N276">
            <v>204.6</v>
          </cell>
          <cell r="O276">
            <v>0</v>
          </cell>
          <cell r="P276" t="str">
            <v>JC</v>
          </cell>
          <cell r="Q276" t="str">
            <v>cont. (sawn) 78-2. pc1a-c</v>
          </cell>
          <cell r="R276" t="str">
            <v>no</v>
          </cell>
          <cell r="S276">
            <v>1</v>
          </cell>
          <cell r="T276">
            <v>66</v>
          </cell>
          <cell r="U276">
            <v>3</v>
          </cell>
          <cell r="V276" t="str">
            <v>M</v>
          </cell>
          <cell r="W276" t="str">
            <v>no</v>
          </cell>
          <cell r="Z276" t="str">
            <v>ICDP5057ESURHU2</v>
          </cell>
        </row>
        <row r="277">
          <cell r="A277" t="str">
            <v>78-2</v>
          </cell>
          <cell r="B277">
            <v>5057</v>
          </cell>
          <cell r="C277">
            <v>2</v>
          </cell>
          <cell r="D277" t="str">
            <v>A</v>
          </cell>
          <cell r="E277">
            <v>78</v>
          </cell>
          <cell r="F277" t="str">
            <v>Z</v>
          </cell>
          <cell r="G277">
            <v>2</v>
          </cell>
          <cell r="H277">
            <v>3102332</v>
          </cell>
          <cell r="I277">
            <v>0.76</v>
          </cell>
          <cell r="J277">
            <v>0.76</v>
          </cell>
          <cell r="K277">
            <v>204.6</v>
          </cell>
          <cell r="L277">
            <v>205.36</v>
          </cell>
          <cell r="M277">
            <v>204.6</v>
          </cell>
          <cell r="N277">
            <v>205.36</v>
          </cell>
          <cell r="O277">
            <v>0</v>
          </cell>
          <cell r="P277" t="str">
            <v>JC</v>
          </cell>
          <cell r="Q277" t="str">
            <v>cont. 78-3. pc1a-c</v>
          </cell>
          <cell r="R277" t="str">
            <v>no</v>
          </cell>
          <cell r="S277">
            <v>1</v>
          </cell>
          <cell r="T277">
            <v>66</v>
          </cell>
          <cell r="U277">
            <v>4</v>
          </cell>
          <cell r="V277" t="str">
            <v>M</v>
          </cell>
          <cell r="W277" t="str">
            <v>no</v>
          </cell>
          <cell r="Z277" t="str">
            <v>ICDP5057ESWRHU2</v>
          </cell>
        </row>
        <row r="278">
          <cell r="A278" t="str">
            <v>78-3</v>
          </cell>
          <cell r="B278">
            <v>5057</v>
          </cell>
          <cell r="C278">
            <v>2</v>
          </cell>
          <cell r="D278" t="str">
            <v>A</v>
          </cell>
          <cell r="E278">
            <v>78</v>
          </cell>
          <cell r="F278" t="str">
            <v>Z</v>
          </cell>
          <cell r="G278">
            <v>3</v>
          </cell>
          <cell r="H278">
            <v>3102334</v>
          </cell>
          <cell r="I278">
            <v>0.86499999999999999</v>
          </cell>
          <cell r="J278">
            <v>0.86</v>
          </cell>
          <cell r="K278">
            <v>205.35999999999999</v>
          </cell>
          <cell r="L278">
            <v>206.22</v>
          </cell>
          <cell r="M278">
            <v>205.36</v>
          </cell>
          <cell r="N278">
            <v>206.22</v>
          </cell>
          <cell r="O278">
            <v>0</v>
          </cell>
          <cell r="P278" t="str">
            <v>JC</v>
          </cell>
          <cell r="Q278" t="str">
            <v>cont. (sawn) 78-4. pc1</v>
          </cell>
          <cell r="R278" t="str">
            <v>no</v>
          </cell>
          <cell r="S278">
            <v>1</v>
          </cell>
          <cell r="T278">
            <v>66</v>
          </cell>
          <cell r="U278">
            <v>5</v>
          </cell>
          <cell r="V278" t="str">
            <v>B</v>
          </cell>
          <cell r="W278" t="str">
            <v>no</v>
          </cell>
          <cell r="Z278" t="str">
            <v>ICDP5057ESYRHU2</v>
          </cell>
        </row>
        <row r="279">
          <cell r="A279" t="str">
            <v>78-4</v>
          </cell>
          <cell r="B279">
            <v>5057</v>
          </cell>
          <cell r="C279">
            <v>2</v>
          </cell>
          <cell r="D279" t="str">
            <v>A</v>
          </cell>
          <cell r="E279">
            <v>78</v>
          </cell>
          <cell r="F279" t="str">
            <v>Z</v>
          </cell>
          <cell r="G279">
            <v>4</v>
          </cell>
          <cell r="H279">
            <v>3102336</v>
          </cell>
          <cell r="I279">
            <v>0.59499999999999997</v>
          </cell>
          <cell r="J279">
            <v>0.59</v>
          </cell>
          <cell r="K279">
            <v>206.22499999999999</v>
          </cell>
          <cell r="L279">
            <v>206.81</v>
          </cell>
          <cell r="M279">
            <v>206.22</v>
          </cell>
          <cell r="N279">
            <v>206.81</v>
          </cell>
          <cell r="O279">
            <v>0</v>
          </cell>
          <cell r="P279" t="str">
            <v>JC</v>
          </cell>
          <cell r="Q279" t="str">
            <v>cont. 79-1. pc1a-c</v>
          </cell>
          <cell r="R279" t="str">
            <v>no</v>
          </cell>
          <cell r="S279">
            <v>1</v>
          </cell>
          <cell r="T279">
            <v>67</v>
          </cell>
          <cell r="U279">
            <v>1</v>
          </cell>
          <cell r="V279" t="str">
            <v>T</v>
          </cell>
          <cell r="W279" t="str">
            <v>no</v>
          </cell>
          <cell r="Z279" t="str">
            <v>ICDP5057ES0SHU2</v>
          </cell>
        </row>
        <row r="280">
          <cell r="A280" t="str">
            <v>79-1</v>
          </cell>
          <cell r="B280">
            <v>5057</v>
          </cell>
          <cell r="C280">
            <v>2</v>
          </cell>
          <cell r="D280" t="str">
            <v>A</v>
          </cell>
          <cell r="E280">
            <v>79</v>
          </cell>
          <cell r="F280" t="str">
            <v>Z</v>
          </cell>
          <cell r="G280">
            <v>1</v>
          </cell>
          <cell r="H280">
            <v>3102338</v>
          </cell>
          <cell r="I280">
            <v>0.66</v>
          </cell>
          <cell r="J280">
            <v>0.62</v>
          </cell>
          <cell r="K280">
            <v>206.75</v>
          </cell>
          <cell r="L280">
            <v>207.37</v>
          </cell>
          <cell r="M280">
            <v>206.75</v>
          </cell>
          <cell r="N280">
            <v>207.37</v>
          </cell>
          <cell r="O280">
            <v>0</v>
          </cell>
          <cell r="P280" t="str">
            <v>JC</v>
          </cell>
          <cell r="Q280" t="str">
            <v>cont. 79-2. pc1</v>
          </cell>
          <cell r="R280" t="str">
            <v>no</v>
          </cell>
          <cell r="S280">
            <v>1</v>
          </cell>
          <cell r="T280">
            <v>67</v>
          </cell>
          <cell r="U280">
            <v>2</v>
          </cell>
          <cell r="V280" t="str">
            <v>M</v>
          </cell>
          <cell r="W280" t="str">
            <v>no</v>
          </cell>
          <cell r="Z280" t="str">
            <v>ICDP5057ES2SHU2</v>
          </cell>
        </row>
        <row r="281">
          <cell r="A281" t="str">
            <v>79-2</v>
          </cell>
          <cell r="B281">
            <v>5057</v>
          </cell>
          <cell r="C281">
            <v>2</v>
          </cell>
          <cell r="D281" t="str">
            <v>A</v>
          </cell>
          <cell r="E281">
            <v>79</v>
          </cell>
          <cell r="F281" t="str">
            <v>Z</v>
          </cell>
          <cell r="G281">
            <v>2</v>
          </cell>
          <cell r="H281">
            <v>3102340</v>
          </cell>
          <cell r="I281">
            <v>0.81</v>
          </cell>
          <cell r="J281">
            <v>0.76</v>
          </cell>
          <cell r="K281">
            <v>207.41</v>
          </cell>
          <cell r="L281">
            <v>208.13</v>
          </cell>
          <cell r="M281">
            <v>207.37</v>
          </cell>
          <cell r="N281">
            <v>208.13</v>
          </cell>
          <cell r="O281">
            <v>0</v>
          </cell>
          <cell r="P281" t="str">
            <v>JC</v>
          </cell>
          <cell r="Q281" t="str">
            <v>cont. 79-3. pc1</v>
          </cell>
          <cell r="R281" t="str">
            <v>no</v>
          </cell>
          <cell r="S281">
            <v>1</v>
          </cell>
          <cell r="T281">
            <v>67</v>
          </cell>
          <cell r="U281">
            <v>3</v>
          </cell>
          <cell r="V281" t="str">
            <v>M</v>
          </cell>
          <cell r="W281" t="str">
            <v>no</v>
          </cell>
          <cell r="Z281" t="str">
            <v>ICDP5057ES4SHU2</v>
          </cell>
        </row>
        <row r="282">
          <cell r="A282" t="str">
            <v>79-3</v>
          </cell>
          <cell r="B282">
            <v>5057</v>
          </cell>
          <cell r="C282">
            <v>2</v>
          </cell>
          <cell r="D282" t="str">
            <v>A</v>
          </cell>
          <cell r="E282">
            <v>79</v>
          </cell>
          <cell r="F282" t="str">
            <v>Z</v>
          </cell>
          <cell r="G282">
            <v>3</v>
          </cell>
          <cell r="H282">
            <v>3102342</v>
          </cell>
          <cell r="I282">
            <v>0.83</v>
          </cell>
          <cell r="J282">
            <v>0.81</v>
          </cell>
          <cell r="K282">
            <v>208.22</v>
          </cell>
          <cell r="L282">
            <v>208.94</v>
          </cell>
          <cell r="M282">
            <v>208.13</v>
          </cell>
          <cell r="N282">
            <v>208.94</v>
          </cell>
          <cell r="O282">
            <v>0</v>
          </cell>
          <cell r="P282" t="str">
            <v>JC</v>
          </cell>
          <cell r="Q282" t="str">
            <v>cont. (sawn) 79-4. pc1a-d</v>
          </cell>
          <cell r="R282" t="str">
            <v>no</v>
          </cell>
          <cell r="S282">
            <v>1</v>
          </cell>
          <cell r="T282">
            <v>67</v>
          </cell>
          <cell r="U282">
            <v>4</v>
          </cell>
          <cell r="V282" t="str">
            <v>M</v>
          </cell>
          <cell r="W282" t="str">
            <v>no</v>
          </cell>
          <cell r="X282">
            <v>0</v>
          </cell>
          <cell r="Y282">
            <v>0</v>
          </cell>
          <cell r="Z282" t="str">
            <v>ICDP5057ES6SHU2</v>
          </cell>
        </row>
        <row r="283">
          <cell r="A283" t="str">
            <v>79-4</v>
          </cell>
          <cell r="B283">
            <v>5057</v>
          </cell>
          <cell r="C283">
            <v>2</v>
          </cell>
          <cell r="D283" t="str">
            <v>A</v>
          </cell>
          <cell r="E283">
            <v>79</v>
          </cell>
          <cell r="F283" t="str">
            <v>Z</v>
          </cell>
          <cell r="G283">
            <v>4</v>
          </cell>
          <cell r="H283">
            <v>3102344</v>
          </cell>
          <cell r="I283">
            <v>0.86</v>
          </cell>
          <cell r="J283">
            <v>0.85</v>
          </cell>
          <cell r="K283">
            <v>209.05</v>
          </cell>
          <cell r="L283">
            <v>209.79</v>
          </cell>
          <cell r="M283">
            <v>208.94</v>
          </cell>
          <cell r="N283">
            <v>209.79</v>
          </cell>
          <cell r="O283">
            <v>0</v>
          </cell>
          <cell r="P283" t="str">
            <v>JC</v>
          </cell>
          <cell r="Q283" t="str">
            <v>cont. 80-1. pc1a-e, cont. 80-1. pc1a-e</v>
          </cell>
          <cell r="R283" t="str">
            <v>no</v>
          </cell>
          <cell r="S283">
            <v>1</v>
          </cell>
          <cell r="T283">
            <v>67</v>
          </cell>
          <cell r="U283">
            <v>5</v>
          </cell>
          <cell r="V283" t="str">
            <v>B</v>
          </cell>
          <cell r="W283" t="str">
            <v>no</v>
          </cell>
          <cell r="Z283" t="str">
            <v>ICDP5057ES8SHU2</v>
          </cell>
        </row>
        <row r="284">
          <cell r="A284" t="str">
            <v>80-1</v>
          </cell>
          <cell r="B284">
            <v>5057</v>
          </cell>
          <cell r="C284">
            <v>2</v>
          </cell>
          <cell r="D284" t="str">
            <v>A</v>
          </cell>
          <cell r="E284">
            <v>80</v>
          </cell>
          <cell r="F284" t="str">
            <v>Z</v>
          </cell>
          <cell r="G284">
            <v>1</v>
          </cell>
          <cell r="H284">
            <v>3102350</v>
          </cell>
          <cell r="I284">
            <v>0.87</v>
          </cell>
          <cell r="J284">
            <v>0.87</v>
          </cell>
          <cell r="K284">
            <v>209.8</v>
          </cell>
          <cell r="L284">
            <v>210.67</v>
          </cell>
          <cell r="M284">
            <v>209.8</v>
          </cell>
          <cell r="N284">
            <v>210.67</v>
          </cell>
          <cell r="O284">
            <v>0</v>
          </cell>
          <cell r="P284" t="str">
            <v>JC</v>
          </cell>
          <cell r="Q284" t="str">
            <v>cont. 80-2. pc1 a-b. pc2 a-b, b in bag</v>
          </cell>
          <cell r="R284" t="str">
            <v>no</v>
          </cell>
          <cell r="S284">
            <v>2</v>
          </cell>
          <cell r="T284">
            <v>68</v>
          </cell>
          <cell r="U284">
            <v>1</v>
          </cell>
          <cell r="V284" t="str">
            <v>T</v>
          </cell>
          <cell r="W284" t="str">
            <v>no</v>
          </cell>
          <cell r="Z284" t="str">
            <v>ICDP5057ESESHU2</v>
          </cell>
        </row>
        <row r="285">
          <cell r="A285" t="str">
            <v>80-2</v>
          </cell>
          <cell r="B285">
            <v>5057</v>
          </cell>
          <cell r="C285">
            <v>2</v>
          </cell>
          <cell r="D285" t="str">
            <v>A</v>
          </cell>
          <cell r="E285">
            <v>80</v>
          </cell>
          <cell r="F285" t="str">
            <v>Z</v>
          </cell>
          <cell r="G285">
            <v>2</v>
          </cell>
          <cell r="H285">
            <v>3102352</v>
          </cell>
          <cell r="I285">
            <v>0.74</v>
          </cell>
          <cell r="J285">
            <v>0.74</v>
          </cell>
          <cell r="K285">
            <v>210.67000000000002</v>
          </cell>
          <cell r="L285">
            <v>211.41</v>
          </cell>
          <cell r="M285">
            <v>210.67</v>
          </cell>
          <cell r="N285">
            <v>211.41</v>
          </cell>
          <cell r="O285">
            <v>0</v>
          </cell>
          <cell r="P285" t="str">
            <v>JC</v>
          </cell>
          <cell r="Q285" t="str">
            <v>cont. 80-3. pc1</v>
          </cell>
          <cell r="R285" t="str">
            <v>no</v>
          </cell>
          <cell r="S285">
            <v>1</v>
          </cell>
          <cell r="T285">
            <v>68</v>
          </cell>
          <cell r="U285">
            <v>2</v>
          </cell>
          <cell r="V285" t="str">
            <v>M</v>
          </cell>
          <cell r="W285" t="str">
            <v>no</v>
          </cell>
          <cell r="Z285" t="str">
            <v>ICDP5057ESGSHU2</v>
          </cell>
        </row>
        <row r="286">
          <cell r="A286" t="str">
            <v>80-3</v>
          </cell>
          <cell r="B286">
            <v>5057</v>
          </cell>
          <cell r="C286">
            <v>2</v>
          </cell>
          <cell r="D286" t="str">
            <v>A</v>
          </cell>
          <cell r="E286">
            <v>80</v>
          </cell>
          <cell r="F286" t="str">
            <v>Z</v>
          </cell>
          <cell r="G286">
            <v>3</v>
          </cell>
          <cell r="H286">
            <v>3102354</v>
          </cell>
          <cell r="I286">
            <v>0.83</v>
          </cell>
          <cell r="J286">
            <v>0.8</v>
          </cell>
          <cell r="K286">
            <v>211.41000000000003</v>
          </cell>
          <cell r="L286">
            <v>212.21</v>
          </cell>
          <cell r="M286">
            <v>211.41</v>
          </cell>
          <cell r="N286">
            <v>212.21</v>
          </cell>
          <cell r="O286">
            <v>0</v>
          </cell>
          <cell r="P286" t="str">
            <v>JC</v>
          </cell>
          <cell r="Q286" t="str">
            <v>cont. 80-4. pc1a-b</v>
          </cell>
          <cell r="R286" t="str">
            <v>no</v>
          </cell>
          <cell r="S286">
            <v>1</v>
          </cell>
          <cell r="T286">
            <v>68</v>
          </cell>
          <cell r="U286">
            <v>3</v>
          </cell>
          <cell r="V286" t="str">
            <v>M</v>
          </cell>
          <cell r="W286" t="str">
            <v>no</v>
          </cell>
          <cell r="Z286" t="str">
            <v>ICDP5057ESISHU2</v>
          </cell>
        </row>
        <row r="287">
          <cell r="A287" t="str">
            <v>80-4</v>
          </cell>
          <cell r="B287">
            <v>5057</v>
          </cell>
          <cell r="C287">
            <v>2</v>
          </cell>
          <cell r="D287" t="str">
            <v>A</v>
          </cell>
          <cell r="E287">
            <v>80</v>
          </cell>
          <cell r="F287" t="str">
            <v>Z</v>
          </cell>
          <cell r="G287">
            <v>4</v>
          </cell>
          <cell r="H287">
            <v>3102356</v>
          </cell>
          <cell r="I287">
            <v>0.68</v>
          </cell>
          <cell r="J287">
            <v>0.66</v>
          </cell>
          <cell r="K287">
            <v>212.24000000000004</v>
          </cell>
          <cell r="L287">
            <v>212.87</v>
          </cell>
          <cell r="M287">
            <v>212.21</v>
          </cell>
          <cell r="N287">
            <v>212.87</v>
          </cell>
          <cell r="O287">
            <v>0</v>
          </cell>
          <cell r="P287" t="str">
            <v>SM</v>
          </cell>
          <cell r="Q287" t="str">
            <v>cont. 81-1. pc1a-d</v>
          </cell>
          <cell r="R287" t="str">
            <v>no</v>
          </cell>
          <cell r="S287">
            <v>1</v>
          </cell>
          <cell r="T287">
            <v>68</v>
          </cell>
          <cell r="U287">
            <v>4</v>
          </cell>
          <cell r="V287" t="str">
            <v>M</v>
          </cell>
          <cell r="W287" t="str">
            <v>no</v>
          </cell>
          <cell r="Z287" t="str">
            <v>ICDP5057ESKSHU2</v>
          </cell>
        </row>
        <row r="288">
          <cell r="A288" t="str">
            <v>81-1</v>
          </cell>
          <cell r="B288">
            <v>5057</v>
          </cell>
          <cell r="C288">
            <v>2</v>
          </cell>
          <cell r="D288" t="str">
            <v>A</v>
          </cell>
          <cell r="E288">
            <v>81</v>
          </cell>
          <cell r="F288" t="str">
            <v>Z</v>
          </cell>
          <cell r="G288">
            <v>1</v>
          </cell>
          <cell r="H288">
            <v>3102360</v>
          </cell>
          <cell r="I288">
            <v>0.87</v>
          </cell>
          <cell r="J288">
            <v>0.87</v>
          </cell>
          <cell r="K288">
            <v>212.85</v>
          </cell>
          <cell r="L288">
            <v>213.72</v>
          </cell>
          <cell r="M288">
            <v>212.85</v>
          </cell>
          <cell r="N288">
            <v>213.72</v>
          </cell>
          <cell r="O288">
            <v>0</v>
          </cell>
          <cell r="P288" t="str">
            <v>SM</v>
          </cell>
          <cell r="Q288" t="str">
            <v>cont. 81-2. pc1a-d, pc2a-b, a in bag</v>
          </cell>
          <cell r="R288" t="str">
            <v>no</v>
          </cell>
          <cell r="S288">
            <v>2</v>
          </cell>
          <cell r="T288">
            <v>68</v>
          </cell>
          <cell r="U288">
            <v>5</v>
          </cell>
          <cell r="V288" t="str">
            <v>B</v>
          </cell>
          <cell r="W288" t="str">
            <v>no</v>
          </cell>
          <cell r="Z288" t="str">
            <v>ICDP5057ESOSHU2</v>
          </cell>
        </row>
        <row r="289">
          <cell r="A289" t="str">
            <v>81-2</v>
          </cell>
          <cell r="B289">
            <v>5057</v>
          </cell>
          <cell r="C289">
            <v>2</v>
          </cell>
          <cell r="D289" t="str">
            <v>A</v>
          </cell>
          <cell r="E289">
            <v>81</v>
          </cell>
          <cell r="F289" t="str">
            <v>Z</v>
          </cell>
          <cell r="G289">
            <v>2</v>
          </cell>
          <cell r="H289">
            <v>3102362</v>
          </cell>
          <cell r="I289">
            <v>0.79</v>
          </cell>
          <cell r="J289">
            <v>0.76</v>
          </cell>
          <cell r="K289">
            <v>213.72</v>
          </cell>
          <cell r="L289">
            <v>214.48</v>
          </cell>
          <cell r="M289">
            <v>213.72</v>
          </cell>
          <cell r="N289">
            <v>214.48</v>
          </cell>
          <cell r="O289">
            <v>0</v>
          </cell>
          <cell r="P289" t="str">
            <v>SM</v>
          </cell>
          <cell r="Q289" t="str">
            <v>cont. 81-3. pc1a-d, d in bag</v>
          </cell>
          <cell r="R289" t="str">
            <v>no</v>
          </cell>
          <cell r="S289">
            <v>1</v>
          </cell>
          <cell r="T289">
            <v>69</v>
          </cell>
          <cell r="U289">
            <v>1</v>
          </cell>
          <cell r="V289" t="str">
            <v>T</v>
          </cell>
          <cell r="W289" t="str">
            <v>no</v>
          </cell>
          <cell r="Z289" t="str">
            <v>ICDP5057ESQSHU2</v>
          </cell>
        </row>
        <row r="290">
          <cell r="A290" t="str">
            <v>81-3</v>
          </cell>
          <cell r="B290">
            <v>5057</v>
          </cell>
          <cell r="C290">
            <v>2</v>
          </cell>
          <cell r="D290" t="str">
            <v>A</v>
          </cell>
          <cell r="E290">
            <v>81</v>
          </cell>
          <cell r="F290" t="str">
            <v>Z</v>
          </cell>
          <cell r="G290">
            <v>3</v>
          </cell>
          <cell r="H290">
            <v>3102364</v>
          </cell>
          <cell r="I290">
            <v>0.8</v>
          </cell>
          <cell r="J290">
            <v>0.79</v>
          </cell>
          <cell r="K290">
            <v>214.51</v>
          </cell>
          <cell r="L290">
            <v>215.27</v>
          </cell>
          <cell r="M290">
            <v>214.48</v>
          </cell>
          <cell r="N290">
            <v>215.27</v>
          </cell>
          <cell r="O290">
            <v>0</v>
          </cell>
          <cell r="P290" t="str">
            <v>SM</v>
          </cell>
          <cell r="Q290" t="str">
            <v>saw to 81-4</v>
          </cell>
          <cell r="R290" t="str">
            <v>no</v>
          </cell>
          <cell r="S290">
            <v>1</v>
          </cell>
          <cell r="T290">
            <v>69</v>
          </cell>
          <cell r="U290">
            <v>2</v>
          </cell>
          <cell r="V290" t="str">
            <v>M</v>
          </cell>
          <cell r="W290" t="str">
            <v>no</v>
          </cell>
          <cell r="Z290" t="str">
            <v>ICDP5057ESSSHU2</v>
          </cell>
        </row>
        <row r="291">
          <cell r="A291" t="str">
            <v>81-4</v>
          </cell>
          <cell r="B291">
            <v>5057</v>
          </cell>
          <cell r="C291">
            <v>2</v>
          </cell>
          <cell r="D291" t="str">
            <v>A</v>
          </cell>
          <cell r="E291">
            <v>81</v>
          </cell>
          <cell r="F291" t="str">
            <v>Z</v>
          </cell>
          <cell r="G291">
            <v>4</v>
          </cell>
          <cell r="H291">
            <v>3102366</v>
          </cell>
          <cell r="I291">
            <v>0.59</v>
          </cell>
          <cell r="J291">
            <v>0.59</v>
          </cell>
          <cell r="K291">
            <v>215.31</v>
          </cell>
          <cell r="L291">
            <v>215.86</v>
          </cell>
          <cell r="M291">
            <v>215.27</v>
          </cell>
          <cell r="N291">
            <v>215.86</v>
          </cell>
          <cell r="O291">
            <v>0</v>
          </cell>
          <cell r="P291" t="str">
            <v>SM</v>
          </cell>
          <cell r="Q291" t="str">
            <v>cont. 82-1. pc1a-e, e in bag</v>
          </cell>
          <cell r="R291" t="str">
            <v>no</v>
          </cell>
          <cell r="S291">
            <v>1</v>
          </cell>
          <cell r="T291">
            <v>69</v>
          </cell>
          <cell r="U291">
            <v>3</v>
          </cell>
          <cell r="V291" t="str">
            <v>M</v>
          </cell>
          <cell r="W291" t="str">
            <v>no</v>
          </cell>
          <cell r="Z291" t="str">
            <v>ICDP5057ESUSHU2</v>
          </cell>
        </row>
        <row r="292">
          <cell r="A292" t="str">
            <v>82-1</v>
          </cell>
          <cell r="B292">
            <v>5057</v>
          </cell>
          <cell r="C292">
            <v>2</v>
          </cell>
          <cell r="D292" t="str">
            <v>A</v>
          </cell>
          <cell r="E292">
            <v>82</v>
          </cell>
          <cell r="F292" t="str">
            <v>Z</v>
          </cell>
          <cell r="G292">
            <v>1</v>
          </cell>
          <cell r="H292">
            <v>3102368</v>
          </cell>
          <cell r="I292">
            <v>0.69</v>
          </cell>
          <cell r="J292">
            <v>0.68</v>
          </cell>
          <cell r="K292">
            <v>215.9</v>
          </cell>
          <cell r="L292">
            <v>216.58</v>
          </cell>
          <cell r="M292">
            <v>215.9</v>
          </cell>
          <cell r="N292">
            <v>216.58</v>
          </cell>
          <cell r="O292">
            <v>0</v>
          </cell>
          <cell r="P292" t="str">
            <v>SM</v>
          </cell>
          <cell r="Q292" t="str">
            <v>sawn 82-2. pc1</v>
          </cell>
          <cell r="R292" t="str">
            <v>no</v>
          </cell>
          <cell r="S292">
            <v>1</v>
          </cell>
          <cell r="T292">
            <v>69</v>
          </cell>
          <cell r="U292">
            <v>4</v>
          </cell>
          <cell r="V292" t="str">
            <v>M</v>
          </cell>
          <cell r="W292" t="str">
            <v>no</v>
          </cell>
          <cell r="Z292" t="str">
            <v>ICDP5057ESWSHU2</v>
          </cell>
        </row>
        <row r="293">
          <cell r="A293" t="str">
            <v>82-2</v>
          </cell>
          <cell r="B293">
            <v>5057</v>
          </cell>
          <cell r="C293">
            <v>2</v>
          </cell>
          <cell r="D293" t="str">
            <v>A</v>
          </cell>
          <cell r="E293">
            <v>82</v>
          </cell>
          <cell r="F293" t="str">
            <v>Z</v>
          </cell>
          <cell r="G293">
            <v>2</v>
          </cell>
          <cell r="H293">
            <v>3102370</v>
          </cell>
          <cell r="I293">
            <v>0.84</v>
          </cell>
          <cell r="J293">
            <v>0.84</v>
          </cell>
          <cell r="K293">
            <v>216.59</v>
          </cell>
          <cell r="L293">
            <v>217.42</v>
          </cell>
          <cell r="M293">
            <v>216.58</v>
          </cell>
          <cell r="N293">
            <v>217.42</v>
          </cell>
          <cell r="O293">
            <v>0</v>
          </cell>
          <cell r="P293" t="str">
            <v>SM</v>
          </cell>
          <cell r="Q293" t="str">
            <v>cont. 82-3. pc1</v>
          </cell>
          <cell r="R293" t="str">
            <v>no</v>
          </cell>
          <cell r="S293">
            <v>1</v>
          </cell>
          <cell r="T293">
            <v>69</v>
          </cell>
          <cell r="U293">
            <v>5</v>
          </cell>
          <cell r="V293" t="str">
            <v>B</v>
          </cell>
          <cell r="W293" t="str">
            <v>no</v>
          </cell>
          <cell r="Z293" t="str">
            <v>ICDP5057ESYSHU2</v>
          </cell>
        </row>
        <row r="294">
          <cell r="A294" t="str">
            <v>82-3</v>
          </cell>
          <cell r="B294">
            <v>5057</v>
          </cell>
          <cell r="C294">
            <v>2</v>
          </cell>
          <cell r="D294" t="str">
            <v>A</v>
          </cell>
          <cell r="E294">
            <v>82</v>
          </cell>
          <cell r="F294" t="str">
            <v>Z</v>
          </cell>
          <cell r="G294">
            <v>3</v>
          </cell>
          <cell r="H294">
            <v>3102372</v>
          </cell>
          <cell r="I294">
            <v>0.72499999999999998</v>
          </cell>
          <cell r="J294">
            <v>0.69</v>
          </cell>
          <cell r="K294">
            <v>217.43</v>
          </cell>
          <cell r="L294">
            <v>218.11</v>
          </cell>
          <cell r="M294">
            <v>217.42</v>
          </cell>
          <cell r="N294">
            <v>218.11</v>
          </cell>
          <cell r="O294">
            <v>0</v>
          </cell>
          <cell r="P294" t="str">
            <v>SM</v>
          </cell>
          <cell r="Q294" t="str">
            <v>cont. 82-4. pc1</v>
          </cell>
          <cell r="R294" t="str">
            <v>no</v>
          </cell>
          <cell r="S294">
            <v>1</v>
          </cell>
          <cell r="T294">
            <v>70</v>
          </cell>
          <cell r="U294">
            <v>1</v>
          </cell>
          <cell r="V294" t="str">
            <v>T</v>
          </cell>
          <cell r="W294" t="str">
            <v>no</v>
          </cell>
          <cell r="Z294" t="str">
            <v>ICDP5057ES0THU2</v>
          </cell>
        </row>
        <row r="295">
          <cell r="A295" t="str">
            <v>82-4</v>
          </cell>
          <cell r="B295">
            <v>5057</v>
          </cell>
          <cell r="C295">
            <v>2</v>
          </cell>
          <cell r="D295" t="str">
            <v>A</v>
          </cell>
          <cell r="E295">
            <v>82</v>
          </cell>
          <cell r="F295" t="str">
            <v>Z</v>
          </cell>
          <cell r="G295">
            <v>4</v>
          </cell>
          <cell r="H295">
            <v>3102374</v>
          </cell>
          <cell r="I295">
            <v>0.90500000000000003</v>
          </cell>
          <cell r="J295">
            <v>0.89</v>
          </cell>
          <cell r="K295">
            <v>218.155</v>
          </cell>
          <cell r="L295">
            <v>219</v>
          </cell>
          <cell r="M295">
            <v>218.11</v>
          </cell>
          <cell r="N295">
            <v>219</v>
          </cell>
          <cell r="O295">
            <v>0</v>
          </cell>
          <cell r="P295" t="str">
            <v>SM</v>
          </cell>
          <cell r="Q295" t="str">
            <v>cont. 83-1. pc1a-c</v>
          </cell>
          <cell r="R295" t="str">
            <v>no</v>
          </cell>
          <cell r="S295">
            <v>1</v>
          </cell>
          <cell r="T295">
            <v>70</v>
          </cell>
          <cell r="U295">
            <v>2</v>
          </cell>
          <cell r="V295" t="str">
            <v>M</v>
          </cell>
          <cell r="W295" t="str">
            <v>no</v>
          </cell>
          <cell r="X295">
            <v>0</v>
          </cell>
          <cell r="Y295">
            <v>0</v>
          </cell>
          <cell r="Z295" t="str">
            <v>ICDP5057ES2THU2</v>
          </cell>
        </row>
        <row r="296">
          <cell r="A296" t="str">
            <v>83-1</v>
          </cell>
          <cell r="B296">
            <v>5057</v>
          </cell>
          <cell r="C296">
            <v>2</v>
          </cell>
          <cell r="D296" t="str">
            <v>A</v>
          </cell>
          <cell r="E296">
            <v>83</v>
          </cell>
          <cell r="F296" t="str">
            <v>Z</v>
          </cell>
          <cell r="G296">
            <v>1</v>
          </cell>
          <cell r="H296">
            <v>3102376</v>
          </cell>
          <cell r="I296">
            <v>0.98</v>
          </cell>
          <cell r="J296">
            <v>0.98</v>
          </cell>
          <cell r="K296">
            <v>218.95</v>
          </cell>
          <cell r="L296">
            <v>219.93</v>
          </cell>
          <cell r="M296">
            <v>218.95</v>
          </cell>
          <cell r="N296">
            <v>219.93</v>
          </cell>
          <cell r="O296">
            <v>0</v>
          </cell>
          <cell r="P296" t="str">
            <v>SM</v>
          </cell>
          <cell r="Q296" t="str">
            <v>cont. 83-2. pc1a-b</v>
          </cell>
          <cell r="R296" t="str">
            <v>no</v>
          </cell>
          <cell r="S296">
            <v>1</v>
          </cell>
          <cell r="T296">
            <v>70</v>
          </cell>
          <cell r="U296">
            <v>3</v>
          </cell>
          <cell r="V296" t="str">
            <v>M</v>
          </cell>
          <cell r="W296" t="str">
            <v>no</v>
          </cell>
          <cell r="X296">
            <v>0</v>
          </cell>
          <cell r="Y296">
            <v>0</v>
          </cell>
          <cell r="Z296" t="str">
            <v>ICDP5057ES4THU2</v>
          </cell>
        </row>
        <row r="297">
          <cell r="A297" t="str">
            <v>83-2</v>
          </cell>
          <cell r="B297">
            <v>5057</v>
          </cell>
          <cell r="C297">
            <v>2</v>
          </cell>
          <cell r="D297" t="str">
            <v>A</v>
          </cell>
          <cell r="E297">
            <v>83</v>
          </cell>
          <cell r="F297" t="str">
            <v>Z</v>
          </cell>
          <cell r="G297">
            <v>2</v>
          </cell>
          <cell r="H297">
            <v>3102378</v>
          </cell>
          <cell r="I297">
            <v>0.91500000000000004</v>
          </cell>
          <cell r="J297">
            <v>0.91</v>
          </cell>
          <cell r="K297">
            <v>219.92999999999998</v>
          </cell>
          <cell r="L297">
            <v>220.84</v>
          </cell>
          <cell r="M297">
            <v>219.93</v>
          </cell>
          <cell r="N297">
            <v>220.84</v>
          </cell>
          <cell r="O297">
            <v>0</v>
          </cell>
          <cell r="P297" t="str">
            <v>SM</v>
          </cell>
          <cell r="Q297" t="str">
            <v>sawn 83-3. pc1a-b</v>
          </cell>
          <cell r="R297" t="str">
            <v>no</v>
          </cell>
          <cell r="S297">
            <v>1</v>
          </cell>
          <cell r="T297">
            <v>70</v>
          </cell>
          <cell r="U297">
            <v>4</v>
          </cell>
          <cell r="V297" t="str">
            <v>M</v>
          </cell>
          <cell r="W297" t="str">
            <v>no</v>
          </cell>
          <cell r="Z297" t="str">
            <v>ICDP5057ES6THU2</v>
          </cell>
        </row>
        <row r="298">
          <cell r="A298" t="str">
            <v>83-3</v>
          </cell>
          <cell r="B298">
            <v>5057</v>
          </cell>
          <cell r="C298">
            <v>2</v>
          </cell>
          <cell r="D298" t="str">
            <v>A</v>
          </cell>
          <cell r="E298">
            <v>83</v>
          </cell>
          <cell r="F298" t="str">
            <v>Z</v>
          </cell>
          <cell r="G298">
            <v>3</v>
          </cell>
          <cell r="H298">
            <v>3102380</v>
          </cell>
          <cell r="I298">
            <v>0.9</v>
          </cell>
          <cell r="J298">
            <v>0.88</v>
          </cell>
          <cell r="K298">
            <v>220.84499999999997</v>
          </cell>
          <cell r="L298">
            <v>221.72</v>
          </cell>
          <cell r="M298">
            <v>220.84</v>
          </cell>
          <cell r="N298">
            <v>221.72</v>
          </cell>
          <cell r="O298">
            <v>0</v>
          </cell>
          <cell r="P298" t="str">
            <v>SM</v>
          </cell>
          <cell r="Q298" t="str">
            <v>cont. 83-4. pc1a-j, d and j in bag</v>
          </cell>
          <cell r="R298" t="str">
            <v>no</v>
          </cell>
          <cell r="S298">
            <v>1</v>
          </cell>
          <cell r="T298">
            <v>70</v>
          </cell>
          <cell r="U298">
            <v>5</v>
          </cell>
          <cell r="V298" t="str">
            <v>B</v>
          </cell>
          <cell r="W298" t="str">
            <v>no</v>
          </cell>
          <cell r="Z298" t="str">
            <v>ICDP5057ES8THU2</v>
          </cell>
        </row>
        <row r="299">
          <cell r="A299" t="str">
            <v>83-4</v>
          </cell>
          <cell r="B299">
            <v>5057</v>
          </cell>
          <cell r="C299">
            <v>2</v>
          </cell>
          <cell r="D299" t="str">
            <v>A</v>
          </cell>
          <cell r="E299">
            <v>83</v>
          </cell>
          <cell r="F299" t="str">
            <v>Z</v>
          </cell>
          <cell r="G299">
            <v>4</v>
          </cell>
          <cell r="H299">
            <v>3102382</v>
          </cell>
          <cell r="I299">
            <v>0.28999999999999998</v>
          </cell>
          <cell r="J299">
            <v>0.27</v>
          </cell>
          <cell r="K299">
            <v>221.74499999999998</v>
          </cell>
          <cell r="L299">
            <v>221.99</v>
          </cell>
          <cell r="M299">
            <v>221.72</v>
          </cell>
          <cell r="N299">
            <v>221.99</v>
          </cell>
          <cell r="O299">
            <v>0</v>
          </cell>
          <cell r="P299" t="str">
            <v>SM</v>
          </cell>
          <cell r="Q299" t="str">
            <v>cont. 84-1. pc1</v>
          </cell>
          <cell r="R299" t="str">
            <v>no</v>
          </cell>
          <cell r="S299">
            <v>1</v>
          </cell>
          <cell r="T299">
            <v>71</v>
          </cell>
          <cell r="U299">
            <v>1</v>
          </cell>
          <cell r="V299" t="str">
            <v>T</v>
          </cell>
          <cell r="W299" t="str">
            <v>no</v>
          </cell>
          <cell r="Z299" t="str">
            <v>ICDP5057ESATHU2</v>
          </cell>
        </row>
        <row r="300">
          <cell r="A300" t="str">
            <v>84-1</v>
          </cell>
          <cell r="B300">
            <v>5057</v>
          </cell>
          <cell r="C300">
            <v>2</v>
          </cell>
          <cell r="D300" t="str">
            <v>A</v>
          </cell>
          <cell r="E300">
            <v>84</v>
          </cell>
          <cell r="F300" t="str">
            <v>Z</v>
          </cell>
          <cell r="G300">
            <v>1</v>
          </cell>
          <cell r="H300">
            <v>3102384</v>
          </cell>
          <cell r="I300">
            <v>0.96499999999999997</v>
          </cell>
          <cell r="J300">
            <v>0.96</v>
          </cell>
          <cell r="K300">
            <v>222</v>
          </cell>
          <cell r="L300">
            <v>222.96</v>
          </cell>
          <cell r="M300">
            <v>222</v>
          </cell>
          <cell r="N300">
            <v>222.96</v>
          </cell>
          <cell r="O300">
            <v>0</v>
          </cell>
          <cell r="P300" t="str">
            <v>SM</v>
          </cell>
          <cell r="Q300" t="str">
            <v>cont. 84-2. pc1a-c</v>
          </cell>
          <cell r="R300" t="str">
            <v>no</v>
          </cell>
          <cell r="S300">
            <v>1</v>
          </cell>
          <cell r="T300">
            <v>71</v>
          </cell>
          <cell r="U300">
            <v>2</v>
          </cell>
          <cell r="V300" t="str">
            <v>M</v>
          </cell>
          <cell r="W300" t="str">
            <v>no</v>
          </cell>
          <cell r="X300">
            <v>0</v>
          </cell>
          <cell r="Y300">
            <v>0</v>
          </cell>
          <cell r="Z300" t="str">
            <v>ICDP5057ESCTHU2</v>
          </cell>
        </row>
        <row r="301">
          <cell r="A301" t="str">
            <v>84-2</v>
          </cell>
          <cell r="B301">
            <v>5057</v>
          </cell>
          <cell r="C301">
            <v>2</v>
          </cell>
          <cell r="D301" t="str">
            <v>A</v>
          </cell>
          <cell r="E301">
            <v>84</v>
          </cell>
          <cell r="F301" t="str">
            <v>Z</v>
          </cell>
          <cell r="G301">
            <v>2</v>
          </cell>
          <cell r="H301">
            <v>3102386</v>
          </cell>
          <cell r="I301">
            <v>0.57499999999999996</v>
          </cell>
          <cell r="J301">
            <v>0.54</v>
          </cell>
          <cell r="K301">
            <v>222.965</v>
          </cell>
          <cell r="L301">
            <v>223.5</v>
          </cell>
          <cell r="M301">
            <v>222.96</v>
          </cell>
          <cell r="N301">
            <v>223.5</v>
          </cell>
          <cell r="O301">
            <v>0</v>
          </cell>
          <cell r="P301" t="str">
            <v>SM</v>
          </cell>
          <cell r="Q301" t="str">
            <v>cont. 84-3, pc1a-b</v>
          </cell>
          <cell r="R301" t="str">
            <v>no</v>
          </cell>
          <cell r="S301">
            <v>1</v>
          </cell>
          <cell r="T301">
            <v>71</v>
          </cell>
          <cell r="U301">
            <v>3</v>
          </cell>
          <cell r="V301" t="str">
            <v>M</v>
          </cell>
          <cell r="W301" t="str">
            <v>no</v>
          </cell>
          <cell r="Z301" t="str">
            <v>ICDP5057ESETHU2</v>
          </cell>
        </row>
        <row r="302">
          <cell r="A302" t="str">
            <v>84-3</v>
          </cell>
          <cell r="B302">
            <v>5057</v>
          </cell>
          <cell r="C302">
            <v>2</v>
          </cell>
          <cell r="D302" t="str">
            <v>A</v>
          </cell>
          <cell r="E302">
            <v>84</v>
          </cell>
          <cell r="F302" t="str">
            <v>Z</v>
          </cell>
          <cell r="G302">
            <v>3</v>
          </cell>
          <cell r="H302">
            <v>3102388</v>
          </cell>
          <cell r="I302">
            <v>0.85499999999999998</v>
          </cell>
          <cell r="J302">
            <v>0.82</v>
          </cell>
          <cell r="K302">
            <v>223.54</v>
          </cell>
          <cell r="L302">
            <v>224.32</v>
          </cell>
          <cell r="M302">
            <v>223.5</v>
          </cell>
          <cell r="N302">
            <v>224.32</v>
          </cell>
          <cell r="O302">
            <v>0</v>
          </cell>
          <cell r="P302" t="str">
            <v>SM</v>
          </cell>
          <cell r="Q302" t="str">
            <v>sawn 84-4. pc1a-e</v>
          </cell>
          <cell r="R302" t="str">
            <v>no</v>
          </cell>
          <cell r="S302">
            <v>1</v>
          </cell>
          <cell r="T302">
            <v>71</v>
          </cell>
          <cell r="U302">
            <v>4</v>
          </cell>
          <cell r="V302" t="str">
            <v>M</v>
          </cell>
          <cell r="W302" t="str">
            <v>no</v>
          </cell>
          <cell r="Z302" t="str">
            <v>ICDP5057ESGTHU2</v>
          </cell>
        </row>
        <row r="303">
          <cell r="A303" t="str">
            <v>84-4</v>
          </cell>
          <cell r="B303">
            <v>5057</v>
          </cell>
          <cell r="C303">
            <v>2</v>
          </cell>
          <cell r="D303" t="str">
            <v>A</v>
          </cell>
          <cell r="E303">
            <v>84</v>
          </cell>
          <cell r="F303" t="str">
            <v>Z</v>
          </cell>
          <cell r="G303">
            <v>4</v>
          </cell>
          <cell r="H303">
            <v>3102390</v>
          </cell>
          <cell r="I303">
            <v>0.70499999999999996</v>
          </cell>
          <cell r="J303">
            <v>0.7</v>
          </cell>
          <cell r="K303">
            <v>224.39499999999998</v>
          </cell>
          <cell r="L303">
            <v>225.02</v>
          </cell>
          <cell r="M303">
            <v>224.32</v>
          </cell>
          <cell r="N303">
            <v>225.02</v>
          </cell>
          <cell r="O303">
            <v>0</v>
          </cell>
          <cell r="P303" t="str">
            <v>SM</v>
          </cell>
          <cell r="Q303" t="str">
            <v>cont. 85-1. pc1a-f</v>
          </cell>
          <cell r="R303" t="str">
            <v>no</v>
          </cell>
          <cell r="S303">
            <v>1</v>
          </cell>
          <cell r="T303">
            <v>71</v>
          </cell>
          <cell r="U303">
            <v>5</v>
          </cell>
          <cell r="V303" t="str">
            <v>B</v>
          </cell>
          <cell r="W303" t="str">
            <v>no</v>
          </cell>
          <cell r="Z303" t="str">
            <v>ICDP5057ESITHU2</v>
          </cell>
        </row>
        <row r="304">
          <cell r="A304" t="str">
            <v>85-1</v>
          </cell>
          <cell r="B304">
            <v>5057</v>
          </cell>
          <cell r="C304">
            <v>2</v>
          </cell>
          <cell r="D304" t="str">
            <v>A</v>
          </cell>
          <cell r="E304">
            <v>85</v>
          </cell>
          <cell r="F304" t="str">
            <v>Z</v>
          </cell>
          <cell r="G304">
            <v>1</v>
          </cell>
          <cell r="H304">
            <v>3102392</v>
          </cell>
          <cell r="I304">
            <v>0.74</v>
          </cell>
          <cell r="J304">
            <v>0.72</v>
          </cell>
          <cell r="K304">
            <v>225.05</v>
          </cell>
          <cell r="L304">
            <v>225.77</v>
          </cell>
          <cell r="M304">
            <v>225.05</v>
          </cell>
          <cell r="N304">
            <v>225.77</v>
          </cell>
          <cell r="O304">
            <v>0</v>
          </cell>
          <cell r="P304" t="str">
            <v>SM</v>
          </cell>
          <cell r="Q304" t="str">
            <v>cont. 85-2. pc1a-b</v>
          </cell>
          <cell r="R304" t="str">
            <v>no</v>
          </cell>
          <cell r="S304">
            <v>1</v>
          </cell>
          <cell r="T304">
            <v>72</v>
          </cell>
          <cell r="U304">
            <v>1</v>
          </cell>
          <cell r="V304" t="str">
            <v>T</v>
          </cell>
          <cell r="W304" t="str">
            <v>no</v>
          </cell>
          <cell r="Z304" t="str">
            <v>ICDP5057ESKTHU2</v>
          </cell>
        </row>
        <row r="305">
          <cell r="A305" t="str">
            <v>85-2</v>
          </cell>
          <cell r="B305">
            <v>5057</v>
          </cell>
          <cell r="C305">
            <v>2</v>
          </cell>
          <cell r="D305" t="str">
            <v>A</v>
          </cell>
          <cell r="E305">
            <v>85</v>
          </cell>
          <cell r="F305" t="str">
            <v>Z</v>
          </cell>
          <cell r="G305">
            <v>2</v>
          </cell>
          <cell r="H305">
            <v>3102394</v>
          </cell>
          <cell r="I305">
            <v>0.82</v>
          </cell>
          <cell r="J305">
            <v>0.81</v>
          </cell>
          <cell r="K305">
            <v>225.79000000000002</v>
          </cell>
          <cell r="L305">
            <v>226.58</v>
          </cell>
          <cell r="M305">
            <v>225.77</v>
          </cell>
          <cell r="N305">
            <v>226.58</v>
          </cell>
          <cell r="O305">
            <v>0</v>
          </cell>
          <cell r="P305" t="str">
            <v>SM</v>
          </cell>
          <cell r="Q305" t="str">
            <v>cont. 85-3. pc1a-b</v>
          </cell>
          <cell r="R305" t="str">
            <v>no</v>
          </cell>
          <cell r="S305">
            <v>1</v>
          </cell>
          <cell r="T305">
            <v>72</v>
          </cell>
          <cell r="U305">
            <v>2</v>
          </cell>
          <cell r="V305" t="str">
            <v>M</v>
          </cell>
          <cell r="W305" t="str">
            <v>no</v>
          </cell>
          <cell r="Z305" t="str">
            <v>ICDP5057ESMTHU2</v>
          </cell>
        </row>
        <row r="306">
          <cell r="A306" t="str">
            <v>85-3</v>
          </cell>
          <cell r="B306">
            <v>5057</v>
          </cell>
          <cell r="C306">
            <v>2</v>
          </cell>
          <cell r="D306" t="str">
            <v>A</v>
          </cell>
          <cell r="E306">
            <v>85</v>
          </cell>
          <cell r="F306" t="str">
            <v>Z</v>
          </cell>
          <cell r="G306">
            <v>3</v>
          </cell>
          <cell r="H306">
            <v>3102396</v>
          </cell>
          <cell r="I306">
            <v>0.80500000000000005</v>
          </cell>
          <cell r="J306">
            <v>0.71</v>
          </cell>
          <cell r="K306">
            <v>226.61</v>
          </cell>
          <cell r="L306">
            <v>227.29</v>
          </cell>
          <cell r="M306">
            <v>226.58</v>
          </cell>
          <cell r="N306">
            <v>227.29</v>
          </cell>
          <cell r="O306">
            <v>0</v>
          </cell>
          <cell r="P306" t="str">
            <v>SM</v>
          </cell>
          <cell r="Q306" t="str">
            <v>cont. 85-4. pc1a-e</v>
          </cell>
          <cell r="R306" t="str">
            <v>no</v>
          </cell>
          <cell r="S306">
            <v>1</v>
          </cell>
          <cell r="T306">
            <v>72</v>
          </cell>
          <cell r="U306">
            <v>3</v>
          </cell>
          <cell r="V306" t="str">
            <v>M</v>
          </cell>
          <cell r="W306" t="str">
            <v>no</v>
          </cell>
          <cell r="Z306" t="str">
            <v>ICDP5057ESOTHU2</v>
          </cell>
        </row>
        <row r="307">
          <cell r="A307" t="str">
            <v>85-4</v>
          </cell>
          <cell r="B307">
            <v>5057</v>
          </cell>
          <cell r="C307">
            <v>2</v>
          </cell>
          <cell r="D307" t="str">
            <v>A</v>
          </cell>
          <cell r="E307">
            <v>85</v>
          </cell>
          <cell r="F307" t="str">
            <v>Z</v>
          </cell>
          <cell r="G307">
            <v>4</v>
          </cell>
          <cell r="H307">
            <v>3102398</v>
          </cell>
          <cell r="I307">
            <v>0.82</v>
          </cell>
          <cell r="J307">
            <v>0.78</v>
          </cell>
          <cell r="K307">
            <v>227.41500000000002</v>
          </cell>
          <cell r="L307">
            <v>228.07</v>
          </cell>
          <cell r="M307">
            <v>227.29</v>
          </cell>
          <cell r="N307">
            <v>228.07</v>
          </cell>
          <cell r="O307">
            <v>0</v>
          </cell>
          <cell r="P307" t="str">
            <v>SM</v>
          </cell>
          <cell r="Q307" t="str">
            <v>cont. 86-1. pc1a-d, a and c in bag</v>
          </cell>
          <cell r="R307" t="str">
            <v>no</v>
          </cell>
          <cell r="S307">
            <v>1</v>
          </cell>
          <cell r="T307">
            <v>72</v>
          </cell>
          <cell r="U307">
            <v>4</v>
          </cell>
          <cell r="V307" t="str">
            <v>M</v>
          </cell>
          <cell r="W307" t="str">
            <v>no</v>
          </cell>
          <cell r="X307">
            <v>0</v>
          </cell>
          <cell r="Y307">
            <v>0</v>
          </cell>
          <cell r="Z307" t="str">
            <v>ICDP5057ESQTHU2</v>
          </cell>
        </row>
        <row r="308">
          <cell r="A308" t="str">
            <v>86-1</v>
          </cell>
          <cell r="B308">
            <v>5057</v>
          </cell>
          <cell r="C308">
            <v>2</v>
          </cell>
          <cell r="D308" t="str">
            <v>A</v>
          </cell>
          <cell r="E308">
            <v>86</v>
          </cell>
          <cell r="F308" t="str">
            <v>Z</v>
          </cell>
          <cell r="G308">
            <v>1</v>
          </cell>
          <cell r="H308">
            <v>3102400</v>
          </cell>
          <cell r="I308">
            <v>0.59499999999999997</v>
          </cell>
          <cell r="J308">
            <v>0.59</v>
          </cell>
          <cell r="K308">
            <v>228.1</v>
          </cell>
          <cell r="L308">
            <v>228.69</v>
          </cell>
          <cell r="M308">
            <v>228.1</v>
          </cell>
          <cell r="N308">
            <v>228.69</v>
          </cell>
          <cell r="O308">
            <v>0</v>
          </cell>
          <cell r="P308" t="str">
            <v>SM</v>
          </cell>
          <cell r="Q308" t="str">
            <v>sawn 86-2. pc1</v>
          </cell>
          <cell r="R308" t="str">
            <v>no</v>
          </cell>
          <cell r="S308">
            <v>1</v>
          </cell>
          <cell r="T308">
            <v>72</v>
          </cell>
          <cell r="U308">
            <v>5</v>
          </cell>
          <cell r="V308" t="str">
            <v>B</v>
          </cell>
          <cell r="W308" t="str">
            <v>no</v>
          </cell>
          <cell r="Z308" t="str">
            <v>ICDP5057ESSTHU2</v>
          </cell>
        </row>
        <row r="309">
          <cell r="A309" t="str">
            <v>86-2</v>
          </cell>
          <cell r="B309">
            <v>5057</v>
          </cell>
          <cell r="C309">
            <v>2</v>
          </cell>
          <cell r="D309" t="str">
            <v>A</v>
          </cell>
          <cell r="E309">
            <v>86</v>
          </cell>
          <cell r="F309" t="str">
            <v>Z</v>
          </cell>
          <cell r="G309">
            <v>2</v>
          </cell>
          <cell r="H309">
            <v>3102402</v>
          </cell>
          <cell r="I309">
            <v>0.67500000000000004</v>
          </cell>
          <cell r="J309">
            <v>0.64</v>
          </cell>
          <cell r="K309">
            <v>228.69499999999999</v>
          </cell>
          <cell r="L309">
            <v>229.33</v>
          </cell>
          <cell r="M309">
            <v>228.69</v>
          </cell>
          <cell r="N309">
            <v>229.33</v>
          </cell>
          <cell r="O309">
            <v>0</v>
          </cell>
          <cell r="P309" t="str">
            <v>SM</v>
          </cell>
          <cell r="Q309" t="str">
            <v>cont. 86-3. pc1a-b, b in bag</v>
          </cell>
          <cell r="R309" t="str">
            <v>no</v>
          </cell>
          <cell r="S309">
            <v>1</v>
          </cell>
          <cell r="T309">
            <v>73</v>
          </cell>
          <cell r="U309">
            <v>1</v>
          </cell>
          <cell r="V309" t="str">
            <v>T</v>
          </cell>
          <cell r="W309" t="str">
            <v>no</v>
          </cell>
          <cell r="Z309" t="str">
            <v>ICDP5057ESUTHU2</v>
          </cell>
        </row>
        <row r="310">
          <cell r="A310" t="str">
            <v>86-3</v>
          </cell>
          <cell r="B310">
            <v>5057</v>
          </cell>
          <cell r="C310">
            <v>2</v>
          </cell>
          <cell r="D310" t="str">
            <v>A</v>
          </cell>
          <cell r="E310">
            <v>86</v>
          </cell>
          <cell r="F310" t="str">
            <v>Z</v>
          </cell>
          <cell r="G310">
            <v>3</v>
          </cell>
          <cell r="H310">
            <v>3102404</v>
          </cell>
          <cell r="I310">
            <v>0.92500000000000004</v>
          </cell>
          <cell r="J310">
            <v>0.92</v>
          </cell>
          <cell r="K310">
            <v>229.37</v>
          </cell>
          <cell r="L310">
            <v>230.25</v>
          </cell>
          <cell r="M310">
            <v>229.33</v>
          </cell>
          <cell r="N310">
            <v>230.25</v>
          </cell>
          <cell r="O310">
            <v>0</v>
          </cell>
          <cell r="P310" t="str">
            <v>SM</v>
          </cell>
          <cell r="Q310" t="str">
            <v>cont. 86-4. pc1a-c</v>
          </cell>
          <cell r="R310" t="str">
            <v>no</v>
          </cell>
          <cell r="S310">
            <v>1</v>
          </cell>
          <cell r="T310">
            <v>73</v>
          </cell>
          <cell r="U310">
            <v>2</v>
          </cell>
          <cell r="V310" t="str">
            <v>M</v>
          </cell>
          <cell r="W310" t="str">
            <v>no</v>
          </cell>
          <cell r="Z310" t="str">
            <v>ICDP5057ESWTHU2</v>
          </cell>
        </row>
        <row r="311">
          <cell r="A311" t="str">
            <v>86-4</v>
          </cell>
          <cell r="B311">
            <v>5057</v>
          </cell>
          <cell r="C311">
            <v>2</v>
          </cell>
          <cell r="D311" t="str">
            <v>A</v>
          </cell>
          <cell r="E311">
            <v>86</v>
          </cell>
          <cell r="F311" t="str">
            <v>Z</v>
          </cell>
          <cell r="G311">
            <v>4</v>
          </cell>
          <cell r="H311">
            <v>3102406</v>
          </cell>
          <cell r="I311">
            <v>0.94</v>
          </cell>
          <cell r="J311">
            <v>0.91</v>
          </cell>
          <cell r="K311">
            <v>230.29500000000002</v>
          </cell>
          <cell r="L311">
            <v>231.16</v>
          </cell>
          <cell r="M311">
            <v>230.25</v>
          </cell>
          <cell r="N311">
            <v>231.16</v>
          </cell>
          <cell r="O311">
            <v>0</v>
          </cell>
          <cell r="P311" t="str">
            <v>SM</v>
          </cell>
          <cell r="Q311" t="str">
            <v>cont. 87-1. pc1a-c</v>
          </cell>
          <cell r="R311" t="str">
            <v>no</v>
          </cell>
          <cell r="S311">
            <v>1</v>
          </cell>
          <cell r="T311">
            <v>73</v>
          </cell>
          <cell r="U311">
            <v>3</v>
          </cell>
          <cell r="V311" t="str">
            <v>M</v>
          </cell>
          <cell r="W311" t="str">
            <v>no</v>
          </cell>
          <cell r="Z311" t="str">
            <v>ICDP5057ESYTHU2</v>
          </cell>
        </row>
        <row r="312">
          <cell r="A312" t="str">
            <v>87-1</v>
          </cell>
          <cell r="B312">
            <v>5057</v>
          </cell>
          <cell r="C312">
            <v>2</v>
          </cell>
          <cell r="D312" t="str">
            <v>A</v>
          </cell>
          <cell r="E312">
            <v>87</v>
          </cell>
          <cell r="F312" t="str">
            <v>Z</v>
          </cell>
          <cell r="G312">
            <v>1</v>
          </cell>
          <cell r="H312">
            <v>3102408</v>
          </cell>
          <cell r="I312">
            <v>0.94499999999999995</v>
          </cell>
          <cell r="J312">
            <v>0.91</v>
          </cell>
          <cell r="K312">
            <v>231.15</v>
          </cell>
          <cell r="L312">
            <v>232.06</v>
          </cell>
          <cell r="M312">
            <v>231.15</v>
          </cell>
          <cell r="N312">
            <v>232.06</v>
          </cell>
          <cell r="O312">
            <v>0</v>
          </cell>
          <cell r="P312" t="str">
            <v>SM</v>
          </cell>
          <cell r="Q312" t="str">
            <v>discont. 87-2. pc1a-b</v>
          </cell>
          <cell r="R312" t="str">
            <v>no</v>
          </cell>
          <cell r="S312">
            <v>1</v>
          </cell>
          <cell r="T312">
            <v>73</v>
          </cell>
          <cell r="U312">
            <v>4</v>
          </cell>
          <cell r="V312" t="str">
            <v>M</v>
          </cell>
          <cell r="W312" t="str">
            <v>no</v>
          </cell>
          <cell r="X312">
            <v>0</v>
          </cell>
          <cell r="Y312">
            <v>0</v>
          </cell>
          <cell r="Z312" t="str">
            <v>ICDP5057ES0UHU2</v>
          </cell>
        </row>
        <row r="313">
          <cell r="A313" t="str">
            <v>87-2</v>
          </cell>
          <cell r="B313">
            <v>5057</v>
          </cell>
          <cell r="C313">
            <v>2</v>
          </cell>
          <cell r="D313" t="str">
            <v>A</v>
          </cell>
          <cell r="E313">
            <v>87</v>
          </cell>
          <cell r="F313" t="str">
            <v>Z</v>
          </cell>
          <cell r="G313">
            <v>2</v>
          </cell>
          <cell r="H313">
            <v>3102410</v>
          </cell>
          <cell r="I313">
            <v>0.875</v>
          </cell>
          <cell r="J313">
            <v>0.85</v>
          </cell>
          <cell r="K313">
            <v>232.095</v>
          </cell>
          <cell r="L313">
            <v>232.91</v>
          </cell>
          <cell r="M313">
            <v>232.06</v>
          </cell>
          <cell r="N313">
            <v>232.91</v>
          </cell>
          <cell r="O313">
            <v>0</v>
          </cell>
          <cell r="P313" t="str">
            <v>SM</v>
          </cell>
          <cell r="Q313" t="str">
            <v>discont. 87-3.pc1a-c</v>
          </cell>
          <cell r="R313" t="str">
            <v>no</v>
          </cell>
          <cell r="S313">
            <v>1</v>
          </cell>
          <cell r="T313">
            <v>73</v>
          </cell>
          <cell r="U313">
            <v>5</v>
          </cell>
          <cell r="V313" t="str">
            <v>B</v>
          </cell>
          <cell r="W313" t="str">
            <v>no</v>
          </cell>
          <cell r="Z313" t="str">
            <v>ICDP5057ES2UHU2</v>
          </cell>
        </row>
        <row r="314">
          <cell r="A314" t="str">
            <v>87-3</v>
          </cell>
          <cell r="B314">
            <v>5057</v>
          </cell>
          <cell r="C314">
            <v>2</v>
          </cell>
          <cell r="D314" t="str">
            <v>A</v>
          </cell>
          <cell r="E314">
            <v>87</v>
          </cell>
          <cell r="F314" t="str">
            <v>Z</v>
          </cell>
          <cell r="G314">
            <v>3</v>
          </cell>
          <cell r="H314">
            <v>3102412</v>
          </cell>
          <cell r="I314">
            <v>0.56999999999999995</v>
          </cell>
          <cell r="J314">
            <v>0.55000000000000004</v>
          </cell>
          <cell r="K314">
            <v>232.97</v>
          </cell>
          <cell r="L314">
            <v>233.46</v>
          </cell>
          <cell r="M314">
            <v>232.91</v>
          </cell>
          <cell r="N314">
            <v>233.46</v>
          </cell>
          <cell r="O314">
            <v>0</v>
          </cell>
          <cell r="P314" t="str">
            <v>SM</v>
          </cell>
          <cell r="Q314" t="str">
            <v>discont. 87-4. pc1a-b</v>
          </cell>
          <cell r="R314" t="str">
            <v>no</v>
          </cell>
          <cell r="S314">
            <v>1</v>
          </cell>
          <cell r="T314">
            <v>74</v>
          </cell>
          <cell r="U314">
            <v>1</v>
          </cell>
          <cell r="V314" t="str">
            <v>T</v>
          </cell>
          <cell r="W314" t="str">
            <v>no</v>
          </cell>
          <cell r="Z314" t="str">
            <v>ICDP5057ES4UHU2</v>
          </cell>
        </row>
        <row r="315">
          <cell r="A315" t="str">
            <v>87-4</v>
          </cell>
          <cell r="B315">
            <v>5057</v>
          </cell>
          <cell r="C315">
            <v>2</v>
          </cell>
          <cell r="D315" t="str">
            <v>A</v>
          </cell>
          <cell r="E315">
            <v>87</v>
          </cell>
          <cell r="F315" t="str">
            <v>Z</v>
          </cell>
          <cell r="G315">
            <v>4</v>
          </cell>
          <cell r="H315">
            <v>3102414</v>
          </cell>
          <cell r="I315">
            <v>0.64</v>
          </cell>
          <cell r="J315">
            <v>0.62</v>
          </cell>
          <cell r="K315">
            <v>233.54</v>
          </cell>
          <cell r="L315">
            <v>234.08</v>
          </cell>
          <cell r="M315">
            <v>233.46</v>
          </cell>
          <cell r="N315">
            <v>234.08</v>
          </cell>
          <cell r="O315">
            <v>0</v>
          </cell>
          <cell r="P315" t="str">
            <v>SM</v>
          </cell>
          <cell r="Q315" t="str">
            <v>cont. 88-1. pc1a-h, d and f in bag</v>
          </cell>
          <cell r="R315" t="str">
            <v>no</v>
          </cell>
          <cell r="S315">
            <v>1</v>
          </cell>
          <cell r="T315">
            <v>74</v>
          </cell>
          <cell r="U315">
            <v>2</v>
          </cell>
          <cell r="V315" t="str">
            <v>M</v>
          </cell>
          <cell r="W315" t="str">
            <v>no</v>
          </cell>
          <cell r="Z315" t="str">
            <v>ICDP5057ES6UHU2</v>
          </cell>
        </row>
        <row r="316">
          <cell r="A316" t="str">
            <v>88-1</v>
          </cell>
          <cell r="B316">
            <v>5057</v>
          </cell>
          <cell r="C316">
            <v>2</v>
          </cell>
          <cell r="D316" t="str">
            <v>A</v>
          </cell>
          <cell r="E316">
            <v>88</v>
          </cell>
          <cell r="F316" t="str">
            <v>Z</v>
          </cell>
          <cell r="G316">
            <v>1</v>
          </cell>
          <cell r="H316">
            <v>3102416</v>
          </cell>
          <cell r="I316">
            <v>0.90500000000000003</v>
          </cell>
          <cell r="J316">
            <v>0.88</v>
          </cell>
          <cell r="K316">
            <v>234.2</v>
          </cell>
          <cell r="L316">
            <v>235.08</v>
          </cell>
          <cell r="M316">
            <v>234.2</v>
          </cell>
          <cell r="N316">
            <v>235.08</v>
          </cell>
          <cell r="O316">
            <v>0</v>
          </cell>
          <cell r="P316" t="str">
            <v>SM</v>
          </cell>
          <cell r="Q316" t="str">
            <v>cont. 88-2. pc1a-c, b in bag. pc2a-c, a in bag. pc3a-c, b in bag</v>
          </cell>
          <cell r="R316" t="str">
            <v>no</v>
          </cell>
          <cell r="S316">
            <v>3</v>
          </cell>
          <cell r="T316">
            <v>74</v>
          </cell>
          <cell r="U316">
            <v>3</v>
          </cell>
          <cell r="V316" t="str">
            <v>M</v>
          </cell>
          <cell r="W316" t="str">
            <v>no</v>
          </cell>
          <cell r="Z316" t="str">
            <v>ICDP5057ES8UHU2</v>
          </cell>
        </row>
        <row r="317">
          <cell r="A317" t="str">
            <v>88-2</v>
          </cell>
          <cell r="B317">
            <v>5057</v>
          </cell>
          <cell r="C317">
            <v>2</v>
          </cell>
          <cell r="D317" t="str">
            <v>A</v>
          </cell>
          <cell r="E317">
            <v>88</v>
          </cell>
          <cell r="F317" t="str">
            <v>Z</v>
          </cell>
          <cell r="G317">
            <v>2</v>
          </cell>
          <cell r="H317">
            <v>3102418</v>
          </cell>
          <cell r="I317">
            <v>0.93500000000000005</v>
          </cell>
          <cell r="J317">
            <v>0.93</v>
          </cell>
          <cell r="K317">
            <v>235.10499999999999</v>
          </cell>
          <cell r="L317">
            <v>236.01</v>
          </cell>
          <cell r="M317">
            <v>235.08</v>
          </cell>
          <cell r="N317">
            <v>236.01</v>
          </cell>
          <cell r="O317">
            <v>0</v>
          </cell>
          <cell r="P317" t="str">
            <v>SM</v>
          </cell>
          <cell r="Q317" t="str">
            <v>sawn 88-3. pc1a-c</v>
          </cell>
          <cell r="R317" t="str">
            <v>no</v>
          </cell>
          <cell r="S317">
            <v>1</v>
          </cell>
          <cell r="T317">
            <v>74</v>
          </cell>
          <cell r="U317">
            <v>4</v>
          </cell>
          <cell r="V317" t="str">
            <v>M</v>
          </cell>
          <cell r="W317" t="str">
            <v>no</v>
          </cell>
          <cell r="Z317" t="str">
            <v>ICDP5057ESAUHU2</v>
          </cell>
        </row>
        <row r="318">
          <cell r="A318" t="str">
            <v>88-3</v>
          </cell>
          <cell r="B318">
            <v>5057</v>
          </cell>
          <cell r="C318">
            <v>2</v>
          </cell>
          <cell r="D318" t="str">
            <v>A</v>
          </cell>
          <cell r="E318">
            <v>88</v>
          </cell>
          <cell r="F318" t="str">
            <v>Z</v>
          </cell>
          <cell r="G318">
            <v>3</v>
          </cell>
          <cell r="H318">
            <v>3102420</v>
          </cell>
          <cell r="I318">
            <v>0.86499999999999999</v>
          </cell>
          <cell r="J318">
            <v>0.85</v>
          </cell>
          <cell r="K318">
            <v>236.04</v>
          </cell>
          <cell r="L318">
            <v>236.86</v>
          </cell>
          <cell r="M318">
            <v>236.01</v>
          </cell>
          <cell r="N318">
            <v>236.86</v>
          </cell>
          <cell r="O318">
            <v>0</v>
          </cell>
          <cell r="P318" t="str">
            <v>SM</v>
          </cell>
          <cell r="Q318" t="str">
            <v>cont. 88-4. pc1a-d, c in bag</v>
          </cell>
          <cell r="R318" t="str">
            <v>no</v>
          </cell>
          <cell r="S318">
            <v>1</v>
          </cell>
          <cell r="T318">
            <v>74</v>
          </cell>
          <cell r="U318">
            <v>5</v>
          </cell>
          <cell r="V318" t="str">
            <v>B</v>
          </cell>
          <cell r="W318" t="str">
            <v>no</v>
          </cell>
          <cell r="Z318" t="str">
            <v>ICDP5057ESCUHU2</v>
          </cell>
        </row>
        <row r="319">
          <cell r="A319" t="str">
            <v>88-4</v>
          </cell>
          <cell r="B319">
            <v>5057</v>
          </cell>
          <cell r="C319">
            <v>2</v>
          </cell>
          <cell r="D319" t="str">
            <v>A</v>
          </cell>
          <cell r="E319">
            <v>88</v>
          </cell>
          <cell r="F319" t="str">
            <v>Z</v>
          </cell>
          <cell r="G319">
            <v>4</v>
          </cell>
          <cell r="H319">
            <v>3102422</v>
          </cell>
          <cell r="I319">
            <v>0.53</v>
          </cell>
          <cell r="J319">
            <v>0.5</v>
          </cell>
          <cell r="K319">
            <v>236.905</v>
          </cell>
          <cell r="L319">
            <v>237.36</v>
          </cell>
          <cell r="M319">
            <v>236.86</v>
          </cell>
          <cell r="N319">
            <v>237.36</v>
          </cell>
          <cell r="O319">
            <v>0</v>
          </cell>
          <cell r="P319" t="str">
            <v>SM</v>
          </cell>
          <cell r="Q319" t="str">
            <v>cont. 89-1. pc1a-d, b in bag</v>
          </cell>
          <cell r="R319" t="str">
            <v>no</v>
          </cell>
          <cell r="S319">
            <v>1</v>
          </cell>
          <cell r="T319">
            <v>75</v>
          </cell>
          <cell r="U319">
            <v>1</v>
          </cell>
          <cell r="V319" t="str">
            <v>T</v>
          </cell>
          <cell r="W319" t="str">
            <v>no</v>
          </cell>
          <cell r="Z319" t="str">
            <v>ICDP5057ESEUHU2</v>
          </cell>
        </row>
        <row r="320">
          <cell r="A320" t="str">
            <v>89-1</v>
          </cell>
          <cell r="B320">
            <v>5057</v>
          </cell>
          <cell r="C320">
            <v>2</v>
          </cell>
          <cell r="D320" t="str">
            <v>A</v>
          </cell>
          <cell r="E320">
            <v>89</v>
          </cell>
          <cell r="F320" t="str">
            <v>Z</v>
          </cell>
          <cell r="G320">
            <v>1</v>
          </cell>
          <cell r="H320">
            <v>3102424</v>
          </cell>
          <cell r="I320">
            <v>0.71</v>
          </cell>
          <cell r="J320">
            <v>0.7</v>
          </cell>
          <cell r="K320">
            <v>237.25</v>
          </cell>
          <cell r="L320">
            <v>237.95</v>
          </cell>
          <cell r="M320">
            <v>237.25</v>
          </cell>
          <cell r="N320">
            <v>237.95</v>
          </cell>
          <cell r="O320">
            <v>0</v>
          </cell>
          <cell r="P320" t="str">
            <v>SM</v>
          </cell>
          <cell r="Q320" t="str">
            <v>cont. 89-2. pc1</v>
          </cell>
          <cell r="R320" t="str">
            <v>no</v>
          </cell>
          <cell r="S320">
            <v>1</v>
          </cell>
          <cell r="T320">
            <v>75</v>
          </cell>
          <cell r="U320">
            <v>2</v>
          </cell>
          <cell r="V320" t="str">
            <v>M</v>
          </cell>
          <cell r="W320" t="str">
            <v>no</v>
          </cell>
          <cell r="Z320" t="str">
            <v>ICDP5057ESGUHU2</v>
          </cell>
        </row>
        <row r="321">
          <cell r="A321" t="str">
            <v>89-2</v>
          </cell>
          <cell r="B321">
            <v>5057</v>
          </cell>
          <cell r="C321">
            <v>2</v>
          </cell>
          <cell r="D321" t="str">
            <v>A</v>
          </cell>
          <cell r="E321">
            <v>89</v>
          </cell>
          <cell r="F321" t="str">
            <v>Z</v>
          </cell>
          <cell r="G321">
            <v>2</v>
          </cell>
          <cell r="H321">
            <v>3102426</v>
          </cell>
          <cell r="I321">
            <v>0.52</v>
          </cell>
          <cell r="J321">
            <v>0.51</v>
          </cell>
          <cell r="K321">
            <v>237.96</v>
          </cell>
          <cell r="L321">
            <v>238.46</v>
          </cell>
          <cell r="M321">
            <v>237.95</v>
          </cell>
          <cell r="N321">
            <v>238.46</v>
          </cell>
          <cell r="O321">
            <v>0</v>
          </cell>
          <cell r="P321" t="str">
            <v>SM</v>
          </cell>
          <cell r="Q321" t="str">
            <v>cont. 89-3. pc1a-d</v>
          </cell>
          <cell r="R321" t="str">
            <v>no</v>
          </cell>
          <cell r="S321">
            <v>1</v>
          </cell>
          <cell r="T321">
            <v>75</v>
          </cell>
          <cell r="U321">
            <v>3</v>
          </cell>
          <cell r="V321" t="str">
            <v>M</v>
          </cell>
          <cell r="W321" t="str">
            <v>no</v>
          </cell>
          <cell r="Z321" t="str">
            <v>ICDP5057ESIUHU2</v>
          </cell>
        </row>
        <row r="322">
          <cell r="A322" t="str">
            <v>89-3</v>
          </cell>
          <cell r="B322">
            <v>5057</v>
          </cell>
          <cell r="C322">
            <v>2</v>
          </cell>
          <cell r="D322" t="str">
            <v>A</v>
          </cell>
          <cell r="E322">
            <v>89</v>
          </cell>
          <cell r="F322" t="str">
            <v>Z</v>
          </cell>
          <cell r="G322">
            <v>3</v>
          </cell>
          <cell r="H322">
            <v>3102428</v>
          </cell>
          <cell r="I322">
            <v>0.94499999999999995</v>
          </cell>
          <cell r="J322">
            <v>0.93</v>
          </cell>
          <cell r="K322">
            <v>238.48000000000002</v>
          </cell>
          <cell r="L322">
            <v>239.39</v>
          </cell>
          <cell r="M322">
            <v>238.46</v>
          </cell>
          <cell r="N322">
            <v>239.39</v>
          </cell>
          <cell r="O322">
            <v>0</v>
          </cell>
          <cell r="P322" t="str">
            <v>SM</v>
          </cell>
          <cell r="Q322" t="str">
            <v>sawn 89-4. pc1a-d. pc2. pc3a-e, a in bag</v>
          </cell>
          <cell r="R322" t="str">
            <v>no</v>
          </cell>
          <cell r="S322">
            <v>3</v>
          </cell>
          <cell r="T322">
            <v>75</v>
          </cell>
          <cell r="U322">
            <v>4</v>
          </cell>
          <cell r="V322" t="str">
            <v>M</v>
          </cell>
          <cell r="W322" t="str">
            <v>no</v>
          </cell>
          <cell r="Z322" t="str">
            <v>ICDP5057ESKUHU2</v>
          </cell>
        </row>
        <row r="323">
          <cell r="A323" t="str">
            <v>89-4</v>
          </cell>
          <cell r="B323">
            <v>5057</v>
          </cell>
          <cell r="C323">
            <v>2</v>
          </cell>
          <cell r="D323" t="str">
            <v>A</v>
          </cell>
          <cell r="E323">
            <v>89</v>
          </cell>
          <cell r="F323" t="str">
            <v>Z</v>
          </cell>
          <cell r="G323">
            <v>4</v>
          </cell>
          <cell r="H323">
            <v>3102430</v>
          </cell>
          <cell r="I323">
            <v>0.95</v>
          </cell>
          <cell r="J323">
            <v>0.9</v>
          </cell>
          <cell r="K323">
            <v>239.42500000000001</v>
          </cell>
          <cell r="L323">
            <v>240.29</v>
          </cell>
          <cell r="M323">
            <v>239.39</v>
          </cell>
          <cell r="N323">
            <v>240.29</v>
          </cell>
          <cell r="O323">
            <v>0</v>
          </cell>
          <cell r="P323" t="str">
            <v>SM</v>
          </cell>
          <cell r="Q323" t="str">
            <v>discont. 90-1. pc1a-e, c in bag</v>
          </cell>
          <cell r="R323" t="str">
            <v>no</v>
          </cell>
          <cell r="S323">
            <v>1</v>
          </cell>
          <cell r="T323">
            <v>75</v>
          </cell>
          <cell r="U323">
            <v>5</v>
          </cell>
          <cell r="V323" t="str">
            <v>B</v>
          </cell>
          <cell r="W323" t="str">
            <v>no</v>
          </cell>
          <cell r="Z323" t="str">
            <v>ICDP5057ESMUHU2</v>
          </cell>
        </row>
        <row r="324">
          <cell r="A324" t="str">
            <v>90-1</v>
          </cell>
          <cell r="B324">
            <v>5057</v>
          </cell>
          <cell r="C324">
            <v>2</v>
          </cell>
          <cell r="D324" t="str">
            <v>A</v>
          </cell>
          <cell r="E324">
            <v>90</v>
          </cell>
          <cell r="F324" t="str">
            <v>Z</v>
          </cell>
          <cell r="G324">
            <v>1</v>
          </cell>
          <cell r="H324">
            <v>3102432</v>
          </cell>
          <cell r="I324">
            <v>0.96</v>
          </cell>
          <cell r="J324">
            <v>0.95</v>
          </cell>
          <cell r="K324">
            <v>240.3</v>
          </cell>
          <cell r="L324">
            <v>241.25</v>
          </cell>
          <cell r="M324">
            <v>240.3</v>
          </cell>
          <cell r="N324">
            <v>241.25</v>
          </cell>
          <cell r="O324">
            <v>0</v>
          </cell>
          <cell r="P324" t="str">
            <v>JC</v>
          </cell>
          <cell r="Q324" t="str">
            <v>cont. 90-2. pc1 a-e, b in bag</v>
          </cell>
          <cell r="R324" t="str">
            <v>no</v>
          </cell>
          <cell r="S324">
            <v>1</v>
          </cell>
          <cell r="T324">
            <v>76</v>
          </cell>
          <cell r="U324">
            <v>1</v>
          </cell>
          <cell r="V324" t="str">
            <v>T</v>
          </cell>
          <cell r="W324" t="str">
            <v>no</v>
          </cell>
          <cell r="Z324" t="str">
            <v>ICDP5057ESOUHU2</v>
          </cell>
        </row>
        <row r="325">
          <cell r="A325" t="str">
            <v>90-2</v>
          </cell>
          <cell r="B325">
            <v>5057</v>
          </cell>
          <cell r="C325">
            <v>2</v>
          </cell>
          <cell r="D325" t="str">
            <v>A</v>
          </cell>
          <cell r="E325">
            <v>90</v>
          </cell>
          <cell r="F325" t="str">
            <v>Z</v>
          </cell>
          <cell r="G325">
            <v>2</v>
          </cell>
          <cell r="H325">
            <v>3102434</v>
          </cell>
          <cell r="I325">
            <v>0.73499999999999999</v>
          </cell>
          <cell r="J325">
            <v>0.74</v>
          </cell>
          <cell r="K325">
            <v>241.26000000000002</v>
          </cell>
          <cell r="L325">
            <v>241.99</v>
          </cell>
          <cell r="M325">
            <v>241.25</v>
          </cell>
          <cell r="N325">
            <v>241.99</v>
          </cell>
          <cell r="O325">
            <v>0</v>
          </cell>
          <cell r="P325" t="str">
            <v>JC</v>
          </cell>
          <cell r="Q325" t="str">
            <v>cont. 90-3. pc1 a-b</v>
          </cell>
          <cell r="R325" t="str">
            <v>no</v>
          </cell>
          <cell r="S325">
            <v>1</v>
          </cell>
          <cell r="T325">
            <v>76</v>
          </cell>
          <cell r="U325">
            <v>2</v>
          </cell>
          <cell r="V325" t="str">
            <v>M</v>
          </cell>
          <cell r="W325" t="str">
            <v>no</v>
          </cell>
          <cell r="Z325" t="str">
            <v>ICDP5057ESQUHU2</v>
          </cell>
        </row>
        <row r="326">
          <cell r="A326" t="str">
            <v>90-3</v>
          </cell>
          <cell r="B326">
            <v>5057</v>
          </cell>
          <cell r="C326">
            <v>2</v>
          </cell>
          <cell r="D326" t="str">
            <v>A</v>
          </cell>
          <cell r="E326">
            <v>90</v>
          </cell>
          <cell r="F326" t="str">
            <v>Z</v>
          </cell>
          <cell r="G326">
            <v>3</v>
          </cell>
          <cell r="H326">
            <v>3102436</v>
          </cell>
          <cell r="I326">
            <v>0.88500000000000001</v>
          </cell>
          <cell r="J326">
            <v>0.86</v>
          </cell>
          <cell r="K326">
            <v>241.99500000000003</v>
          </cell>
          <cell r="L326">
            <v>242.85</v>
          </cell>
          <cell r="M326">
            <v>241.99</v>
          </cell>
          <cell r="N326">
            <v>242.85</v>
          </cell>
          <cell r="O326">
            <v>0</v>
          </cell>
          <cell r="P326" t="str">
            <v>JC</v>
          </cell>
          <cell r="Q326" t="str">
            <v>cont. 90-4. pc1 a-c</v>
          </cell>
          <cell r="R326" t="str">
            <v>no</v>
          </cell>
          <cell r="S326">
            <v>1</v>
          </cell>
          <cell r="T326">
            <v>76</v>
          </cell>
          <cell r="U326">
            <v>3</v>
          </cell>
          <cell r="V326" t="str">
            <v>M</v>
          </cell>
          <cell r="W326" t="str">
            <v>no</v>
          </cell>
          <cell r="Z326" t="str">
            <v>ICDP5057ESSUHU2</v>
          </cell>
        </row>
        <row r="327">
          <cell r="A327" t="str">
            <v>90-4</v>
          </cell>
          <cell r="B327">
            <v>5057</v>
          </cell>
          <cell r="C327">
            <v>2</v>
          </cell>
          <cell r="D327" t="str">
            <v>A</v>
          </cell>
          <cell r="E327">
            <v>90</v>
          </cell>
          <cell r="F327" t="str">
            <v>Z</v>
          </cell>
          <cell r="G327">
            <v>4</v>
          </cell>
          <cell r="H327">
            <v>3102438</v>
          </cell>
          <cell r="I327">
            <v>0.51500000000000001</v>
          </cell>
          <cell r="J327">
            <v>0.5</v>
          </cell>
          <cell r="K327">
            <v>242.88000000000002</v>
          </cell>
          <cell r="L327">
            <v>243.35</v>
          </cell>
          <cell r="M327">
            <v>242.85</v>
          </cell>
          <cell r="N327">
            <v>243.35</v>
          </cell>
          <cell r="O327">
            <v>0</v>
          </cell>
          <cell r="P327" t="str">
            <v>JC</v>
          </cell>
          <cell r="Q327" t="str">
            <v>cont. 91-1. pc1 a-d</v>
          </cell>
          <cell r="R327" t="str">
            <v>no</v>
          </cell>
          <cell r="S327">
            <v>1</v>
          </cell>
          <cell r="T327">
            <v>76</v>
          </cell>
          <cell r="U327">
            <v>4</v>
          </cell>
          <cell r="V327" t="str">
            <v>M</v>
          </cell>
          <cell r="W327" t="str">
            <v>no</v>
          </cell>
          <cell r="Z327" t="str">
            <v>ICDP5057ESUUHU2</v>
          </cell>
        </row>
        <row r="328">
          <cell r="A328" t="str">
            <v>91-1</v>
          </cell>
          <cell r="B328">
            <v>5057</v>
          </cell>
          <cell r="C328">
            <v>2</v>
          </cell>
          <cell r="D328" t="str">
            <v>A</v>
          </cell>
          <cell r="E328">
            <v>91</v>
          </cell>
          <cell r="F328" t="str">
            <v>Z</v>
          </cell>
          <cell r="G328">
            <v>1</v>
          </cell>
          <cell r="H328">
            <v>3102440</v>
          </cell>
          <cell r="I328">
            <v>0.89500000000000002</v>
          </cell>
          <cell r="J328">
            <v>0.88</v>
          </cell>
          <cell r="K328">
            <v>243.35</v>
          </cell>
          <cell r="L328">
            <v>244.23</v>
          </cell>
          <cell r="M328">
            <v>243.35</v>
          </cell>
          <cell r="N328">
            <v>244.23</v>
          </cell>
          <cell r="O328">
            <v>0</v>
          </cell>
          <cell r="P328" t="str">
            <v>JC</v>
          </cell>
          <cell r="Q328" t="str">
            <v>cont. 91-2. pc1 a-f, d and f in bag</v>
          </cell>
          <cell r="R328" t="str">
            <v>no</v>
          </cell>
          <cell r="S328">
            <v>1</v>
          </cell>
          <cell r="T328">
            <v>76</v>
          </cell>
          <cell r="U328">
            <v>5</v>
          </cell>
          <cell r="V328" t="str">
            <v>B</v>
          </cell>
          <cell r="W328" t="str">
            <v>no</v>
          </cell>
          <cell r="Z328" t="str">
            <v>ICDP5057ESWUHU2</v>
          </cell>
        </row>
        <row r="329">
          <cell r="A329" t="str">
            <v>91-2</v>
          </cell>
          <cell r="B329">
            <v>5057</v>
          </cell>
          <cell r="C329">
            <v>2</v>
          </cell>
          <cell r="D329" t="str">
            <v>A</v>
          </cell>
          <cell r="E329">
            <v>91</v>
          </cell>
          <cell r="F329" t="str">
            <v>Z</v>
          </cell>
          <cell r="G329">
            <v>2</v>
          </cell>
          <cell r="H329">
            <v>3102442</v>
          </cell>
          <cell r="I329">
            <v>0.69499999999999995</v>
          </cell>
          <cell r="J329">
            <v>0.66</v>
          </cell>
          <cell r="K329">
            <v>244.245</v>
          </cell>
          <cell r="L329">
            <v>244.89</v>
          </cell>
          <cell r="M329">
            <v>244.23</v>
          </cell>
          <cell r="N329">
            <v>244.89</v>
          </cell>
          <cell r="O329">
            <v>0</v>
          </cell>
          <cell r="P329" t="str">
            <v>JC</v>
          </cell>
          <cell r="Q329" t="str">
            <v>cont. 91-3. pc1 a-g, c and e in bag</v>
          </cell>
          <cell r="R329" t="str">
            <v>no</v>
          </cell>
          <cell r="S329">
            <v>1</v>
          </cell>
          <cell r="T329">
            <v>77</v>
          </cell>
          <cell r="U329">
            <v>1</v>
          </cell>
          <cell r="V329" t="str">
            <v>T</v>
          </cell>
          <cell r="W329" t="str">
            <v>no</v>
          </cell>
          <cell r="Z329" t="str">
            <v>ICDP5057ESYUHU2</v>
          </cell>
        </row>
        <row r="330">
          <cell r="A330" t="str">
            <v>91-3</v>
          </cell>
          <cell r="B330">
            <v>5057</v>
          </cell>
          <cell r="C330">
            <v>2</v>
          </cell>
          <cell r="D330" t="str">
            <v>A</v>
          </cell>
          <cell r="E330">
            <v>91</v>
          </cell>
          <cell r="F330" t="str">
            <v>Z</v>
          </cell>
          <cell r="G330">
            <v>3</v>
          </cell>
          <cell r="H330">
            <v>3102444</v>
          </cell>
          <cell r="I330">
            <v>0.95</v>
          </cell>
          <cell r="J330">
            <v>0.95</v>
          </cell>
          <cell r="K330">
            <v>244.94</v>
          </cell>
          <cell r="L330">
            <v>245.84</v>
          </cell>
          <cell r="M330">
            <v>244.89</v>
          </cell>
          <cell r="N330">
            <v>245.84</v>
          </cell>
          <cell r="O330">
            <v>0</v>
          </cell>
          <cell r="P330" t="str">
            <v>JC</v>
          </cell>
          <cell r="Q330" t="str">
            <v>sawn 91-4. pc1 a-b</v>
          </cell>
          <cell r="R330" t="str">
            <v>no</v>
          </cell>
          <cell r="S330">
            <v>1</v>
          </cell>
          <cell r="T330">
            <v>77</v>
          </cell>
          <cell r="U330">
            <v>2</v>
          </cell>
          <cell r="V330" t="str">
            <v>M</v>
          </cell>
          <cell r="W330" t="str">
            <v>no</v>
          </cell>
          <cell r="Z330" t="str">
            <v>ICDP5057ES0VHU2</v>
          </cell>
        </row>
        <row r="331">
          <cell r="A331" t="str">
            <v>91-4</v>
          </cell>
          <cell r="B331">
            <v>5057</v>
          </cell>
          <cell r="C331">
            <v>2</v>
          </cell>
          <cell r="D331" t="str">
            <v>A</v>
          </cell>
          <cell r="E331">
            <v>91</v>
          </cell>
          <cell r="F331" t="str">
            <v>Z</v>
          </cell>
          <cell r="G331">
            <v>4</v>
          </cell>
          <cell r="H331">
            <v>3102446</v>
          </cell>
          <cell r="I331">
            <v>0.64</v>
          </cell>
          <cell r="J331">
            <v>0.68</v>
          </cell>
          <cell r="K331">
            <v>245.89</v>
          </cell>
          <cell r="L331">
            <v>246.52</v>
          </cell>
          <cell r="M331">
            <v>245.84</v>
          </cell>
          <cell r="N331">
            <v>246.52</v>
          </cell>
          <cell r="O331">
            <v>0</v>
          </cell>
          <cell r="P331" t="str">
            <v>JC</v>
          </cell>
          <cell r="Q331" t="str">
            <v>discont. 92-1. pc1 a-d. pc2 a-c, c in bag. pc3 a-e. pc4 a-c, c in bag.</v>
          </cell>
          <cell r="R331" t="str">
            <v>no</v>
          </cell>
          <cell r="S331">
            <v>4</v>
          </cell>
          <cell r="T331">
            <v>77</v>
          </cell>
          <cell r="U331">
            <v>3</v>
          </cell>
          <cell r="V331" t="str">
            <v>M</v>
          </cell>
          <cell r="W331" t="str">
            <v>no</v>
          </cell>
          <cell r="Z331" t="str">
            <v>ICDP5057ES2VHU2</v>
          </cell>
        </row>
        <row r="332">
          <cell r="A332" t="str">
            <v>92-1</v>
          </cell>
          <cell r="B332">
            <v>5057</v>
          </cell>
          <cell r="C332">
            <v>2</v>
          </cell>
          <cell r="D332" t="str">
            <v>A</v>
          </cell>
          <cell r="E332">
            <v>92</v>
          </cell>
          <cell r="F332" t="str">
            <v>Z</v>
          </cell>
          <cell r="G332">
            <v>1</v>
          </cell>
          <cell r="H332">
            <v>3102448</v>
          </cell>
          <cell r="I332">
            <v>0.56000000000000005</v>
          </cell>
          <cell r="J332">
            <v>0.56000000000000005</v>
          </cell>
          <cell r="K332">
            <v>246.4</v>
          </cell>
          <cell r="L332">
            <v>246.96</v>
          </cell>
          <cell r="M332">
            <v>246.4</v>
          </cell>
          <cell r="N332">
            <v>246.96</v>
          </cell>
          <cell r="O332">
            <v>0</v>
          </cell>
          <cell r="P332" t="str">
            <v>JC</v>
          </cell>
          <cell r="Q332" t="str">
            <v>cont. 92-2. pc1 a-c, c in bag. pc2 a-e, e in bag.</v>
          </cell>
          <cell r="R332" t="str">
            <v>no</v>
          </cell>
          <cell r="S332">
            <v>2</v>
          </cell>
          <cell r="T332">
            <v>77</v>
          </cell>
          <cell r="U332">
            <v>4</v>
          </cell>
          <cell r="V332" t="str">
            <v>M</v>
          </cell>
          <cell r="W332" t="str">
            <v>no</v>
          </cell>
          <cell r="Z332" t="str">
            <v>ICDP5057ES4VHU2</v>
          </cell>
        </row>
        <row r="333">
          <cell r="A333" t="str">
            <v>92-2</v>
          </cell>
          <cell r="B333">
            <v>5057</v>
          </cell>
          <cell r="C333">
            <v>2</v>
          </cell>
          <cell r="D333" t="str">
            <v>A</v>
          </cell>
          <cell r="E333">
            <v>92</v>
          </cell>
          <cell r="F333" t="str">
            <v>Z</v>
          </cell>
          <cell r="G333">
            <v>2</v>
          </cell>
          <cell r="H333">
            <v>3102450</v>
          </cell>
          <cell r="I333">
            <v>0.83499999999999996</v>
          </cell>
          <cell r="J333">
            <v>0.81</v>
          </cell>
          <cell r="K333">
            <v>246.96</v>
          </cell>
          <cell r="L333">
            <v>247.77</v>
          </cell>
          <cell r="M333">
            <v>246.96</v>
          </cell>
          <cell r="N333">
            <v>247.77</v>
          </cell>
          <cell r="O333">
            <v>0</v>
          </cell>
          <cell r="P333" t="str">
            <v>JC</v>
          </cell>
          <cell r="Q333" t="str">
            <v>cont. 92-3. pc1 a-c</v>
          </cell>
          <cell r="R333" t="str">
            <v>no</v>
          </cell>
          <cell r="S333">
            <v>1</v>
          </cell>
          <cell r="T333">
            <v>77</v>
          </cell>
          <cell r="U333">
            <v>5</v>
          </cell>
          <cell r="V333" t="str">
            <v>B</v>
          </cell>
          <cell r="W333" t="str">
            <v>no</v>
          </cell>
          <cell r="Z333" t="str">
            <v>ICDP5057ES6VHU2</v>
          </cell>
        </row>
        <row r="334">
          <cell r="A334" t="str">
            <v>92-3</v>
          </cell>
          <cell r="B334">
            <v>5057</v>
          </cell>
          <cell r="C334">
            <v>2</v>
          </cell>
          <cell r="D334" t="str">
            <v>A</v>
          </cell>
          <cell r="E334">
            <v>92</v>
          </cell>
          <cell r="F334" t="str">
            <v>Z</v>
          </cell>
          <cell r="G334">
            <v>3</v>
          </cell>
          <cell r="H334">
            <v>3102452</v>
          </cell>
          <cell r="I334">
            <v>0.79</v>
          </cell>
          <cell r="J334">
            <v>0.76</v>
          </cell>
          <cell r="K334">
            <v>247.79500000000002</v>
          </cell>
          <cell r="L334">
            <v>248.53</v>
          </cell>
          <cell r="M334">
            <v>247.77</v>
          </cell>
          <cell r="N334">
            <v>248.53</v>
          </cell>
          <cell r="O334">
            <v>0</v>
          </cell>
          <cell r="P334" t="str">
            <v>JC</v>
          </cell>
          <cell r="Q334" t="str">
            <v>cont. 92-3. pc1 a-f</v>
          </cell>
          <cell r="R334" t="str">
            <v>no</v>
          </cell>
          <cell r="S334">
            <v>1</v>
          </cell>
          <cell r="T334">
            <v>78</v>
          </cell>
          <cell r="U334">
            <v>1</v>
          </cell>
          <cell r="V334" t="str">
            <v>T</v>
          </cell>
          <cell r="W334" t="str">
            <v>no</v>
          </cell>
          <cell r="Z334" t="str">
            <v>ICDP5057ES8VHU2</v>
          </cell>
        </row>
        <row r="335">
          <cell r="A335" t="str">
            <v>92-4</v>
          </cell>
          <cell r="B335">
            <v>5057</v>
          </cell>
          <cell r="C335">
            <v>2</v>
          </cell>
          <cell r="D335" t="str">
            <v>A</v>
          </cell>
          <cell r="E335">
            <v>92</v>
          </cell>
          <cell r="F335" t="str">
            <v>Z</v>
          </cell>
          <cell r="G335">
            <v>4</v>
          </cell>
          <cell r="H335">
            <v>3102454</v>
          </cell>
          <cell r="I335">
            <v>0.95</v>
          </cell>
          <cell r="J335">
            <v>0.95</v>
          </cell>
          <cell r="K335">
            <v>248.58500000000001</v>
          </cell>
          <cell r="L335">
            <v>249.48</v>
          </cell>
          <cell r="M335">
            <v>248.53</v>
          </cell>
          <cell r="N335">
            <v>249.48</v>
          </cell>
          <cell r="O335">
            <v>0</v>
          </cell>
          <cell r="P335" t="str">
            <v>JC</v>
          </cell>
          <cell r="Q335" t="str">
            <v>cont. 93-1. pc1 a-i, d in bag</v>
          </cell>
          <cell r="R335" t="str">
            <v>no</v>
          </cell>
          <cell r="S335">
            <v>1</v>
          </cell>
          <cell r="T335">
            <v>78</v>
          </cell>
          <cell r="U335">
            <v>2</v>
          </cell>
          <cell r="V335" t="str">
            <v>M</v>
          </cell>
          <cell r="W335" t="str">
            <v>no</v>
          </cell>
          <cell r="Z335" t="str">
            <v>ICDP5057ESAVHU2</v>
          </cell>
        </row>
        <row r="336">
          <cell r="A336" t="str">
            <v>93-1</v>
          </cell>
          <cell r="B336">
            <v>5057</v>
          </cell>
          <cell r="C336">
            <v>2</v>
          </cell>
          <cell r="D336" t="str">
            <v>A</v>
          </cell>
          <cell r="E336">
            <v>93</v>
          </cell>
          <cell r="F336" t="str">
            <v>Z</v>
          </cell>
          <cell r="G336">
            <v>1</v>
          </cell>
          <cell r="H336">
            <v>3102456</v>
          </cell>
          <cell r="I336">
            <v>0.92500000000000004</v>
          </cell>
          <cell r="J336">
            <v>0.93</v>
          </cell>
          <cell r="K336">
            <v>249.45</v>
          </cell>
          <cell r="L336">
            <v>250.38</v>
          </cell>
          <cell r="M336">
            <v>249.45</v>
          </cell>
          <cell r="N336">
            <v>250.38</v>
          </cell>
          <cell r="O336">
            <v>0</v>
          </cell>
          <cell r="P336" t="str">
            <v>SM</v>
          </cell>
          <cell r="Q336" t="str">
            <v>cont. 93-2. pc1a-f</v>
          </cell>
          <cell r="R336" t="str">
            <v>no</v>
          </cell>
          <cell r="S336">
            <v>1</v>
          </cell>
          <cell r="T336">
            <v>78</v>
          </cell>
          <cell r="U336">
            <v>3</v>
          </cell>
          <cell r="V336" t="str">
            <v>M</v>
          </cell>
          <cell r="W336" t="str">
            <v>no</v>
          </cell>
          <cell r="Z336" t="str">
            <v>ICDP5057ESCVHU2</v>
          </cell>
        </row>
        <row r="337">
          <cell r="A337" t="str">
            <v>93-2</v>
          </cell>
          <cell r="B337">
            <v>5057</v>
          </cell>
          <cell r="C337">
            <v>2</v>
          </cell>
          <cell r="D337" t="str">
            <v>A</v>
          </cell>
          <cell r="E337">
            <v>93</v>
          </cell>
          <cell r="F337" t="str">
            <v>Z</v>
          </cell>
          <cell r="G337">
            <v>2</v>
          </cell>
          <cell r="H337">
            <v>3102458</v>
          </cell>
          <cell r="I337">
            <v>0.755</v>
          </cell>
          <cell r="J337">
            <v>0.73</v>
          </cell>
          <cell r="K337">
            <v>250.375</v>
          </cell>
          <cell r="L337">
            <v>251.11</v>
          </cell>
          <cell r="M337">
            <v>250.38</v>
          </cell>
          <cell r="N337">
            <v>251.11</v>
          </cell>
          <cell r="O337">
            <v>0</v>
          </cell>
          <cell r="P337" t="str">
            <v>SM</v>
          </cell>
          <cell r="Q337" t="str">
            <v>cont. 93-3. pc1a-e, d in bag</v>
          </cell>
          <cell r="R337" t="str">
            <v>no</v>
          </cell>
          <cell r="S337">
            <v>1</v>
          </cell>
          <cell r="T337">
            <v>78</v>
          </cell>
          <cell r="U337">
            <v>4</v>
          </cell>
          <cell r="V337" t="str">
            <v>M</v>
          </cell>
          <cell r="W337" t="str">
            <v>no</v>
          </cell>
          <cell r="Z337" t="str">
            <v>ICDP5057ESEVHU2</v>
          </cell>
        </row>
        <row r="338">
          <cell r="A338" t="str">
            <v>93-3</v>
          </cell>
          <cell r="B338">
            <v>5057</v>
          </cell>
          <cell r="C338">
            <v>2</v>
          </cell>
          <cell r="D338" t="str">
            <v>A</v>
          </cell>
          <cell r="E338">
            <v>93</v>
          </cell>
          <cell r="F338" t="str">
            <v>Z</v>
          </cell>
          <cell r="G338">
            <v>3</v>
          </cell>
          <cell r="H338">
            <v>3102460</v>
          </cell>
          <cell r="I338">
            <v>0.83</v>
          </cell>
          <cell r="J338">
            <v>0.77</v>
          </cell>
          <cell r="K338">
            <v>251.13</v>
          </cell>
          <cell r="L338">
            <v>251.88</v>
          </cell>
          <cell r="M338">
            <v>251.11</v>
          </cell>
          <cell r="N338">
            <v>251.88</v>
          </cell>
          <cell r="O338">
            <v>0</v>
          </cell>
          <cell r="P338" t="str">
            <v>SM</v>
          </cell>
          <cell r="Q338" t="str">
            <v>cont. 93-4. pc1a-e</v>
          </cell>
          <cell r="R338" t="str">
            <v>no</v>
          </cell>
          <cell r="S338">
            <v>1</v>
          </cell>
          <cell r="T338">
            <v>78</v>
          </cell>
          <cell r="U338">
            <v>5</v>
          </cell>
          <cell r="V338" t="str">
            <v>B</v>
          </cell>
          <cell r="W338" t="str">
            <v>no</v>
          </cell>
          <cell r="Z338" t="str">
            <v>ICDP5057ESGVHU2</v>
          </cell>
        </row>
        <row r="339">
          <cell r="A339" t="str">
            <v>93-4</v>
          </cell>
          <cell r="B339">
            <v>5057</v>
          </cell>
          <cell r="C339">
            <v>2</v>
          </cell>
          <cell r="D339" t="str">
            <v>A</v>
          </cell>
          <cell r="E339">
            <v>93</v>
          </cell>
          <cell r="F339" t="str">
            <v>Z</v>
          </cell>
          <cell r="G339">
            <v>4</v>
          </cell>
          <cell r="H339">
            <v>3102462</v>
          </cell>
          <cell r="I339">
            <v>0.66</v>
          </cell>
          <cell r="J339">
            <v>0.67</v>
          </cell>
          <cell r="K339">
            <v>251.96</v>
          </cell>
          <cell r="L339">
            <v>252.55</v>
          </cell>
          <cell r="M339">
            <v>251.88</v>
          </cell>
          <cell r="N339">
            <v>252.55</v>
          </cell>
          <cell r="O339">
            <v>0</v>
          </cell>
          <cell r="P339" t="str">
            <v>SM</v>
          </cell>
          <cell r="Q339" t="str">
            <v>cont. 94-1 rotated. pc1a-d</v>
          </cell>
          <cell r="R339" t="str">
            <v>no</v>
          </cell>
          <cell r="S339">
            <v>1</v>
          </cell>
          <cell r="T339">
            <v>79</v>
          </cell>
          <cell r="U339">
            <v>1</v>
          </cell>
          <cell r="V339" t="str">
            <v>T</v>
          </cell>
          <cell r="W339" t="str">
            <v>no</v>
          </cell>
          <cell r="Z339" t="str">
            <v>ICDP5057ESIVHU2</v>
          </cell>
        </row>
        <row r="340">
          <cell r="A340" t="str">
            <v>94-1</v>
          </cell>
          <cell r="B340">
            <v>5057</v>
          </cell>
          <cell r="C340">
            <v>2</v>
          </cell>
          <cell r="D340" t="str">
            <v>A</v>
          </cell>
          <cell r="E340">
            <v>94</v>
          </cell>
          <cell r="F340" t="str">
            <v>Z</v>
          </cell>
          <cell r="G340">
            <v>1</v>
          </cell>
          <cell r="H340">
            <v>3102464</v>
          </cell>
          <cell r="I340">
            <v>0.65</v>
          </cell>
          <cell r="J340">
            <v>0.65</v>
          </cell>
          <cell r="K340">
            <v>252.5</v>
          </cell>
          <cell r="L340">
            <v>253.15</v>
          </cell>
          <cell r="M340">
            <v>252.5</v>
          </cell>
          <cell r="N340">
            <v>253.15</v>
          </cell>
          <cell r="O340">
            <v>0</v>
          </cell>
          <cell r="P340" t="str">
            <v>SM</v>
          </cell>
          <cell r="Q340" t="str">
            <v>cont. 94-2. pc1a-b</v>
          </cell>
          <cell r="R340" t="str">
            <v>no</v>
          </cell>
          <cell r="S340">
            <v>1</v>
          </cell>
          <cell r="T340">
            <v>79</v>
          </cell>
          <cell r="U340">
            <v>2</v>
          </cell>
          <cell r="V340" t="str">
            <v>M</v>
          </cell>
          <cell r="W340" t="str">
            <v>no</v>
          </cell>
          <cell r="Z340" t="str">
            <v>ICDP5057ESKVHU2</v>
          </cell>
        </row>
        <row r="341">
          <cell r="A341" t="str">
            <v>94-2</v>
          </cell>
          <cell r="B341">
            <v>5057</v>
          </cell>
          <cell r="C341">
            <v>2</v>
          </cell>
          <cell r="D341" t="str">
            <v>A</v>
          </cell>
          <cell r="E341">
            <v>94</v>
          </cell>
          <cell r="F341" t="str">
            <v>Z</v>
          </cell>
          <cell r="G341">
            <v>2</v>
          </cell>
          <cell r="H341">
            <v>3102466</v>
          </cell>
          <cell r="I341">
            <v>0.80500000000000005</v>
          </cell>
          <cell r="J341">
            <v>0.8</v>
          </cell>
          <cell r="K341">
            <v>253.15</v>
          </cell>
          <cell r="L341">
            <v>253.95</v>
          </cell>
          <cell r="M341">
            <v>253.15</v>
          </cell>
          <cell r="N341">
            <v>253.95</v>
          </cell>
          <cell r="O341">
            <v>0</v>
          </cell>
          <cell r="P341" t="str">
            <v>SM</v>
          </cell>
          <cell r="Q341" t="str">
            <v>cont. 94-3. pc1a-g, d in bag</v>
          </cell>
          <cell r="R341" t="str">
            <v>no</v>
          </cell>
          <cell r="S341">
            <v>1</v>
          </cell>
          <cell r="T341">
            <v>79</v>
          </cell>
          <cell r="U341">
            <v>3</v>
          </cell>
          <cell r="V341" t="str">
            <v>M</v>
          </cell>
          <cell r="W341" t="str">
            <v>no</v>
          </cell>
          <cell r="Z341" t="str">
            <v>ICDP5057ESMVHU2</v>
          </cell>
        </row>
        <row r="342">
          <cell r="A342" t="str">
            <v>94-3</v>
          </cell>
          <cell r="B342">
            <v>5057</v>
          </cell>
          <cell r="C342">
            <v>2</v>
          </cell>
          <cell r="D342" t="str">
            <v>A</v>
          </cell>
          <cell r="E342">
            <v>94</v>
          </cell>
          <cell r="F342" t="str">
            <v>Z</v>
          </cell>
          <cell r="G342">
            <v>3</v>
          </cell>
          <cell r="H342">
            <v>3102468</v>
          </cell>
          <cell r="I342">
            <v>0.95</v>
          </cell>
          <cell r="J342">
            <v>0.93</v>
          </cell>
          <cell r="K342">
            <v>253.95500000000001</v>
          </cell>
          <cell r="L342">
            <v>254.88</v>
          </cell>
          <cell r="M342">
            <v>253.95</v>
          </cell>
          <cell r="N342">
            <v>254.88</v>
          </cell>
          <cell r="O342">
            <v>0</v>
          </cell>
          <cell r="P342" t="str">
            <v>SM</v>
          </cell>
          <cell r="Q342" t="str">
            <v>cont. 94-4. pc1a-e, c in bag</v>
          </cell>
          <cell r="R342" t="str">
            <v>no</v>
          </cell>
          <cell r="S342">
            <v>1</v>
          </cell>
          <cell r="T342">
            <v>79</v>
          </cell>
          <cell r="U342">
            <v>4</v>
          </cell>
          <cell r="V342" t="str">
            <v>M</v>
          </cell>
          <cell r="W342" t="str">
            <v>no</v>
          </cell>
          <cell r="Z342" t="str">
            <v>ICDP5057ESOVHU2</v>
          </cell>
        </row>
        <row r="343">
          <cell r="A343" t="str">
            <v>94-4</v>
          </cell>
          <cell r="B343">
            <v>5057</v>
          </cell>
          <cell r="C343">
            <v>2</v>
          </cell>
          <cell r="D343" t="str">
            <v>A</v>
          </cell>
          <cell r="E343">
            <v>94</v>
          </cell>
          <cell r="F343" t="str">
            <v>Z</v>
          </cell>
          <cell r="G343">
            <v>4</v>
          </cell>
          <cell r="H343">
            <v>3102470</v>
          </cell>
          <cell r="I343">
            <v>0.61499999999999999</v>
          </cell>
          <cell r="J343">
            <v>0.6</v>
          </cell>
          <cell r="K343">
            <v>254.905</v>
          </cell>
          <cell r="L343">
            <v>255.48</v>
          </cell>
          <cell r="M343">
            <v>254.88</v>
          </cell>
          <cell r="N343">
            <v>255.48</v>
          </cell>
          <cell r="O343">
            <v>0</v>
          </cell>
          <cell r="P343" t="str">
            <v>SM</v>
          </cell>
          <cell r="Q343" t="str">
            <v>discont. 95-1. pc1a-b</v>
          </cell>
          <cell r="R343" t="str">
            <v>no</v>
          </cell>
          <cell r="S343">
            <v>1</v>
          </cell>
          <cell r="T343">
            <v>79</v>
          </cell>
          <cell r="U343">
            <v>5</v>
          </cell>
          <cell r="V343" t="str">
            <v>B</v>
          </cell>
          <cell r="W343" t="str">
            <v>no</v>
          </cell>
          <cell r="Z343" t="str">
            <v>ICDP5057ESQVHU2</v>
          </cell>
        </row>
        <row r="344">
          <cell r="A344" t="str">
            <v>95-1</v>
          </cell>
          <cell r="B344">
            <v>5057</v>
          </cell>
          <cell r="C344">
            <v>2</v>
          </cell>
          <cell r="D344" t="str">
            <v>A</v>
          </cell>
          <cell r="E344">
            <v>95</v>
          </cell>
          <cell r="F344" t="str">
            <v>Z</v>
          </cell>
          <cell r="G344">
            <v>1</v>
          </cell>
          <cell r="H344">
            <v>3102472</v>
          </cell>
          <cell r="I344">
            <v>1.0149999999999999</v>
          </cell>
          <cell r="J344">
            <v>0.98</v>
          </cell>
          <cell r="K344">
            <v>255.55</v>
          </cell>
          <cell r="L344">
            <v>256.52999999999997</v>
          </cell>
          <cell r="M344">
            <v>255.55</v>
          </cell>
          <cell r="N344">
            <v>256.52999999999997</v>
          </cell>
          <cell r="O344">
            <v>0</v>
          </cell>
          <cell r="P344" t="str">
            <v>JC</v>
          </cell>
          <cell r="Q344" t="str">
            <v>cont. 95-2. pc1. pc2 a-c</v>
          </cell>
          <cell r="R344" t="str">
            <v>no</v>
          </cell>
          <cell r="S344">
            <v>2</v>
          </cell>
          <cell r="T344">
            <v>80</v>
          </cell>
          <cell r="U344">
            <v>1</v>
          </cell>
          <cell r="V344" t="str">
            <v>T</v>
          </cell>
          <cell r="W344" t="str">
            <v>no</v>
          </cell>
          <cell r="Z344" t="str">
            <v>ICDP5057ESSVHU2</v>
          </cell>
        </row>
        <row r="345">
          <cell r="A345" t="str">
            <v>95-2</v>
          </cell>
          <cell r="B345">
            <v>5057</v>
          </cell>
          <cell r="C345">
            <v>2</v>
          </cell>
          <cell r="D345" t="str">
            <v>A</v>
          </cell>
          <cell r="E345">
            <v>95</v>
          </cell>
          <cell r="F345" t="str">
            <v>Z</v>
          </cell>
          <cell r="G345">
            <v>2</v>
          </cell>
          <cell r="H345">
            <v>3102474</v>
          </cell>
          <cell r="I345">
            <v>0.92</v>
          </cell>
          <cell r="J345">
            <v>0.91</v>
          </cell>
          <cell r="K345">
            <v>256.565</v>
          </cell>
          <cell r="L345">
            <v>257.44</v>
          </cell>
          <cell r="M345">
            <v>256.52999999999997</v>
          </cell>
          <cell r="N345">
            <v>257.44</v>
          </cell>
          <cell r="O345">
            <v>0</v>
          </cell>
          <cell r="P345" t="str">
            <v>JC</v>
          </cell>
          <cell r="Q345" t="str">
            <v>cont. 95-3. pc1 a-f</v>
          </cell>
          <cell r="R345" t="str">
            <v>no</v>
          </cell>
          <cell r="S345">
            <v>1</v>
          </cell>
          <cell r="T345">
            <v>80</v>
          </cell>
          <cell r="U345">
            <v>2</v>
          </cell>
          <cell r="V345" t="str">
            <v>M</v>
          </cell>
          <cell r="W345" t="str">
            <v>no</v>
          </cell>
          <cell r="Z345" t="str">
            <v>ICDP5057ESUVHU2</v>
          </cell>
        </row>
        <row r="346">
          <cell r="A346" t="str">
            <v>95-3</v>
          </cell>
          <cell r="B346">
            <v>5057</v>
          </cell>
          <cell r="C346">
            <v>2</v>
          </cell>
          <cell r="D346" t="str">
            <v>A</v>
          </cell>
          <cell r="E346">
            <v>95</v>
          </cell>
          <cell r="F346" t="str">
            <v>Z</v>
          </cell>
          <cell r="G346">
            <v>3</v>
          </cell>
          <cell r="H346">
            <v>3102476</v>
          </cell>
          <cell r="I346">
            <v>0.61</v>
          </cell>
          <cell r="J346">
            <v>0.59</v>
          </cell>
          <cell r="K346">
            <v>257.48500000000001</v>
          </cell>
          <cell r="L346">
            <v>258.02999999999997</v>
          </cell>
          <cell r="M346">
            <v>257.44</v>
          </cell>
          <cell r="N346">
            <v>258.02999999999997</v>
          </cell>
          <cell r="O346">
            <v>0</v>
          </cell>
          <cell r="P346" t="str">
            <v>JC</v>
          </cell>
          <cell r="Q346" t="str">
            <v>cont. 95-4. pc1 a-e</v>
          </cell>
          <cell r="R346" t="str">
            <v>no</v>
          </cell>
          <cell r="S346">
            <v>1</v>
          </cell>
          <cell r="T346">
            <v>80</v>
          </cell>
          <cell r="U346">
            <v>3</v>
          </cell>
          <cell r="V346" t="str">
            <v>M</v>
          </cell>
          <cell r="W346" t="str">
            <v>no</v>
          </cell>
          <cell r="Z346" t="str">
            <v>ICDP5057ESWVHU2</v>
          </cell>
        </row>
        <row r="347">
          <cell r="A347" t="str">
            <v>95-4</v>
          </cell>
          <cell r="B347">
            <v>5057</v>
          </cell>
          <cell r="C347">
            <v>2</v>
          </cell>
          <cell r="D347" t="str">
            <v>A</v>
          </cell>
          <cell r="E347">
            <v>95</v>
          </cell>
          <cell r="F347" t="str">
            <v>Z</v>
          </cell>
          <cell r="G347">
            <v>4</v>
          </cell>
          <cell r="H347">
            <v>3102478</v>
          </cell>
          <cell r="I347">
            <v>0.64</v>
          </cell>
          <cell r="J347">
            <v>0.61</v>
          </cell>
          <cell r="K347">
            <v>258.09500000000003</v>
          </cell>
          <cell r="L347">
            <v>258.64</v>
          </cell>
          <cell r="M347">
            <v>258.02999999999997</v>
          </cell>
          <cell r="N347">
            <v>258.64</v>
          </cell>
          <cell r="O347">
            <v>0</v>
          </cell>
          <cell r="P347" t="str">
            <v>JC</v>
          </cell>
          <cell r="Q347" t="str">
            <v>cont. 96-2. pc1 a-h, b and g in bag</v>
          </cell>
          <cell r="R347" t="str">
            <v>no</v>
          </cell>
          <cell r="S347">
            <v>1</v>
          </cell>
          <cell r="T347">
            <v>80</v>
          </cell>
          <cell r="U347">
            <v>4</v>
          </cell>
          <cell r="V347" t="str">
            <v>M</v>
          </cell>
          <cell r="W347" t="str">
            <v>no</v>
          </cell>
          <cell r="Z347" t="str">
            <v>ICDP5057ESYVHU2</v>
          </cell>
        </row>
        <row r="348">
          <cell r="A348" t="str">
            <v>96-1</v>
          </cell>
          <cell r="B348">
            <v>5057</v>
          </cell>
          <cell r="C348">
            <v>2</v>
          </cell>
          <cell r="D348" t="str">
            <v>A</v>
          </cell>
          <cell r="E348">
            <v>96</v>
          </cell>
          <cell r="F348" t="str">
            <v>Z</v>
          </cell>
          <cell r="G348">
            <v>1</v>
          </cell>
          <cell r="H348">
            <v>3102480</v>
          </cell>
          <cell r="I348">
            <v>0.98499999999999999</v>
          </cell>
          <cell r="J348">
            <v>0.99</v>
          </cell>
          <cell r="K348">
            <v>258.60000000000002</v>
          </cell>
          <cell r="L348">
            <v>259.58999999999997</v>
          </cell>
          <cell r="M348">
            <v>258.60000000000002</v>
          </cell>
          <cell r="N348">
            <v>259.58999999999997</v>
          </cell>
          <cell r="O348">
            <v>0</v>
          </cell>
          <cell r="P348" t="str">
            <v>JC</v>
          </cell>
          <cell r="Q348" t="str">
            <v>sawn. pc1 a-c, sawn. pc1 a-c</v>
          </cell>
          <cell r="R348" t="str">
            <v>no</v>
          </cell>
          <cell r="S348">
            <v>1</v>
          </cell>
          <cell r="T348">
            <v>80</v>
          </cell>
          <cell r="U348">
            <v>5</v>
          </cell>
          <cell r="V348" t="str">
            <v>B</v>
          </cell>
          <cell r="W348" t="str">
            <v>no</v>
          </cell>
          <cell r="Z348" t="str">
            <v>ICDP5057ES0WHU2</v>
          </cell>
        </row>
        <row r="349">
          <cell r="A349" t="str">
            <v>96-2</v>
          </cell>
          <cell r="B349">
            <v>5057</v>
          </cell>
          <cell r="C349">
            <v>2</v>
          </cell>
          <cell r="D349" t="str">
            <v>A</v>
          </cell>
          <cell r="E349">
            <v>96</v>
          </cell>
          <cell r="F349" t="str">
            <v>Z</v>
          </cell>
          <cell r="G349">
            <v>2</v>
          </cell>
          <cell r="H349">
            <v>3102482</v>
          </cell>
          <cell r="I349">
            <v>0.83</v>
          </cell>
          <cell r="J349">
            <v>0.76</v>
          </cell>
          <cell r="K349">
            <v>259.58500000000004</v>
          </cell>
          <cell r="L349">
            <v>260.35000000000002</v>
          </cell>
          <cell r="M349">
            <v>259.58999999999997</v>
          </cell>
          <cell r="N349">
            <v>260.35000000000002</v>
          </cell>
          <cell r="O349">
            <v>0</v>
          </cell>
          <cell r="P349" t="str">
            <v>SM</v>
          </cell>
          <cell r="Q349" t="str">
            <v>discont. 96-3. pc1a-p, p in bag</v>
          </cell>
          <cell r="R349" t="str">
            <v>no</v>
          </cell>
          <cell r="S349">
            <v>1</v>
          </cell>
          <cell r="T349">
            <v>81</v>
          </cell>
          <cell r="U349">
            <v>1</v>
          </cell>
          <cell r="V349" t="str">
            <v>T</v>
          </cell>
          <cell r="W349" t="str">
            <v>no</v>
          </cell>
          <cell r="Z349" t="str">
            <v>ICDP5057ES2WHU2</v>
          </cell>
        </row>
        <row r="350">
          <cell r="A350" t="str">
            <v>96-3</v>
          </cell>
          <cell r="B350">
            <v>5057</v>
          </cell>
          <cell r="C350">
            <v>2</v>
          </cell>
          <cell r="D350" t="str">
            <v>A</v>
          </cell>
          <cell r="E350">
            <v>96</v>
          </cell>
          <cell r="F350" t="str">
            <v>Z</v>
          </cell>
          <cell r="G350">
            <v>3</v>
          </cell>
          <cell r="H350">
            <v>3102484</v>
          </cell>
          <cell r="I350">
            <v>0.88</v>
          </cell>
          <cell r="J350">
            <v>0.85</v>
          </cell>
          <cell r="K350">
            <v>260.41500000000002</v>
          </cell>
          <cell r="L350">
            <v>261.2</v>
          </cell>
          <cell r="M350">
            <v>260.35000000000002</v>
          </cell>
          <cell r="N350">
            <v>261.2</v>
          </cell>
          <cell r="O350">
            <v>0</v>
          </cell>
          <cell r="P350" t="str">
            <v>SM</v>
          </cell>
          <cell r="Q350" t="str">
            <v>cont. 97-1. pc1a-d, d in bag. pc2a-f, d in bag</v>
          </cell>
          <cell r="R350" t="str">
            <v>no</v>
          </cell>
          <cell r="S350">
            <v>2</v>
          </cell>
          <cell r="T350">
            <v>81</v>
          </cell>
          <cell r="U350">
            <v>2</v>
          </cell>
          <cell r="V350" t="str">
            <v>M</v>
          </cell>
          <cell r="W350" t="str">
            <v>no</v>
          </cell>
          <cell r="Z350" t="str">
            <v>ICDP5057ES4WHU2</v>
          </cell>
        </row>
        <row r="351">
          <cell r="A351" t="str">
            <v>97-1</v>
          </cell>
          <cell r="B351">
            <v>5057</v>
          </cell>
          <cell r="C351">
            <v>2</v>
          </cell>
          <cell r="D351" t="str">
            <v>A</v>
          </cell>
          <cell r="E351">
            <v>97</v>
          </cell>
          <cell r="F351" t="str">
            <v>Z</v>
          </cell>
          <cell r="G351">
            <v>1</v>
          </cell>
          <cell r="H351">
            <v>3102486</v>
          </cell>
          <cell r="I351">
            <v>0.435</v>
          </cell>
          <cell r="J351">
            <v>0.4</v>
          </cell>
          <cell r="K351">
            <v>261.3</v>
          </cell>
          <cell r="L351">
            <v>261.7</v>
          </cell>
          <cell r="M351">
            <v>261.3</v>
          </cell>
          <cell r="N351">
            <v>261.7</v>
          </cell>
          <cell r="O351">
            <v>0</v>
          </cell>
          <cell r="P351" t="str">
            <v>SM</v>
          </cell>
          <cell r="Q351" t="str">
            <v>cont. 98-1. pc1a-c</v>
          </cell>
          <cell r="R351" t="str">
            <v>no</v>
          </cell>
          <cell r="S351">
            <v>1</v>
          </cell>
          <cell r="T351">
            <v>81</v>
          </cell>
          <cell r="U351">
            <v>3</v>
          </cell>
          <cell r="V351" t="str">
            <v>M</v>
          </cell>
          <cell r="W351" t="str">
            <v>no</v>
          </cell>
          <cell r="Z351" t="str">
            <v>ICDP5057ES6WHU2</v>
          </cell>
        </row>
        <row r="352">
          <cell r="A352" t="str">
            <v>98-1</v>
          </cell>
          <cell r="B352">
            <v>5057</v>
          </cell>
          <cell r="C352">
            <v>2</v>
          </cell>
          <cell r="D352" t="str">
            <v>A</v>
          </cell>
          <cell r="E352">
            <v>98</v>
          </cell>
          <cell r="F352" t="str">
            <v>Z</v>
          </cell>
          <cell r="G352">
            <v>1</v>
          </cell>
          <cell r="H352">
            <v>3102488</v>
          </cell>
          <cell r="I352">
            <v>0.80500000000000005</v>
          </cell>
          <cell r="J352">
            <v>0.79</v>
          </cell>
          <cell r="K352">
            <v>261.64999999999998</v>
          </cell>
          <cell r="L352">
            <v>262.44</v>
          </cell>
          <cell r="M352">
            <v>261.64999999999998</v>
          </cell>
          <cell r="N352">
            <v>262.44</v>
          </cell>
          <cell r="O352">
            <v>0</v>
          </cell>
          <cell r="P352" t="str">
            <v>SM</v>
          </cell>
          <cell r="Q352" t="str">
            <v>cont. 98-2. pc1a-f, d in bag</v>
          </cell>
          <cell r="R352" t="str">
            <v>no</v>
          </cell>
          <cell r="S352">
            <v>1</v>
          </cell>
          <cell r="T352">
            <v>81</v>
          </cell>
          <cell r="U352">
            <v>4</v>
          </cell>
          <cell r="V352" t="str">
            <v>M</v>
          </cell>
          <cell r="W352" t="str">
            <v>no</v>
          </cell>
          <cell r="Z352" t="str">
            <v>ICDP5057ES8WHU2</v>
          </cell>
        </row>
        <row r="353">
          <cell r="A353" t="str">
            <v>98-2</v>
          </cell>
          <cell r="B353">
            <v>5057</v>
          </cell>
          <cell r="C353">
            <v>2</v>
          </cell>
          <cell r="D353" t="str">
            <v>A</v>
          </cell>
          <cell r="E353">
            <v>98</v>
          </cell>
          <cell r="F353" t="str">
            <v>Z</v>
          </cell>
          <cell r="G353">
            <v>2</v>
          </cell>
          <cell r="H353">
            <v>3102490</v>
          </cell>
          <cell r="I353">
            <v>0.85</v>
          </cell>
          <cell r="J353">
            <v>0.97</v>
          </cell>
          <cell r="K353">
            <v>262.45499999999998</v>
          </cell>
          <cell r="L353">
            <v>263.41000000000003</v>
          </cell>
          <cell r="M353">
            <v>262.44</v>
          </cell>
          <cell r="N353">
            <v>263.41000000000003</v>
          </cell>
          <cell r="O353">
            <v>0</v>
          </cell>
          <cell r="P353" t="str">
            <v>SM</v>
          </cell>
          <cell r="Q353" t="str">
            <v>cont. 98-3. pc1a-e, d in bag</v>
          </cell>
          <cell r="R353" t="str">
            <v>no</v>
          </cell>
          <cell r="S353">
            <v>1</v>
          </cell>
          <cell r="T353">
            <v>81</v>
          </cell>
          <cell r="U353">
            <v>5</v>
          </cell>
          <cell r="V353" t="str">
            <v>B</v>
          </cell>
          <cell r="W353" t="str">
            <v>no</v>
          </cell>
          <cell r="Z353" t="str">
            <v>ICDP5057ESAWHU2</v>
          </cell>
        </row>
        <row r="354">
          <cell r="A354" t="str">
            <v>98-3</v>
          </cell>
          <cell r="B354">
            <v>5057</v>
          </cell>
          <cell r="C354">
            <v>2</v>
          </cell>
          <cell r="D354" t="str">
            <v>A</v>
          </cell>
          <cell r="E354">
            <v>98</v>
          </cell>
          <cell r="F354" t="str">
            <v>Z</v>
          </cell>
          <cell r="G354">
            <v>3</v>
          </cell>
          <cell r="H354">
            <v>3102492</v>
          </cell>
          <cell r="I354">
            <v>0.87</v>
          </cell>
          <cell r="J354">
            <v>0.83</v>
          </cell>
          <cell r="K354">
            <v>263.30500000000001</v>
          </cell>
          <cell r="L354">
            <v>264.24</v>
          </cell>
          <cell r="M354">
            <v>263.41000000000003</v>
          </cell>
          <cell r="N354">
            <v>264.24</v>
          </cell>
          <cell r="O354">
            <v>0</v>
          </cell>
          <cell r="P354" t="str">
            <v>SM</v>
          </cell>
          <cell r="Q354" t="str">
            <v>cont. 98-4. pc1a-e, a in bag</v>
          </cell>
          <cell r="R354" t="str">
            <v>no</v>
          </cell>
          <cell r="S354">
            <v>1</v>
          </cell>
          <cell r="T354">
            <v>82</v>
          </cell>
          <cell r="U354">
            <v>1</v>
          </cell>
          <cell r="V354" t="str">
            <v>T</v>
          </cell>
          <cell r="W354" t="str">
            <v>no</v>
          </cell>
          <cell r="X354">
            <v>0</v>
          </cell>
          <cell r="Y354">
            <v>0</v>
          </cell>
          <cell r="Z354" t="str">
            <v>ICDP5057ESCWHU2</v>
          </cell>
        </row>
        <row r="355">
          <cell r="A355" t="str">
            <v>98-4</v>
          </cell>
          <cell r="B355">
            <v>5057</v>
          </cell>
          <cell r="C355">
            <v>2</v>
          </cell>
          <cell r="D355" t="str">
            <v>A</v>
          </cell>
          <cell r="E355">
            <v>98</v>
          </cell>
          <cell r="F355" t="str">
            <v>Z</v>
          </cell>
          <cell r="G355">
            <v>4</v>
          </cell>
          <cell r="H355">
            <v>3102494</v>
          </cell>
          <cell r="I355">
            <v>0.65</v>
          </cell>
          <cell r="J355">
            <v>0.64</v>
          </cell>
          <cell r="K355">
            <v>264.17500000000001</v>
          </cell>
          <cell r="L355">
            <v>264.88</v>
          </cell>
          <cell r="M355">
            <v>264.24</v>
          </cell>
          <cell r="N355">
            <v>264.88</v>
          </cell>
          <cell r="O355">
            <v>0</v>
          </cell>
          <cell r="P355" t="str">
            <v>SM</v>
          </cell>
          <cell r="Q355" t="str">
            <v>discont. 99-1. pc1a-c</v>
          </cell>
          <cell r="R355" t="str">
            <v>no</v>
          </cell>
          <cell r="S355">
            <v>1</v>
          </cell>
          <cell r="T355">
            <v>82</v>
          </cell>
          <cell r="U355">
            <v>2</v>
          </cell>
          <cell r="V355" t="str">
            <v>M</v>
          </cell>
          <cell r="W355" t="str">
            <v>no</v>
          </cell>
          <cell r="Z355" t="str">
            <v>ICDP5057ESEWHU2</v>
          </cell>
        </row>
        <row r="356">
          <cell r="A356" t="str">
            <v>99-1</v>
          </cell>
          <cell r="B356">
            <v>5057</v>
          </cell>
          <cell r="C356">
            <v>2</v>
          </cell>
          <cell r="D356" t="str">
            <v>A</v>
          </cell>
          <cell r="E356">
            <v>99</v>
          </cell>
          <cell r="F356" t="str">
            <v>Z</v>
          </cell>
          <cell r="G356">
            <v>1</v>
          </cell>
          <cell r="H356">
            <v>3102496</v>
          </cell>
          <cell r="I356">
            <v>0.35</v>
          </cell>
          <cell r="J356">
            <v>0.34</v>
          </cell>
          <cell r="K356">
            <v>264.7</v>
          </cell>
          <cell r="L356">
            <v>265.04000000000002</v>
          </cell>
          <cell r="M356">
            <v>264.7</v>
          </cell>
          <cell r="N356">
            <v>265.04000000000002</v>
          </cell>
          <cell r="O356">
            <v>0</v>
          </cell>
          <cell r="P356" t="str">
            <v>SM</v>
          </cell>
          <cell r="Q356" t="str">
            <v>cont. 99-3. pc1a-g</v>
          </cell>
          <cell r="R356" t="str">
            <v>no</v>
          </cell>
          <cell r="S356">
            <v>1</v>
          </cell>
          <cell r="T356">
            <v>82</v>
          </cell>
          <cell r="U356">
            <v>3</v>
          </cell>
          <cell r="V356" t="str">
            <v>M</v>
          </cell>
          <cell r="W356" t="str">
            <v>no</v>
          </cell>
          <cell r="Z356" t="str">
            <v>ICDP5057ESGWHU2</v>
          </cell>
        </row>
        <row r="357">
          <cell r="A357" t="str">
            <v>99-2</v>
          </cell>
          <cell r="B357">
            <v>5057</v>
          </cell>
          <cell r="C357">
            <v>2</v>
          </cell>
          <cell r="D357" t="str">
            <v>A</v>
          </cell>
          <cell r="E357">
            <v>99</v>
          </cell>
          <cell r="F357" t="str">
            <v>Z</v>
          </cell>
          <cell r="G357">
            <v>2</v>
          </cell>
          <cell r="H357">
            <v>3102498</v>
          </cell>
          <cell r="I357">
            <v>0.94</v>
          </cell>
          <cell r="J357">
            <v>0.93</v>
          </cell>
          <cell r="K357">
            <v>265.05</v>
          </cell>
          <cell r="L357">
            <v>265.97000000000003</v>
          </cell>
          <cell r="M357">
            <v>265.04000000000002</v>
          </cell>
          <cell r="N357">
            <v>265.97000000000003</v>
          </cell>
          <cell r="O357">
            <v>0</v>
          </cell>
          <cell r="P357" t="str">
            <v>SM</v>
          </cell>
          <cell r="Q357" t="str">
            <v>cont. 99-3. pc1a-c</v>
          </cell>
          <cell r="R357" t="str">
            <v>no</v>
          </cell>
          <cell r="S357">
            <v>1</v>
          </cell>
          <cell r="T357">
            <v>82</v>
          </cell>
          <cell r="U357">
            <v>4</v>
          </cell>
          <cell r="V357" t="str">
            <v>M</v>
          </cell>
          <cell r="W357" t="str">
            <v>no</v>
          </cell>
          <cell r="Z357" t="str">
            <v>ICDP5057ESIWHU2</v>
          </cell>
        </row>
        <row r="358">
          <cell r="A358" t="str">
            <v>99-3</v>
          </cell>
          <cell r="B358">
            <v>5057</v>
          </cell>
          <cell r="C358">
            <v>2</v>
          </cell>
          <cell r="D358" t="str">
            <v>A</v>
          </cell>
          <cell r="E358">
            <v>99</v>
          </cell>
          <cell r="F358" t="str">
            <v>Z</v>
          </cell>
          <cell r="G358">
            <v>3</v>
          </cell>
          <cell r="H358">
            <v>3102500</v>
          </cell>
          <cell r="I358">
            <v>0.97499999999999998</v>
          </cell>
          <cell r="J358">
            <v>0.94</v>
          </cell>
          <cell r="K358">
            <v>265.99</v>
          </cell>
          <cell r="L358">
            <v>266.91000000000003</v>
          </cell>
          <cell r="M358">
            <v>265.97000000000003</v>
          </cell>
          <cell r="N358">
            <v>266.91000000000003</v>
          </cell>
          <cell r="O358">
            <v>0</v>
          </cell>
          <cell r="P358" t="str">
            <v>SM</v>
          </cell>
          <cell r="Q358" t="str">
            <v>cont. 99-4. pc1a-g, g in bag</v>
          </cell>
          <cell r="R358" t="str">
            <v>no</v>
          </cell>
          <cell r="S358">
            <v>1</v>
          </cell>
          <cell r="T358">
            <v>82</v>
          </cell>
          <cell r="U358">
            <v>5</v>
          </cell>
          <cell r="V358" t="str">
            <v>B</v>
          </cell>
          <cell r="W358" t="str">
            <v>no</v>
          </cell>
          <cell r="Z358" t="str">
            <v>ICDP5057ESKWHU2</v>
          </cell>
        </row>
        <row r="359">
          <cell r="A359" t="str">
            <v>99-4</v>
          </cell>
          <cell r="B359">
            <v>5057</v>
          </cell>
          <cell r="C359">
            <v>2</v>
          </cell>
          <cell r="D359" t="str">
            <v>A</v>
          </cell>
          <cell r="E359">
            <v>99</v>
          </cell>
          <cell r="F359" t="str">
            <v>Z</v>
          </cell>
          <cell r="G359">
            <v>4</v>
          </cell>
          <cell r="H359">
            <v>3102502</v>
          </cell>
          <cell r="I359">
            <v>0.82499999999999996</v>
          </cell>
          <cell r="J359">
            <v>0.82</v>
          </cell>
          <cell r="K359">
            <v>266.96500000000003</v>
          </cell>
          <cell r="L359">
            <v>267.73</v>
          </cell>
          <cell r="M359">
            <v>266.91000000000003</v>
          </cell>
          <cell r="N359">
            <v>267.73</v>
          </cell>
          <cell r="O359">
            <v>0</v>
          </cell>
          <cell r="P359" t="str">
            <v>SM</v>
          </cell>
          <cell r="Q359" t="str">
            <v>cont. 100-1. pc1a-h</v>
          </cell>
          <cell r="R359" t="str">
            <v>no</v>
          </cell>
          <cell r="S359">
            <v>1</v>
          </cell>
          <cell r="T359">
            <v>83</v>
          </cell>
          <cell r="U359">
            <v>1</v>
          </cell>
          <cell r="V359" t="str">
            <v>T</v>
          </cell>
          <cell r="W359" t="str">
            <v>no</v>
          </cell>
          <cell r="Z359" t="str">
            <v>ICDP5057ESMWHU2</v>
          </cell>
        </row>
        <row r="360">
          <cell r="A360" t="str">
            <v>100-1</v>
          </cell>
          <cell r="B360">
            <v>5057</v>
          </cell>
          <cell r="C360">
            <v>2</v>
          </cell>
          <cell r="D360" t="str">
            <v>A</v>
          </cell>
          <cell r="E360">
            <v>100</v>
          </cell>
          <cell r="F360" t="str">
            <v>Z</v>
          </cell>
          <cell r="G360">
            <v>1</v>
          </cell>
          <cell r="H360">
            <v>3102504</v>
          </cell>
          <cell r="I360">
            <v>0.94499999999999995</v>
          </cell>
          <cell r="J360">
            <v>0.93</v>
          </cell>
          <cell r="K360">
            <v>267.75</v>
          </cell>
          <cell r="L360">
            <v>268.68</v>
          </cell>
          <cell r="M360">
            <v>267.75</v>
          </cell>
          <cell r="N360">
            <v>268.68</v>
          </cell>
          <cell r="O360">
            <v>0</v>
          </cell>
          <cell r="P360" t="str">
            <v>SM</v>
          </cell>
          <cell r="Q360" t="str">
            <v>sawn 100-2. pc1a-b</v>
          </cell>
          <cell r="R360" t="str">
            <v>no</v>
          </cell>
          <cell r="S360">
            <v>1</v>
          </cell>
          <cell r="T360">
            <v>83</v>
          </cell>
          <cell r="U360">
            <v>2</v>
          </cell>
          <cell r="V360" t="str">
            <v>M</v>
          </cell>
          <cell r="W360" t="str">
            <v>no</v>
          </cell>
          <cell r="Z360" t="str">
            <v>ICDP5057ESOWHU2</v>
          </cell>
        </row>
        <row r="361">
          <cell r="A361" t="str">
            <v>100-2</v>
          </cell>
          <cell r="B361">
            <v>5057</v>
          </cell>
          <cell r="C361">
            <v>2</v>
          </cell>
          <cell r="D361" t="str">
            <v>A</v>
          </cell>
          <cell r="E361">
            <v>100</v>
          </cell>
          <cell r="F361" t="str">
            <v>Z</v>
          </cell>
          <cell r="G361">
            <v>2</v>
          </cell>
          <cell r="H361">
            <v>3102506</v>
          </cell>
          <cell r="I361">
            <v>0.68500000000000005</v>
          </cell>
          <cell r="J361">
            <v>0.65</v>
          </cell>
          <cell r="K361">
            <v>268.69499999999999</v>
          </cell>
          <cell r="L361">
            <v>269.33</v>
          </cell>
          <cell r="M361">
            <v>268.68</v>
          </cell>
          <cell r="N361">
            <v>269.33</v>
          </cell>
          <cell r="O361">
            <v>0</v>
          </cell>
          <cell r="P361" t="str">
            <v>SM</v>
          </cell>
          <cell r="Q361" t="str">
            <v>cont. 100-3, rotated. pc1a-c, b in bag</v>
          </cell>
          <cell r="R361" t="str">
            <v>no</v>
          </cell>
          <cell r="S361">
            <v>1</v>
          </cell>
          <cell r="T361">
            <v>83</v>
          </cell>
          <cell r="U361">
            <v>3</v>
          </cell>
          <cell r="V361" t="str">
            <v>M</v>
          </cell>
          <cell r="W361" t="str">
            <v>no</v>
          </cell>
          <cell r="Z361" t="str">
            <v>ICDP5057ESQWHU2</v>
          </cell>
        </row>
        <row r="362">
          <cell r="A362" t="str">
            <v>100-3</v>
          </cell>
          <cell r="B362">
            <v>5057</v>
          </cell>
          <cell r="C362">
            <v>2</v>
          </cell>
          <cell r="D362" t="str">
            <v>A</v>
          </cell>
          <cell r="E362">
            <v>100</v>
          </cell>
          <cell r="F362" t="str">
            <v>Z</v>
          </cell>
          <cell r="G362">
            <v>3</v>
          </cell>
          <cell r="H362">
            <v>3102508</v>
          </cell>
          <cell r="I362">
            <v>0.81</v>
          </cell>
          <cell r="J362">
            <v>0.8</v>
          </cell>
          <cell r="K362">
            <v>269.38</v>
          </cell>
          <cell r="L362">
            <v>270.13</v>
          </cell>
          <cell r="M362">
            <v>269.33</v>
          </cell>
          <cell r="N362">
            <v>270.13</v>
          </cell>
          <cell r="O362">
            <v>0</v>
          </cell>
          <cell r="P362" t="str">
            <v>SM</v>
          </cell>
          <cell r="Q362" t="str">
            <v>cont. 100-4. pc1a-d, b in bag</v>
          </cell>
          <cell r="R362" t="str">
            <v>no</v>
          </cell>
          <cell r="S362">
            <v>1</v>
          </cell>
          <cell r="T362">
            <v>83</v>
          </cell>
          <cell r="U362">
            <v>4</v>
          </cell>
          <cell r="V362" t="str">
            <v>M</v>
          </cell>
          <cell r="W362" t="str">
            <v>no</v>
          </cell>
          <cell r="X362">
            <v>0</v>
          </cell>
          <cell r="Y362">
            <v>0</v>
          </cell>
          <cell r="Z362" t="str">
            <v>ICDP5057ESSWHU2</v>
          </cell>
        </row>
        <row r="363">
          <cell r="A363" t="str">
            <v>100-4</v>
          </cell>
          <cell r="B363">
            <v>5057</v>
          </cell>
          <cell r="C363">
            <v>2</v>
          </cell>
          <cell r="D363" t="str">
            <v>A</v>
          </cell>
          <cell r="E363">
            <v>100</v>
          </cell>
          <cell r="F363" t="str">
            <v>Z</v>
          </cell>
          <cell r="G363">
            <v>4</v>
          </cell>
          <cell r="H363">
            <v>3102510</v>
          </cell>
          <cell r="I363">
            <v>0.61</v>
          </cell>
          <cell r="J363">
            <v>0.62</v>
          </cell>
          <cell r="K363">
            <v>270.19</v>
          </cell>
          <cell r="L363">
            <v>270.75</v>
          </cell>
          <cell r="M363">
            <v>270.13</v>
          </cell>
          <cell r="N363">
            <v>270.75</v>
          </cell>
          <cell r="O363">
            <v>0</v>
          </cell>
          <cell r="P363" t="str">
            <v>SM</v>
          </cell>
          <cell r="Q363" t="str">
            <v>discont. 101-4. pc1a-g, d,f and g in bag. f stays in corebox</v>
          </cell>
          <cell r="R363" t="str">
            <v>no</v>
          </cell>
          <cell r="S363">
            <v>1</v>
          </cell>
          <cell r="T363">
            <v>83</v>
          </cell>
          <cell r="U363">
            <v>5</v>
          </cell>
          <cell r="V363" t="str">
            <v>B</v>
          </cell>
          <cell r="W363" t="str">
            <v>no</v>
          </cell>
          <cell r="Z363" t="str">
            <v>ICDP5057ESUWHU2</v>
          </cell>
        </row>
        <row r="364">
          <cell r="A364" t="str">
            <v>101-1</v>
          </cell>
          <cell r="B364">
            <v>5057</v>
          </cell>
          <cell r="C364">
            <v>2</v>
          </cell>
          <cell r="D364" t="str">
            <v>A</v>
          </cell>
          <cell r="E364">
            <v>101</v>
          </cell>
          <cell r="F364" t="str">
            <v>Z</v>
          </cell>
          <cell r="G364">
            <v>1</v>
          </cell>
          <cell r="H364">
            <v>3102512</v>
          </cell>
          <cell r="I364">
            <v>0.95499999999999996</v>
          </cell>
          <cell r="J364">
            <v>0.93</v>
          </cell>
          <cell r="K364">
            <v>270.8</v>
          </cell>
          <cell r="L364">
            <v>271.73</v>
          </cell>
          <cell r="M364">
            <v>270.8</v>
          </cell>
          <cell r="N364">
            <v>271.73</v>
          </cell>
          <cell r="O364">
            <v>0</v>
          </cell>
          <cell r="P364" t="str">
            <v>SM</v>
          </cell>
          <cell r="Q364" t="str">
            <v>cont. 101-2. pc1a-g, a in bag</v>
          </cell>
          <cell r="R364" t="str">
            <v>no</v>
          </cell>
          <cell r="S364">
            <v>1</v>
          </cell>
          <cell r="T364">
            <v>84</v>
          </cell>
          <cell r="U364">
            <v>1</v>
          </cell>
          <cell r="V364" t="str">
            <v>T</v>
          </cell>
          <cell r="W364" t="str">
            <v>no</v>
          </cell>
          <cell r="Z364" t="str">
            <v>ICDP5057ESWWHU2</v>
          </cell>
        </row>
        <row r="365">
          <cell r="A365" t="str">
            <v>101-2</v>
          </cell>
          <cell r="B365">
            <v>5057</v>
          </cell>
          <cell r="C365">
            <v>2</v>
          </cell>
          <cell r="D365" t="str">
            <v>A</v>
          </cell>
          <cell r="E365">
            <v>101</v>
          </cell>
          <cell r="F365" t="str">
            <v>Z</v>
          </cell>
          <cell r="G365">
            <v>2</v>
          </cell>
          <cell r="H365">
            <v>3102514</v>
          </cell>
          <cell r="I365">
            <v>0.71</v>
          </cell>
          <cell r="J365">
            <v>0.68</v>
          </cell>
          <cell r="K365">
            <v>271.755</v>
          </cell>
          <cell r="L365">
            <v>272.41000000000003</v>
          </cell>
          <cell r="M365">
            <v>271.73</v>
          </cell>
          <cell r="N365">
            <v>272.41000000000003</v>
          </cell>
          <cell r="O365">
            <v>0</v>
          </cell>
          <cell r="P365" t="str">
            <v>SM</v>
          </cell>
          <cell r="Q365" t="str">
            <v>cont. 101-3. pc1a-c, a in bag</v>
          </cell>
          <cell r="R365" t="str">
            <v>no</v>
          </cell>
          <cell r="S365">
            <v>1</v>
          </cell>
          <cell r="T365">
            <v>64</v>
          </cell>
          <cell r="U365">
            <v>2</v>
          </cell>
          <cell r="V365" t="str">
            <v>M</v>
          </cell>
          <cell r="W365" t="str">
            <v>no</v>
          </cell>
          <cell r="Z365" t="str">
            <v>ICDP5057ESYWHU2</v>
          </cell>
        </row>
        <row r="366">
          <cell r="A366" t="str">
            <v>101-3</v>
          </cell>
          <cell r="B366">
            <v>5057</v>
          </cell>
          <cell r="C366">
            <v>2</v>
          </cell>
          <cell r="D366" t="str">
            <v>A</v>
          </cell>
          <cell r="E366">
            <v>101</v>
          </cell>
          <cell r="F366" t="str">
            <v>Z</v>
          </cell>
          <cell r="G366">
            <v>3</v>
          </cell>
          <cell r="H366">
            <v>3102516</v>
          </cell>
          <cell r="I366">
            <v>0.83</v>
          </cell>
          <cell r="J366">
            <v>0.78</v>
          </cell>
          <cell r="K366">
            <v>272.46499999999997</v>
          </cell>
          <cell r="L366">
            <v>273.19</v>
          </cell>
          <cell r="M366">
            <v>272.41000000000003</v>
          </cell>
          <cell r="N366">
            <v>273.19</v>
          </cell>
          <cell r="O366">
            <v>0</v>
          </cell>
          <cell r="P366" t="str">
            <v>SM</v>
          </cell>
          <cell r="Q366" t="str">
            <v>cont. 101-4. pc1a-e, b and d in bag</v>
          </cell>
          <cell r="R366" t="str">
            <v>no</v>
          </cell>
          <cell r="S366">
            <v>1</v>
          </cell>
          <cell r="T366">
            <v>84</v>
          </cell>
          <cell r="U366">
            <v>3</v>
          </cell>
          <cell r="V366" t="str">
            <v>M</v>
          </cell>
          <cell r="W366" t="str">
            <v>no</v>
          </cell>
          <cell r="Z366" t="str">
            <v>ICDP5057ES0XHU2</v>
          </cell>
        </row>
        <row r="367">
          <cell r="A367" t="str">
            <v>101-4</v>
          </cell>
          <cell r="B367">
            <v>5057</v>
          </cell>
          <cell r="C367">
            <v>2</v>
          </cell>
          <cell r="D367" t="str">
            <v>A</v>
          </cell>
          <cell r="E367">
            <v>101</v>
          </cell>
          <cell r="F367" t="str">
            <v>Z</v>
          </cell>
          <cell r="G367">
            <v>4</v>
          </cell>
          <cell r="H367">
            <v>3102518</v>
          </cell>
          <cell r="I367">
            <v>0.66</v>
          </cell>
          <cell r="J367">
            <v>0.59</v>
          </cell>
          <cell r="K367">
            <v>273.29499999999996</v>
          </cell>
          <cell r="L367">
            <v>273.77999999999997</v>
          </cell>
          <cell r="M367">
            <v>273.19</v>
          </cell>
          <cell r="N367">
            <v>273.77999999999997</v>
          </cell>
          <cell r="O367">
            <v>0</v>
          </cell>
          <cell r="P367" t="str">
            <v>SM</v>
          </cell>
          <cell r="Q367" t="str">
            <v>discont. 102-1. pc1a-e, a and d in bag</v>
          </cell>
          <cell r="R367" t="str">
            <v>no</v>
          </cell>
          <cell r="S367">
            <v>1</v>
          </cell>
          <cell r="T367">
            <v>84</v>
          </cell>
          <cell r="U367">
            <v>4</v>
          </cell>
          <cell r="V367" t="str">
            <v>M</v>
          </cell>
          <cell r="W367" t="str">
            <v>no</v>
          </cell>
          <cell r="X367">
            <v>0</v>
          </cell>
          <cell r="Y367">
            <v>0</v>
          </cell>
          <cell r="Z367" t="str">
            <v>ICDP5057ES2XHU2</v>
          </cell>
        </row>
        <row r="368">
          <cell r="A368" t="str">
            <v>102-1</v>
          </cell>
          <cell r="B368">
            <v>5057</v>
          </cell>
          <cell r="C368">
            <v>2</v>
          </cell>
          <cell r="D368" t="str">
            <v>A</v>
          </cell>
          <cell r="E368">
            <v>102</v>
          </cell>
          <cell r="F368" t="str">
            <v>Z</v>
          </cell>
          <cell r="G368">
            <v>1</v>
          </cell>
          <cell r="H368">
            <v>3102520</v>
          </cell>
          <cell r="I368">
            <v>0.93</v>
          </cell>
          <cell r="J368">
            <v>0.92</v>
          </cell>
          <cell r="K368">
            <v>273.85000000000002</v>
          </cell>
          <cell r="L368">
            <v>274.77</v>
          </cell>
          <cell r="M368">
            <v>273.85000000000002</v>
          </cell>
          <cell r="N368">
            <v>274.77</v>
          </cell>
          <cell r="O368">
            <v>0</v>
          </cell>
          <cell r="P368" t="str">
            <v>SM</v>
          </cell>
          <cell r="Q368" t="str">
            <v>cont. 102-3. pc1a-d, a in bag and stays in corebox</v>
          </cell>
          <cell r="R368" t="str">
            <v>no</v>
          </cell>
          <cell r="S368">
            <v>1</v>
          </cell>
          <cell r="T368">
            <v>84</v>
          </cell>
          <cell r="U368">
            <v>5</v>
          </cell>
          <cell r="V368" t="str">
            <v>B</v>
          </cell>
          <cell r="W368" t="str">
            <v>no</v>
          </cell>
          <cell r="Z368" t="str">
            <v>ICDP5057ES4XHU2</v>
          </cell>
        </row>
        <row r="369">
          <cell r="A369" t="str">
            <v>102-2</v>
          </cell>
          <cell r="B369">
            <v>5057</v>
          </cell>
          <cell r="C369">
            <v>2</v>
          </cell>
          <cell r="D369" t="str">
            <v>A</v>
          </cell>
          <cell r="E369">
            <v>102</v>
          </cell>
          <cell r="F369" t="str">
            <v>Z</v>
          </cell>
          <cell r="G369">
            <v>2</v>
          </cell>
          <cell r="H369">
            <v>3102522</v>
          </cell>
          <cell r="I369">
            <v>0.80500000000000005</v>
          </cell>
          <cell r="J369">
            <v>0.72</v>
          </cell>
          <cell r="K369">
            <v>274.78000000000003</v>
          </cell>
          <cell r="L369">
            <v>275.49</v>
          </cell>
          <cell r="M369">
            <v>274.77</v>
          </cell>
          <cell r="N369">
            <v>275.49</v>
          </cell>
          <cell r="O369">
            <v>0</v>
          </cell>
          <cell r="P369" t="str">
            <v>SM</v>
          </cell>
          <cell r="Q369" t="str">
            <v>cont. 102-3. pc1a-c</v>
          </cell>
          <cell r="R369" t="str">
            <v>no</v>
          </cell>
          <cell r="S369">
            <v>1</v>
          </cell>
          <cell r="T369">
            <v>85</v>
          </cell>
          <cell r="U369">
            <v>1</v>
          </cell>
          <cell r="V369" t="str">
            <v>T</v>
          </cell>
          <cell r="W369" t="str">
            <v>no</v>
          </cell>
          <cell r="Z369" t="str">
            <v>ICDP5057ES6XHU2</v>
          </cell>
        </row>
        <row r="370">
          <cell r="A370" t="str">
            <v>102-3</v>
          </cell>
          <cell r="B370">
            <v>5057</v>
          </cell>
          <cell r="C370">
            <v>2</v>
          </cell>
          <cell r="D370" t="str">
            <v>A</v>
          </cell>
          <cell r="E370">
            <v>102</v>
          </cell>
          <cell r="F370" t="str">
            <v>Z</v>
          </cell>
          <cell r="G370">
            <v>3</v>
          </cell>
          <cell r="H370">
            <v>3102524</v>
          </cell>
          <cell r="I370">
            <v>0.91</v>
          </cell>
          <cell r="J370">
            <v>0.88</v>
          </cell>
          <cell r="K370">
            <v>275.58500000000004</v>
          </cell>
          <cell r="L370">
            <v>276.37</v>
          </cell>
          <cell r="M370">
            <v>275.49</v>
          </cell>
          <cell r="N370">
            <v>276.37</v>
          </cell>
          <cell r="O370">
            <v>0</v>
          </cell>
          <cell r="P370" t="str">
            <v>SM</v>
          </cell>
          <cell r="Q370" t="str">
            <v>sawn 102-4. pc1a-b</v>
          </cell>
          <cell r="R370" t="str">
            <v>no</v>
          </cell>
          <cell r="S370">
            <v>1</v>
          </cell>
          <cell r="T370">
            <v>85</v>
          </cell>
          <cell r="U370">
            <v>2</v>
          </cell>
          <cell r="V370" t="str">
            <v>M</v>
          </cell>
          <cell r="W370" t="str">
            <v>no</v>
          </cell>
          <cell r="Z370" t="str">
            <v>ICDP5057ES8XHU2</v>
          </cell>
        </row>
        <row r="371">
          <cell r="A371" t="str">
            <v>102-4</v>
          </cell>
          <cell r="B371">
            <v>5057</v>
          </cell>
          <cell r="C371">
            <v>2</v>
          </cell>
          <cell r="D371" t="str">
            <v>A</v>
          </cell>
          <cell r="E371">
            <v>102</v>
          </cell>
          <cell r="F371" t="str">
            <v>Z</v>
          </cell>
          <cell r="G371">
            <v>4</v>
          </cell>
          <cell r="H371">
            <v>3102526</v>
          </cell>
          <cell r="I371">
            <v>0.66500000000000004</v>
          </cell>
          <cell r="J371">
            <v>0.66</v>
          </cell>
          <cell r="K371">
            <v>276.49500000000006</v>
          </cell>
          <cell r="L371">
            <v>277.02999999999997</v>
          </cell>
          <cell r="M371">
            <v>276.37</v>
          </cell>
          <cell r="N371">
            <v>277.02999999999997</v>
          </cell>
          <cell r="O371">
            <v>0</v>
          </cell>
          <cell r="P371" t="str">
            <v>SM</v>
          </cell>
          <cell r="Q371" t="str">
            <v>cont. 108-1. pc1a-d, c in bag</v>
          </cell>
          <cell r="R371" t="str">
            <v>no</v>
          </cell>
          <cell r="S371">
            <v>1</v>
          </cell>
          <cell r="T371">
            <v>85</v>
          </cell>
          <cell r="U371">
            <v>3</v>
          </cell>
          <cell r="V371" t="str">
            <v>M</v>
          </cell>
          <cell r="W371" t="str">
            <v>no</v>
          </cell>
          <cell r="Z371" t="str">
            <v>ICDP5057ESAXHU2</v>
          </cell>
        </row>
        <row r="372">
          <cell r="A372" t="str">
            <v>103-1</v>
          </cell>
          <cell r="B372">
            <v>5057</v>
          </cell>
          <cell r="C372">
            <v>2</v>
          </cell>
          <cell r="D372" t="str">
            <v>A</v>
          </cell>
          <cell r="E372">
            <v>103</v>
          </cell>
          <cell r="F372" t="str">
            <v>Z</v>
          </cell>
          <cell r="G372">
            <v>1</v>
          </cell>
          <cell r="H372">
            <v>3102528</v>
          </cell>
          <cell r="I372">
            <v>0.90500000000000003</v>
          </cell>
          <cell r="J372">
            <v>0.9</v>
          </cell>
          <cell r="K372">
            <v>276.89999999999998</v>
          </cell>
          <cell r="L372">
            <v>277.8</v>
          </cell>
          <cell r="M372">
            <v>276.89999999999998</v>
          </cell>
          <cell r="N372">
            <v>277.8</v>
          </cell>
          <cell r="O372">
            <v>0</v>
          </cell>
          <cell r="P372" t="str">
            <v>SM</v>
          </cell>
          <cell r="Q372" t="str">
            <v>cont. 108-1. pc1a-b</v>
          </cell>
          <cell r="R372" t="str">
            <v>no</v>
          </cell>
          <cell r="S372">
            <v>1</v>
          </cell>
          <cell r="T372">
            <v>85</v>
          </cell>
          <cell r="U372">
            <v>4</v>
          </cell>
          <cell r="V372" t="str">
            <v>M</v>
          </cell>
          <cell r="W372" t="str">
            <v>no</v>
          </cell>
          <cell r="Z372" t="str">
            <v>ICDP5057ESCXHU2</v>
          </cell>
        </row>
        <row r="373">
          <cell r="A373" t="str">
            <v>103-2</v>
          </cell>
          <cell r="B373">
            <v>5057</v>
          </cell>
          <cell r="C373">
            <v>2</v>
          </cell>
          <cell r="D373" t="str">
            <v>A</v>
          </cell>
          <cell r="E373">
            <v>103</v>
          </cell>
          <cell r="F373" t="str">
            <v>Z</v>
          </cell>
          <cell r="G373">
            <v>2</v>
          </cell>
          <cell r="H373">
            <v>3102530</v>
          </cell>
          <cell r="I373">
            <v>0.88</v>
          </cell>
          <cell r="J373">
            <v>0.88</v>
          </cell>
          <cell r="K373">
            <v>277.80499999999995</v>
          </cell>
          <cell r="L373">
            <v>278.68</v>
          </cell>
          <cell r="M373">
            <v>277.8</v>
          </cell>
          <cell r="N373">
            <v>278.68</v>
          </cell>
          <cell r="O373">
            <v>0</v>
          </cell>
          <cell r="P373" t="str">
            <v>SM</v>
          </cell>
          <cell r="Q373" t="str">
            <v>sawn 103-3. pc1a-d, d in bag. pc2a-b</v>
          </cell>
          <cell r="R373" t="str">
            <v>no</v>
          </cell>
          <cell r="S373">
            <v>2</v>
          </cell>
          <cell r="T373">
            <v>85</v>
          </cell>
          <cell r="U373">
            <v>5</v>
          </cell>
          <cell r="V373" t="str">
            <v>B</v>
          </cell>
          <cell r="W373" t="str">
            <v>no</v>
          </cell>
          <cell r="Z373" t="str">
            <v>ICDP5057ESEXHU2</v>
          </cell>
        </row>
        <row r="374">
          <cell r="A374" t="str">
            <v>103-3</v>
          </cell>
          <cell r="B374">
            <v>5057</v>
          </cell>
          <cell r="C374">
            <v>2</v>
          </cell>
          <cell r="D374" t="str">
            <v>A</v>
          </cell>
          <cell r="E374">
            <v>103</v>
          </cell>
          <cell r="F374" t="str">
            <v>Z</v>
          </cell>
          <cell r="G374">
            <v>3</v>
          </cell>
          <cell r="H374">
            <v>3102536</v>
          </cell>
          <cell r="I374">
            <v>0.95</v>
          </cell>
          <cell r="J374">
            <v>0.94</v>
          </cell>
          <cell r="K374">
            <v>278.68499999999995</v>
          </cell>
          <cell r="L374">
            <v>279.62</v>
          </cell>
          <cell r="M374">
            <v>278.68</v>
          </cell>
          <cell r="N374">
            <v>279.62</v>
          </cell>
          <cell r="O374">
            <v>0</v>
          </cell>
          <cell r="P374" t="str">
            <v>SM</v>
          </cell>
          <cell r="Q374" t="str">
            <v>cont. 104-1. pc1a-e</v>
          </cell>
          <cell r="R374" t="str">
            <v>no</v>
          </cell>
          <cell r="S374">
            <v>1</v>
          </cell>
          <cell r="T374">
            <v>84</v>
          </cell>
          <cell r="U374">
            <v>1</v>
          </cell>
          <cell r="V374" t="str">
            <v>T</v>
          </cell>
          <cell r="W374" t="str">
            <v>no</v>
          </cell>
          <cell r="Z374" t="str">
            <v>ICDP5057ESKXHU2</v>
          </cell>
        </row>
        <row r="375">
          <cell r="A375" t="str">
            <v>104-1</v>
          </cell>
          <cell r="B375">
            <v>5057</v>
          </cell>
          <cell r="C375">
            <v>2</v>
          </cell>
          <cell r="D375" t="str">
            <v>A</v>
          </cell>
          <cell r="E375">
            <v>104</v>
          </cell>
          <cell r="F375" t="str">
            <v>Z</v>
          </cell>
          <cell r="G375">
            <v>1</v>
          </cell>
          <cell r="H375">
            <v>3102542</v>
          </cell>
          <cell r="I375">
            <v>0.68500000000000005</v>
          </cell>
          <cell r="J375">
            <v>0.68</v>
          </cell>
          <cell r="K375">
            <v>279.95</v>
          </cell>
          <cell r="L375">
            <v>280.63</v>
          </cell>
          <cell r="M375">
            <v>279.95</v>
          </cell>
          <cell r="N375">
            <v>280.63</v>
          </cell>
          <cell r="O375">
            <v>0</v>
          </cell>
          <cell r="P375" t="str">
            <v>SM</v>
          </cell>
          <cell r="Q375" t="str">
            <v>cont. 104-1. pc1</v>
          </cell>
          <cell r="R375" t="str">
            <v>no</v>
          </cell>
          <cell r="S375">
            <v>1</v>
          </cell>
          <cell r="T375">
            <v>86</v>
          </cell>
          <cell r="U375">
            <v>2</v>
          </cell>
          <cell r="V375" t="str">
            <v>M</v>
          </cell>
          <cell r="W375" t="str">
            <v>no</v>
          </cell>
          <cell r="Z375" t="str">
            <v>ICDP5057ESQXHU2</v>
          </cell>
        </row>
        <row r="376">
          <cell r="A376" t="str">
            <v>104-2</v>
          </cell>
          <cell r="B376">
            <v>5057</v>
          </cell>
          <cell r="C376">
            <v>2</v>
          </cell>
          <cell r="D376" t="str">
            <v>A</v>
          </cell>
          <cell r="E376">
            <v>104</v>
          </cell>
          <cell r="F376" t="str">
            <v>Z</v>
          </cell>
          <cell r="G376">
            <v>2</v>
          </cell>
          <cell r="H376">
            <v>3102544</v>
          </cell>
          <cell r="I376">
            <v>0.83</v>
          </cell>
          <cell r="J376">
            <v>0.82</v>
          </cell>
          <cell r="K376">
            <v>280.63499999999999</v>
          </cell>
          <cell r="L376">
            <v>281.45</v>
          </cell>
          <cell r="M376">
            <v>280.63</v>
          </cell>
          <cell r="N376">
            <v>281.45</v>
          </cell>
          <cell r="O376">
            <v>0</v>
          </cell>
          <cell r="P376" t="str">
            <v>SM</v>
          </cell>
          <cell r="Q376" t="str">
            <v>sawn 104-3. pc1a-b</v>
          </cell>
          <cell r="R376" t="str">
            <v>no</v>
          </cell>
          <cell r="S376">
            <v>1</v>
          </cell>
          <cell r="T376">
            <v>86</v>
          </cell>
          <cell r="U376">
            <v>3</v>
          </cell>
          <cell r="V376" t="str">
            <v>M</v>
          </cell>
          <cell r="W376" t="str">
            <v>no</v>
          </cell>
          <cell r="Z376" t="str">
            <v>ICDP5057ESSXHU2</v>
          </cell>
        </row>
        <row r="377">
          <cell r="A377" t="str">
            <v>104-3</v>
          </cell>
          <cell r="B377">
            <v>5057</v>
          </cell>
          <cell r="C377">
            <v>2</v>
          </cell>
          <cell r="D377" t="str">
            <v>A</v>
          </cell>
          <cell r="E377">
            <v>104</v>
          </cell>
          <cell r="F377" t="str">
            <v>Z</v>
          </cell>
          <cell r="G377">
            <v>3</v>
          </cell>
          <cell r="H377">
            <v>3102546</v>
          </cell>
          <cell r="I377">
            <v>0.73</v>
          </cell>
          <cell r="J377">
            <v>0.7</v>
          </cell>
          <cell r="K377">
            <v>281.46499999999997</v>
          </cell>
          <cell r="L377">
            <v>282.14999999999998</v>
          </cell>
          <cell r="M377">
            <v>281.45</v>
          </cell>
          <cell r="N377">
            <v>282.14999999999998</v>
          </cell>
          <cell r="O377">
            <v>0</v>
          </cell>
          <cell r="P377" t="str">
            <v>SM</v>
          </cell>
          <cell r="Q377" t="str">
            <v>cont. 104-4. pc1</v>
          </cell>
          <cell r="R377" t="str">
            <v>no</v>
          </cell>
          <cell r="S377">
            <v>1</v>
          </cell>
          <cell r="T377">
            <v>86</v>
          </cell>
          <cell r="U377">
            <v>4</v>
          </cell>
          <cell r="V377" t="str">
            <v>M</v>
          </cell>
          <cell r="W377" t="str">
            <v>no</v>
          </cell>
          <cell r="Z377" t="str">
            <v>ICDP5057ESUXHU2</v>
          </cell>
        </row>
        <row r="378">
          <cell r="A378" t="str">
            <v>104-4</v>
          </cell>
          <cell r="B378">
            <v>5057</v>
          </cell>
          <cell r="C378">
            <v>2</v>
          </cell>
          <cell r="D378" t="str">
            <v>A</v>
          </cell>
          <cell r="E378">
            <v>104</v>
          </cell>
          <cell r="F378" t="str">
            <v>Z</v>
          </cell>
          <cell r="G378">
            <v>4</v>
          </cell>
          <cell r="H378">
            <v>3102548</v>
          </cell>
          <cell r="I378">
            <v>0.93</v>
          </cell>
          <cell r="J378">
            <v>0.89</v>
          </cell>
          <cell r="K378">
            <v>282.19499999999999</v>
          </cell>
          <cell r="L378">
            <v>283.04000000000002</v>
          </cell>
          <cell r="M378">
            <v>282.14999999999998</v>
          </cell>
          <cell r="N378">
            <v>283.04000000000002</v>
          </cell>
          <cell r="O378">
            <v>0</v>
          </cell>
          <cell r="P378" t="str">
            <v>SM</v>
          </cell>
          <cell r="Q378" t="str">
            <v>discont. 105-1. pc1a-h, a,f and h in bag</v>
          </cell>
          <cell r="R378" t="str">
            <v>no</v>
          </cell>
          <cell r="S378">
            <v>1</v>
          </cell>
          <cell r="T378">
            <v>86</v>
          </cell>
          <cell r="U378">
            <v>5</v>
          </cell>
          <cell r="V378" t="str">
            <v>B</v>
          </cell>
          <cell r="W378" t="str">
            <v>no</v>
          </cell>
          <cell r="Z378" t="str">
            <v>ICDP5057ESWXHU2</v>
          </cell>
        </row>
        <row r="379">
          <cell r="A379" t="str">
            <v>105-1</v>
          </cell>
          <cell r="B379">
            <v>5057</v>
          </cell>
          <cell r="C379">
            <v>2</v>
          </cell>
          <cell r="D379" t="str">
            <v>A</v>
          </cell>
          <cell r="E379">
            <v>105</v>
          </cell>
          <cell r="F379" t="str">
            <v>Z</v>
          </cell>
          <cell r="G379">
            <v>1</v>
          </cell>
          <cell r="H379">
            <v>3102550</v>
          </cell>
          <cell r="I379">
            <v>0.85499999999999998</v>
          </cell>
          <cell r="J379">
            <v>0.8</v>
          </cell>
          <cell r="K379">
            <v>283</v>
          </cell>
          <cell r="L379">
            <v>283.8</v>
          </cell>
          <cell r="M379">
            <v>283</v>
          </cell>
          <cell r="N379">
            <v>283.8</v>
          </cell>
          <cell r="O379">
            <v>0</v>
          </cell>
          <cell r="P379" t="str">
            <v>SM</v>
          </cell>
          <cell r="Q379" t="str">
            <v>cont. 105-2. pc1a-d</v>
          </cell>
          <cell r="R379" t="str">
            <v>no</v>
          </cell>
          <cell r="S379">
            <v>1</v>
          </cell>
          <cell r="T379">
            <v>87</v>
          </cell>
          <cell r="U379">
            <v>1</v>
          </cell>
          <cell r="V379" t="str">
            <v>T</v>
          </cell>
          <cell r="W379" t="str">
            <v>no</v>
          </cell>
          <cell r="Z379" t="str">
            <v>ICDP5057ESYXHU2</v>
          </cell>
        </row>
        <row r="380">
          <cell r="A380" t="str">
            <v>105-2</v>
          </cell>
          <cell r="B380">
            <v>5057</v>
          </cell>
          <cell r="C380">
            <v>2</v>
          </cell>
          <cell r="D380" t="str">
            <v>A</v>
          </cell>
          <cell r="E380">
            <v>105</v>
          </cell>
          <cell r="F380" t="str">
            <v>Z</v>
          </cell>
          <cell r="G380">
            <v>2</v>
          </cell>
          <cell r="H380">
            <v>3102552</v>
          </cell>
          <cell r="I380">
            <v>0.75</v>
          </cell>
          <cell r="J380">
            <v>0.74</v>
          </cell>
          <cell r="K380">
            <v>283.85500000000002</v>
          </cell>
          <cell r="L380">
            <v>284.54000000000002</v>
          </cell>
          <cell r="M380">
            <v>283.8</v>
          </cell>
          <cell r="N380">
            <v>284.54000000000002</v>
          </cell>
          <cell r="O380">
            <v>0</v>
          </cell>
          <cell r="P380" t="str">
            <v>SM</v>
          </cell>
          <cell r="Q380" t="str">
            <v>cont. 105-3. pc1a-b</v>
          </cell>
          <cell r="R380" t="str">
            <v>no</v>
          </cell>
          <cell r="S380">
            <v>1</v>
          </cell>
          <cell r="T380">
            <v>87</v>
          </cell>
          <cell r="U380">
            <v>2</v>
          </cell>
          <cell r="V380" t="str">
            <v>M</v>
          </cell>
          <cell r="W380" t="str">
            <v>no</v>
          </cell>
          <cell r="Z380" t="str">
            <v>ICDP5057ES0YHU2</v>
          </cell>
        </row>
        <row r="381">
          <cell r="A381" t="str">
            <v>105-3</v>
          </cell>
          <cell r="B381">
            <v>5057</v>
          </cell>
          <cell r="C381">
            <v>2</v>
          </cell>
          <cell r="D381" t="str">
            <v>A</v>
          </cell>
          <cell r="E381">
            <v>105</v>
          </cell>
          <cell r="F381" t="str">
            <v>Z</v>
          </cell>
          <cell r="G381">
            <v>3</v>
          </cell>
          <cell r="H381">
            <v>3102554</v>
          </cell>
          <cell r="I381">
            <v>0.93500000000000005</v>
          </cell>
          <cell r="J381">
            <v>0.85</v>
          </cell>
          <cell r="K381">
            <v>284.60500000000002</v>
          </cell>
          <cell r="L381">
            <v>285.39</v>
          </cell>
          <cell r="M381">
            <v>284.54000000000002</v>
          </cell>
          <cell r="N381">
            <v>285.39</v>
          </cell>
          <cell r="O381">
            <v>0</v>
          </cell>
          <cell r="P381" t="str">
            <v>SM</v>
          </cell>
          <cell r="Q381" t="str">
            <v>cont. 105-4. pc1a-c</v>
          </cell>
          <cell r="R381" t="str">
            <v>no</v>
          </cell>
          <cell r="S381">
            <v>1</v>
          </cell>
          <cell r="T381">
            <v>87</v>
          </cell>
          <cell r="U381">
            <v>3</v>
          </cell>
          <cell r="V381" t="str">
            <v>M</v>
          </cell>
          <cell r="W381" t="str">
            <v>no</v>
          </cell>
          <cell r="Z381" t="str">
            <v>ICDP5057ES2YHU2</v>
          </cell>
        </row>
        <row r="382">
          <cell r="A382" t="str">
            <v>105-4</v>
          </cell>
          <cell r="B382">
            <v>5057</v>
          </cell>
          <cell r="C382">
            <v>2</v>
          </cell>
          <cell r="D382" t="str">
            <v>A</v>
          </cell>
          <cell r="E382">
            <v>105</v>
          </cell>
          <cell r="F382" t="str">
            <v>Z</v>
          </cell>
          <cell r="G382">
            <v>4</v>
          </cell>
          <cell r="H382">
            <v>3102556</v>
          </cell>
          <cell r="I382">
            <v>0.73</v>
          </cell>
          <cell r="J382">
            <v>0.68</v>
          </cell>
          <cell r="K382">
            <v>285.54000000000002</v>
          </cell>
          <cell r="L382">
            <v>286.07</v>
          </cell>
          <cell r="M382">
            <v>285.39</v>
          </cell>
          <cell r="N382">
            <v>286.07</v>
          </cell>
          <cell r="O382">
            <v>0</v>
          </cell>
          <cell r="P382" t="str">
            <v>SM</v>
          </cell>
          <cell r="Q382" t="str">
            <v>discont. 106-1. pc1a-b</v>
          </cell>
          <cell r="R382" t="str">
            <v>no</v>
          </cell>
          <cell r="S382">
            <v>1</v>
          </cell>
          <cell r="T382">
            <v>87</v>
          </cell>
          <cell r="U382">
            <v>4</v>
          </cell>
          <cell r="V382" t="str">
            <v>M</v>
          </cell>
          <cell r="W382" t="str">
            <v>no</v>
          </cell>
          <cell r="Z382" t="str">
            <v>ICDP5057ES4YHU2</v>
          </cell>
        </row>
        <row r="383">
          <cell r="A383" t="str">
            <v>106-1</v>
          </cell>
          <cell r="B383">
            <v>5057</v>
          </cell>
          <cell r="C383">
            <v>2</v>
          </cell>
          <cell r="D383" t="str">
            <v>A</v>
          </cell>
          <cell r="E383">
            <v>106</v>
          </cell>
          <cell r="F383" t="str">
            <v>Z</v>
          </cell>
          <cell r="G383">
            <v>1</v>
          </cell>
          <cell r="H383">
            <v>3102558</v>
          </cell>
          <cell r="I383">
            <v>0.84499999999999997</v>
          </cell>
          <cell r="J383">
            <v>0.8</v>
          </cell>
          <cell r="K383">
            <v>286.05</v>
          </cell>
          <cell r="L383">
            <v>286.85000000000002</v>
          </cell>
          <cell r="M383">
            <v>286.05</v>
          </cell>
          <cell r="N383">
            <v>286.85000000000002</v>
          </cell>
          <cell r="O383">
            <v>0</v>
          </cell>
          <cell r="P383" t="str">
            <v>SM</v>
          </cell>
          <cell r="Q383" t="str">
            <v>cont. 106-2. pc1a-b. pc2a-c</v>
          </cell>
          <cell r="R383" t="str">
            <v>no</v>
          </cell>
          <cell r="S383">
            <v>2</v>
          </cell>
          <cell r="T383">
            <v>87</v>
          </cell>
          <cell r="U383">
            <v>5</v>
          </cell>
          <cell r="V383" t="str">
            <v>B</v>
          </cell>
          <cell r="W383" t="str">
            <v>no</v>
          </cell>
          <cell r="Z383" t="str">
            <v>ICDP5057ES6YHU2</v>
          </cell>
        </row>
        <row r="384">
          <cell r="A384" t="str">
            <v>106-2</v>
          </cell>
          <cell r="B384">
            <v>5057</v>
          </cell>
          <cell r="C384">
            <v>2</v>
          </cell>
          <cell r="D384" t="str">
            <v>A</v>
          </cell>
          <cell r="E384">
            <v>106</v>
          </cell>
          <cell r="F384" t="str">
            <v>Z</v>
          </cell>
          <cell r="G384">
            <v>2</v>
          </cell>
          <cell r="H384">
            <v>3102560</v>
          </cell>
          <cell r="I384">
            <v>0.81</v>
          </cell>
          <cell r="J384">
            <v>0.79</v>
          </cell>
          <cell r="K384">
            <v>286.89500000000004</v>
          </cell>
          <cell r="L384">
            <v>287.64</v>
          </cell>
          <cell r="M384">
            <v>286.85000000000002</v>
          </cell>
          <cell r="N384">
            <v>287.64</v>
          </cell>
          <cell r="O384">
            <v>0</v>
          </cell>
          <cell r="P384" t="str">
            <v>SM</v>
          </cell>
          <cell r="Q384" t="str">
            <v>cont. 106-3. pc1a-e, c in bag</v>
          </cell>
          <cell r="R384" t="str">
            <v>no</v>
          </cell>
          <cell r="S384">
            <v>1</v>
          </cell>
          <cell r="T384">
            <v>88</v>
          </cell>
          <cell r="U384">
            <v>1</v>
          </cell>
          <cell r="V384" t="str">
            <v>T</v>
          </cell>
          <cell r="W384" t="str">
            <v>no</v>
          </cell>
          <cell r="Z384" t="str">
            <v>ICDP5057ES8YHU2</v>
          </cell>
        </row>
        <row r="385">
          <cell r="A385" t="str">
            <v>106-3</v>
          </cell>
          <cell r="B385">
            <v>5057</v>
          </cell>
          <cell r="C385">
            <v>2</v>
          </cell>
          <cell r="D385" t="str">
            <v>A</v>
          </cell>
          <cell r="E385">
            <v>106</v>
          </cell>
          <cell r="F385" t="str">
            <v>Z</v>
          </cell>
          <cell r="G385">
            <v>3</v>
          </cell>
          <cell r="H385">
            <v>3102562</v>
          </cell>
          <cell r="I385">
            <v>0.62</v>
          </cell>
          <cell r="J385">
            <v>0.57999999999999996</v>
          </cell>
          <cell r="K385">
            <v>287.70500000000004</v>
          </cell>
          <cell r="L385">
            <v>288.22000000000003</v>
          </cell>
          <cell r="M385">
            <v>287.64</v>
          </cell>
          <cell r="N385">
            <v>288.22000000000003</v>
          </cell>
          <cell r="O385">
            <v>0</v>
          </cell>
          <cell r="P385" t="str">
            <v>SM</v>
          </cell>
          <cell r="Q385" t="str">
            <v>cont. 106-4. pc1a-d</v>
          </cell>
          <cell r="R385" t="str">
            <v>no</v>
          </cell>
          <cell r="S385">
            <v>1</v>
          </cell>
          <cell r="T385">
            <v>88</v>
          </cell>
          <cell r="U385">
            <v>2</v>
          </cell>
          <cell r="V385" t="str">
            <v>M</v>
          </cell>
          <cell r="W385" t="str">
            <v>no</v>
          </cell>
          <cell r="Z385" t="str">
            <v>ICDP5057ESAYHU2</v>
          </cell>
        </row>
        <row r="386">
          <cell r="A386" t="str">
            <v>106-4</v>
          </cell>
          <cell r="B386">
            <v>5057</v>
          </cell>
          <cell r="C386">
            <v>2</v>
          </cell>
          <cell r="D386" t="str">
            <v>A</v>
          </cell>
          <cell r="E386">
            <v>106</v>
          </cell>
          <cell r="F386" t="str">
            <v>Z</v>
          </cell>
          <cell r="G386">
            <v>4</v>
          </cell>
          <cell r="H386">
            <v>3102564</v>
          </cell>
          <cell r="I386">
            <v>0.63</v>
          </cell>
          <cell r="J386">
            <v>0.59</v>
          </cell>
          <cell r="K386">
            <v>288.32500000000005</v>
          </cell>
          <cell r="L386">
            <v>288.81</v>
          </cell>
          <cell r="M386">
            <v>288.22000000000003</v>
          </cell>
          <cell r="N386">
            <v>288.81</v>
          </cell>
          <cell r="O386">
            <v>0</v>
          </cell>
          <cell r="P386" t="str">
            <v>SM</v>
          </cell>
          <cell r="Q386" t="str">
            <v>cont. 107-1. pc1a-b</v>
          </cell>
          <cell r="R386" t="str">
            <v>no</v>
          </cell>
          <cell r="S386">
            <v>1</v>
          </cell>
          <cell r="T386">
            <v>88</v>
          </cell>
          <cell r="U386">
            <v>3</v>
          </cell>
          <cell r="V386" t="str">
            <v>M</v>
          </cell>
          <cell r="W386" t="str">
            <v>no</v>
          </cell>
          <cell r="Z386" t="str">
            <v>ICDP5057ESCYHU2</v>
          </cell>
        </row>
        <row r="387">
          <cell r="A387" t="str">
            <v>107-1</v>
          </cell>
          <cell r="B387">
            <v>5057</v>
          </cell>
          <cell r="C387">
            <v>2</v>
          </cell>
          <cell r="D387" t="str">
            <v>A</v>
          </cell>
          <cell r="E387">
            <v>107</v>
          </cell>
          <cell r="F387" t="str">
            <v>Z</v>
          </cell>
          <cell r="G387">
            <v>1</v>
          </cell>
          <cell r="H387">
            <v>3102566</v>
          </cell>
          <cell r="I387">
            <v>0.54500000000000004</v>
          </cell>
          <cell r="J387">
            <v>0.54</v>
          </cell>
          <cell r="K387">
            <v>288.64999999999998</v>
          </cell>
          <cell r="L387">
            <v>289.19</v>
          </cell>
          <cell r="M387">
            <v>288.64999999999998</v>
          </cell>
          <cell r="N387">
            <v>289.19</v>
          </cell>
          <cell r="O387">
            <v>0</v>
          </cell>
          <cell r="P387" t="str">
            <v>SM</v>
          </cell>
          <cell r="Q387" t="str">
            <v>cont. 108-1. pc1a-b</v>
          </cell>
          <cell r="R387" t="str">
            <v>no</v>
          </cell>
          <cell r="S387">
            <v>1</v>
          </cell>
          <cell r="T387">
            <v>88</v>
          </cell>
          <cell r="U387">
            <v>4</v>
          </cell>
          <cell r="V387" t="str">
            <v>M</v>
          </cell>
          <cell r="W387" t="str">
            <v>no</v>
          </cell>
          <cell r="Z387" t="str">
            <v>ICDP5057ESEYHU2</v>
          </cell>
        </row>
        <row r="388">
          <cell r="A388" t="str">
            <v>108-1</v>
          </cell>
          <cell r="B388">
            <v>5057</v>
          </cell>
          <cell r="C388">
            <v>2</v>
          </cell>
          <cell r="D388" t="str">
            <v>A</v>
          </cell>
          <cell r="E388">
            <v>108</v>
          </cell>
          <cell r="F388" t="str">
            <v>Z</v>
          </cell>
          <cell r="G388">
            <v>1</v>
          </cell>
          <cell r="H388">
            <v>3102568</v>
          </cell>
          <cell r="I388">
            <v>0.79500000000000004</v>
          </cell>
          <cell r="J388">
            <v>0.79</v>
          </cell>
          <cell r="K388">
            <v>289.10000000000002</v>
          </cell>
          <cell r="L388">
            <v>289.89</v>
          </cell>
          <cell r="M388">
            <v>289.10000000000002</v>
          </cell>
          <cell r="N388">
            <v>289.89</v>
          </cell>
          <cell r="O388">
            <v>0</v>
          </cell>
          <cell r="P388" t="str">
            <v>SM</v>
          </cell>
          <cell r="Q388" t="str">
            <v>sawn 108-2. pc1a-c</v>
          </cell>
          <cell r="R388" t="str">
            <v>no</v>
          </cell>
          <cell r="S388">
            <v>1</v>
          </cell>
          <cell r="T388">
            <v>88</v>
          </cell>
          <cell r="U388">
            <v>5</v>
          </cell>
          <cell r="V388" t="str">
            <v>B</v>
          </cell>
          <cell r="W388" t="str">
            <v>no</v>
          </cell>
          <cell r="Z388" t="str">
            <v>ICDP5057ESGYHU2</v>
          </cell>
        </row>
        <row r="389">
          <cell r="A389" t="str">
            <v>108-2</v>
          </cell>
          <cell r="B389">
            <v>5057</v>
          </cell>
          <cell r="C389">
            <v>2</v>
          </cell>
          <cell r="D389" t="str">
            <v>A</v>
          </cell>
          <cell r="E389">
            <v>108</v>
          </cell>
          <cell r="F389" t="str">
            <v>Z</v>
          </cell>
          <cell r="G389">
            <v>2</v>
          </cell>
          <cell r="H389">
            <v>3102574</v>
          </cell>
          <cell r="I389">
            <v>0.81</v>
          </cell>
          <cell r="J389">
            <v>0.77</v>
          </cell>
          <cell r="K389">
            <v>289.89500000000004</v>
          </cell>
          <cell r="L389">
            <v>290.66000000000003</v>
          </cell>
          <cell r="M389">
            <v>289.89</v>
          </cell>
          <cell r="N389">
            <v>290.66000000000003</v>
          </cell>
          <cell r="O389">
            <v>0</v>
          </cell>
          <cell r="P389" t="str">
            <v>JC</v>
          </cell>
          <cell r="Q389" t="str">
            <v>cont. 108-3. pc1a-d, c in bag</v>
          </cell>
          <cell r="R389" t="str">
            <v>no</v>
          </cell>
          <cell r="S389">
            <v>1</v>
          </cell>
          <cell r="T389">
            <v>89</v>
          </cell>
          <cell r="U389">
            <v>1</v>
          </cell>
          <cell r="V389" t="str">
            <v>T</v>
          </cell>
          <cell r="W389" t="str">
            <v>no</v>
          </cell>
          <cell r="Z389" t="str">
            <v>ICDP5057ESMYHU2</v>
          </cell>
        </row>
        <row r="390">
          <cell r="A390" t="str">
            <v>108-3</v>
          </cell>
          <cell r="B390">
            <v>5057</v>
          </cell>
          <cell r="C390">
            <v>2</v>
          </cell>
          <cell r="D390" t="str">
            <v>A</v>
          </cell>
          <cell r="E390">
            <v>108</v>
          </cell>
          <cell r="F390" t="str">
            <v>Z</v>
          </cell>
          <cell r="G390">
            <v>3</v>
          </cell>
          <cell r="H390">
            <v>3102576</v>
          </cell>
          <cell r="I390">
            <v>0.9</v>
          </cell>
          <cell r="J390">
            <v>0.86</v>
          </cell>
          <cell r="K390">
            <v>290.70500000000004</v>
          </cell>
          <cell r="L390">
            <v>291.52</v>
          </cell>
          <cell r="M390">
            <v>290.66000000000003</v>
          </cell>
          <cell r="N390">
            <v>291.52</v>
          </cell>
          <cell r="O390">
            <v>0</v>
          </cell>
          <cell r="P390" t="str">
            <v>JC</v>
          </cell>
          <cell r="Q390" t="str">
            <v>cont. 1084. pc1a-d, a in bag</v>
          </cell>
          <cell r="R390" t="str">
            <v>no</v>
          </cell>
          <cell r="S390">
            <v>1</v>
          </cell>
          <cell r="T390">
            <v>89</v>
          </cell>
          <cell r="U390">
            <v>2</v>
          </cell>
          <cell r="V390" t="str">
            <v>M</v>
          </cell>
          <cell r="W390" t="str">
            <v>no</v>
          </cell>
          <cell r="Z390" t="str">
            <v>ICDP5057ESOYHU2</v>
          </cell>
        </row>
        <row r="391">
          <cell r="A391" t="str">
            <v>108-4</v>
          </cell>
          <cell r="B391">
            <v>5057</v>
          </cell>
          <cell r="C391">
            <v>2</v>
          </cell>
          <cell r="D391" t="str">
            <v>A</v>
          </cell>
          <cell r="E391">
            <v>108</v>
          </cell>
          <cell r="F391" t="str">
            <v>Z</v>
          </cell>
          <cell r="G391">
            <v>4</v>
          </cell>
          <cell r="H391">
            <v>3102578</v>
          </cell>
          <cell r="I391">
            <v>0.61</v>
          </cell>
          <cell r="J391">
            <v>0.56999999999999995</v>
          </cell>
          <cell r="K391">
            <v>291.60500000000002</v>
          </cell>
          <cell r="L391">
            <v>292.08999999999997</v>
          </cell>
          <cell r="M391">
            <v>291.52</v>
          </cell>
          <cell r="N391">
            <v>292.08999999999997</v>
          </cell>
          <cell r="O391">
            <v>0</v>
          </cell>
          <cell r="P391" t="str">
            <v>JC</v>
          </cell>
          <cell r="Q391" t="str">
            <v>cont. 109-1, rotated. pc1a-d, c in bag</v>
          </cell>
          <cell r="R391" t="str">
            <v>no</v>
          </cell>
          <cell r="S391">
            <v>1</v>
          </cell>
          <cell r="T391">
            <v>89</v>
          </cell>
          <cell r="U391">
            <v>3</v>
          </cell>
          <cell r="V391" t="str">
            <v>M</v>
          </cell>
          <cell r="W391" t="str">
            <v>no</v>
          </cell>
          <cell r="Z391" t="str">
            <v>ICDP5057ESQYHU2</v>
          </cell>
        </row>
        <row r="392">
          <cell r="A392" t="str">
            <v>109-1</v>
          </cell>
          <cell r="B392">
            <v>5057</v>
          </cell>
          <cell r="C392">
            <v>2</v>
          </cell>
          <cell r="D392" t="str">
            <v>A</v>
          </cell>
          <cell r="E392">
            <v>109</v>
          </cell>
          <cell r="F392" t="str">
            <v>Z</v>
          </cell>
          <cell r="G392">
            <v>1</v>
          </cell>
          <cell r="H392">
            <v>3102582</v>
          </cell>
          <cell r="I392">
            <v>0.73</v>
          </cell>
          <cell r="J392">
            <v>0.61</v>
          </cell>
          <cell r="K392">
            <v>292.14999999999998</v>
          </cell>
          <cell r="L392">
            <v>292.76</v>
          </cell>
          <cell r="M392">
            <v>292.14999999999998</v>
          </cell>
          <cell r="N392">
            <v>292.76</v>
          </cell>
          <cell r="O392">
            <v>0</v>
          </cell>
          <cell r="P392" t="str">
            <v>JC</v>
          </cell>
          <cell r="Q392" t="str">
            <v>cont. 109-2. pc1a-b</v>
          </cell>
          <cell r="R392" t="str">
            <v>no</v>
          </cell>
          <cell r="S392">
            <v>1</v>
          </cell>
          <cell r="T392">
            <v>89</v>
          </cell>
          <cell r="U392">
            <v>4</v>
          </cell>
          <cell r="V392" t="str">
            <v>M</v>
          </cell>
          <cell r="W392" t="str">
            <v>no</v>
          </cell>
          <cell r="Z392" t="str">
            <v>ICDP5057ESUYHU2</v>
          </cell>
        </row>
        <row r="393">
          <cell r="A393" t="str">
            <v>109-2</v>
          </cell>
          <cell r="B393">
            <v>5057</v>
          </cell>
          <cell r="C393">
            <v>2</v>
          </cell>
          <cell r="D393" t="str">
            <v>A</v>
          </cell>
          <cell r="E393">
            <v>109</v>
          </cell>
          <cell r="F393" t="str">
            <v>Z</v>
          </cell>
          <cell r="G393">
            <v>2</v>
          </cell>
          <cell r="H393">
            <v>3102584</v>
          </cell>
          <cell r="I393">
            <v>0.67500000000000004</v>
          </cell>
          <cell r="J393">
            <v>0.64</v>
          </cell>
          <cell r="K393">
            <v>292.88</v>
          </cell>
          <cell r="L393">
            <v>293.39999999999998</v>
          </cell>
          <cell r="M393">
            <v>292.76</v>
          </cell>
          <cell r="N393">
            <v>293.39999999999998</v>
          </cell>
          <cell r="O393">
            <v>0</v>
          </cell>
          <cell r="P393" t="str">
            <v>JC</v>
          </cell>
          <cell r="Q393" t="str">
            <v>cont. 109-3. pc1</v>
          </cell>
          <cell r="R393" t="str">
            <v>no</v>
          </cell>
          <cell r="S393">
            <v>1</v>
          </cell>
          <cell r="T393">
            <v>89</v>
          </cell>
          <cell r="U393">
            <v>5</v>
          </cell>
          <cell r="V393" t="str">
            <v>B</v>
          </cell>
          <cell r="W393" t="str">
            <v>no</v>
          </cell>
          <cell r="Z393" t="str">
            <v>ICDP5057ESWYHU2</v>
          </cell>
        </row>
        <row r="394">
          <cell r="A394" t="str">
            <v>109-3</v>
          </cell>
          <cell r="B394">
            <v>5057</v>
          </cell>
          <cell r="C394">
            <v>2</v>
          </cell>
          <cell r="D394" t="str">
            <v>A</v>
          </cell>
          <cell r="E394">
            <v>109</v>
          </cell>
          <cell r="F394" t="str">
            <v>Z</v>
          </cell>
          <cell r="G394">
            <v>3</v>
          </cell>
          <cell r="H394">
            <v>3102586</v>
          </cell>
          <cell r="I394">
            <v>0.85</v>
          </cell>
          <cell r="J394">
            <v>0.83</v>
          </cell>
          <cell r="K394">
            <v>293.55500000000001</v>
          </cell>
          <cell r="L394">
            <v>294.23</v>
          </cell>
          <cell r="M394">
            <v>293.39999999999998</v>
          </cell>
          <cell r="N394">
            <v>294.23</v>
          </cell>
          <cell r="O394">
            <v>0</v>
          </cell>
          <cell r="P394" t="str">
            <v>SM</v>
          </cell>
          <cell r="Q394" t="str">
            <v>cont. 109-4. pc1a-c</v>
          </cell>
          <cell r="R394" t="str">
            <v>no</v>
          </cell>
          <cell r="S394">
            <v>1</v>
          </cell>
          <cell r="T394">
            <v>90</v>
          </cell>
          <cell r="U394">
            <v>1</v>
          </cell>
          <cell r="V394" t="str">
            <v>T</v>
          </cell>
          <cell r="W394" t="str">
            <v>no</v>
          </cell>
          <cell r="Z394" t="str">
            <v>ICDP5057ESYYHU2</v>
          </cell>
        </row>
        <row r="395">
          <cell r="A395" t="str">
            <v>109-4</v>
          </cell>
          <cell r="B395">
            <v>5057</v>
          </cell>
          <cell r="C395">
            <v>2</v>
          </cell>
          <cell r="D395" t="str">
            <v>A</v>
          </cell>
          <cell r="E395">
            <v>109</v>
          </cell>
          <cell r="F395" t="str">
            <v>Z</v>
          </cell>
          <cell r="G395">
            <v>4</v>
          </cell>
          <cell r="H395">
            <v>3102588</v>
          </cell>
          <cell r="I395">
            <v>0.98</v>
          </cell>
          <cell r="J395">
            <v>0.96</v>
          </cell>
          <cell r="K395">
            <v>294.40500000000003</v>
          </cell>
          <cell r="L395">
            <v>295.19</v>
          </cell>
          <cell r="M395">
            <v>294.23</v>
          </cell>
          <cell r="N395">
            <v>295.19</v>
          </cell>
          <cell r="O395">
            <v>0</v>
          </cell>
          <cell r="P395" t="str">
            <v>SM</v>
          </cell>
          <cell r="Q395" t="str">
            <v>cont. 110-1. pc1</v>
          </cell>
          <cell r="R395" t="str">
            <v>no</v>
          </cell>
          <cell r="S395">
            <v>1</v>
          </cell>
          <cell r="T395">
            <v>90</v>
          </cell>
          <cell r="U395">
            <v>2</v>
          </cell>
          <cell r="V395" t="str">
            <v>M</v>
          </cell>
          <cell r="W395" t="str">
            <v>no</v>
          </cell>
          <cell r="Z395" t="str">
            <v>ICDP5057ES0ZHU2</v>
          </cell>
        </row>
        <row r="396">
          <cell r="A396" t="str">
            <v>110-1</v>
          </cell>
          <cell r="B396">
            <v>5057</v>
          </cell>
          <cell r="C396">
            <v>2</v>
          </cell>
          <cell r="D396" t="str">
            <v>A</v>
          </cell>
          <cell r="E396">
            <v>110</v>
          </cell>
          <cell r="F396" t="str">
            <v>Z</v>
          </cell>
          <cell r="G396">
            <v>1</v>
          </cell>
          <cell r="H396">
            <v>3102590</v>
          </cell>
          <cell r="I396">
            <v>0.85499999999999998</v>
          </cell>
          <cell r="J396">
            <v>0.85</v>
          </cell>
          <cell r="K396">
            <v>295.2</v>
          </cell>
          <cell r="L396">
            <v>296.05</v>
          </cell>
          <cell r="M396">
            <v>295.2</v>
          </cell>
          <cell r="N396">
            <v>296.05</v>
          </cell>
          <cell r="O396">
            <v>0</v>
          </cell>
          <cell r="P396" t="str">
            <v>SM</v>
          </cell>
          <cell r="Q396" t="str">
            <v>sawn 110-2. pc1a-b</v>
          </cell>
          <cell r="R396" t="str">
            <v>no</v>
          </cell>
          <cell r="S396">
            <v>1</v>
          </cell>
          <cell r="T396">
            <v>90</v>
          </cell>
          <cell r="U396">
            <v>3</v>
          </cell>
          <cell r="V396" t="str">
            <v>M</v>
          </cell>
          <cell r="W396" t="str">
            <v>no</v>
          </cell>
          <cell r="Z396" t="str">
            <v>ICDP5057ES2ZHU2</v>
          </cell>
        </row>
        <row r="397">
          <cell r="A397" t="str">
            <v>110-2</v>
          </cell>
          <cell r="B397">
            <v>5057</v>
          </cell>
          <cell r="C397">
            <v>2</v>
          </cell>
          <cell r="D397" t="str">
            <v>A</v>
          </cell>
          <cell r="E397">
            <v>110</v>
          </cell>
          <cell r="F397" t="str">
            <v>Z</v>
          </cell>
          <cell r="G397">
            <v>2</v>
          </cell>
          <cell r="H397">
            <v>3102592</v>
          </cell>
          <cell r="I397">
            <v>0.84499999999999997</v>
          </cell>
          <cell r="J397">
            <v>0.83</v>
          </cell>
          <cell r="K397">
            <v>296.05500000000001</v>
          </cell>
          <cell r="L397">
            <v>296.88</v>
          </cell>
          <cell r="M397">
            <v>296.05</v>
          </cell>
          <cell r="N397">
            <v>296.88</v>
          </cell>
          <cell r="O397">
            <v>0</v>
          </cell>
          <cell r="P397" t="str">
            <v>SM</v>
          </cell>
          <cell r="Q397" t="str">
            <v>cont. 110-3. pc1a-b</v>
          </cell>
          <cell r="R397" t="str">
            <v>no</v>
          </cell>
          <cell r="S397">
            <v>1</v>
          </cell>
          <cell r="T397">
            <v>90</v>
          </cell>
          <cell r="U397">
            <v>4</v>
          </cell>
          <cell r="V397" t="str">
            <v>M</v>
          </cell>
          <cell r="W397" t="str">
            <v>no</v>
          </cell>
          <cell r="Z397" t="str">
            <v>ICDP5057ES4ZHU2</v>
          </cell>
        </row>
        <row r="398">
          <cell r="A398" t="str">
            <v>110-3</v>
          </cell>
          <cell r="B398">
            <v>5057</v>
          </cell>
          <cell r="C398">
            <v>2</v>
          </cell>
          <cell r="D398" t="str">
            <v>A</v>
          </cell>
          <cell r="E398">
            <v>110</v>
          </cell>
          <cell r="F398" t="str">
            <v>Z</v>
          </cell>
          <cell r="G398">
            <v>3</v>
          </cell>
          <cell r="H398">
            <v>3102594</v>
          </cell>
          <cell r="I398">
            <v>0.66</v>
          </cell>
          <cell r="J398">
            <v>0.62</v>
          </cell>
          <cell r="K398">
            <v>296.90000000000003</v>
          </cell>
          <cell r="L398">
            <v>297.5</v>
          </cell>
          <cell r="M398">
            <v>296.88</v>
          </cell>
          <cell r="N398">
            <v>297.5</v>
          </cell>
          <cell r="O398">
            <v>0</v>
          </cell>
          <cell r="P398" t="str">
            <v>SM</v>
          </cell>
          <cell r="Q398" t="str">
            <v>sawn 110-4. pc1a-c, b in bag</v>
          </cell>
          <cell r="R398" t="str">
            <v>no</v>
          </cell>
          <cell r="S398">
            <v>1</v>
          </cell>
          <cell r="T398">
            <v>90</v>
          </cell>
          <cell r="U398">
            <v>5</v>
          </cell>
          <cell r="V398" t="str">
            <v>B</v>
          </cell>
          <cell r="W398" t="str">
            <v>no</v>
          </cell>
          <cell r="Z398" t="str">
            <v>ICDP5057ES6ZHU2</v>
          </cell>
        </row>
        <row r="399">
          <cell r="A399" t="str">
            <v>110-4</v>
          </cell>
          <cell r="B399">
            <v>5057</v>
          </cell>
          <cell r="C399">
            <v>2</v>
          </cell>
          <cell r="D399" t="str">
            <v>A</v>
          </cell>
          <cell r="E399">
            <v>110</v>
          </cell>
          <cell r="F399" t="str">
            <v>Z</v>
          </cell>
          <cell r="G399">
            <v>4</v>
          </cell>
          <cell r="H399">
            <v>3102596</v>
          </cell>
          <cell r="I399">
            <v>0.73499999999999999</v>
          </cell>
          <cell r="J399">
            <v>0.71</v>
          </cell>
          <cell r="K399">
            <v>297.56000000000006</v>
          </cell>
          <cell r="L399">
            <v>298.20999999999998</v>
          </cell>
          <cell r="M399">
            <v>297.5</v>
          </cell>
          <cell r="N399">
            <v>298.20999999999998</v>
          </cell>
          <cell r="O399">
            <v>0</v>
          </cell>
          <cell r="P399" t="str">
            <v>SM</v>
          </cell>
          <cell r="Q399" t="str">
            <v>cont. 111-1. pc1a-b</v>
          </cell>
          <cell r="R399" t="str">
            <v>no</v>
          </cell>
          <cell r="S399">
            <v>1</v>
          </cell>
          <cell r="T399">
            <v>91</v>
          </cell>
          <cell r="U399">
            <v>1</v>
          </cell>
          <cell r="V399" t="str">
            <v>T</v>
          </cell>
          <cell r="W399" t="str">
            <v>no</v>
          </cell>
          <cell r="Z399" t="str">
            <v>ICDP5057ES8ZHU2</v>
          </cell>
        </row>
        <row r="400">
          <cell r="A400" t="str">
            <v>111-1</v>
          </cell>
          <cell r="B400">
            <v>5057</v>
          </cell>
          <cell r="C400">
            <v>2</v>
          </cell>
          <cell r="D400" t="str">
            <v>A</v>
          </cell>
          <cell r="E400">
            <v>111</v>
          </cell>
          <cell r="F400" t="str">
            <v>Z</v>
          </cell>
          <cell r="G400">
            <v>1</v>
          </cell>
          <cell r="H400">
            <v>3102598</v>
          </cell>
          <cell r="I400">
            <v>0.85</v>
          </cell>
          <cell r="J400">
            <v>0.82</v>
          </cell>
          <cell r="K400">
            <v>298.25</v>
          </cell>
          <cell r="L400">
            <v>299.07</v>
          </cell>
          <cell r="M400">
            <v>298.25</v>
          </cell>
          <cell r="N400">
            <v>299.07</v>
          </cell>
          <cell r="O400">
            <v>0</v>
          </cell>
          <cell r="P400" t="str">
            <v>SM</v>
          </cell>
          <cell r="Q400" t="str">
            <v>sawn 111-2. pc1a-c</v>
          </cell>
          <cell r="R400" t="str">
            <v>no</v>
          </cell>
          <cell r="S400">
            <v>1</v>
          </cell>
          <cell r="T400">
            <v>91</v>
          </cell>
          <cell r="U400">
            <v>2</v>
          </cell>
          <cell r="V400" t="str">
            <v>M</v>
          </cell>
          <cell r="W400" t="str">
            <v>no</v>
          </cell>
          <cell r="Z400" t="str">
            <v>ICDP5057ESAZHU2</v>
          </cell>
        </row>
        <row r="401">
          <cell r="A401" t="str">
            <v>111-2</v>
          </cell>
          <cell r="B401">
            <v>5057</v>
          </cell>
          <cell r="C401">
            <v>2</v>
          </cell>
          <cell r="D401" t="str">
            <v>A</v>
          </cell>
          <cell r="E401">
            <v>111</v>
          </cell>
          <cell r="F401" t="str">
            <v>Z</v>
          </cell>
          <cell r="G401">
            <v>2</v>
          </cell>
          <cell r="H401">
            <v>3102600</v>
          </cell>
          <cell r="I401">
            <v>0.84499999999999997</v>
          </cell>
          <cell r="J401">
            <v>0.84</v>
          </cell>
          <cell r="K401">
            <v>299.10000000000002</v>
          </cell>
          <cell r="L401">
            <v>299.91000000000003</v>
          </cell>
          <cell r="M401">
            <v>299.07</v>
          </cell>
          <cell r="N401">
            <v>299.91000000000003</v>
          </cell>
          <cell r="O401">
            <v>0</v>
          </cell>
          <cell r="P401" t="str">
            <v>SM</v>
          </cell>
          <cell r="Q401" t="str">
            <v>cont. 111-3. pc1a-b</v>
          </cell>
          <cell r="R401" t="str">
            <v>no</v>
          </cell>
          <cell r="S401">
            <v>1</v>
          </cell>
          <cell r="T401">
            <v>91</v>
          </cell>
          <cell r="U401">
            <v>3</v>
          </cell>
          <cell r="V401" t="str">
            <v>M</v>
          </cell>
          <cell r="W401" t="str">
            <v>no</v>
          </cell>
          <cell r="X401">
            <v>0</v>
          </cell>
          <cell r="Y401">
            <v>0</v>
          </cell>
          <cell r="Z401" t="str">
            <v>ICDP5057ESCZHU2</v>
          </cell>
        </row>
        <row r="402">
          <cell r="A402" t="str">
            <v>111-3</v>
          </cell>
          <cell r="B402">
            <v>5057</v>
          </cell>
          <cell r="C402">
            <v>2</v>
          </cell>
          <cell r="D402" t="str">
            <v>A</v>
          </cell>
          <cell r="E402">
            <v>111</v>
          </cell>
          <cell r="F402" t="str">
            <v>Z</v>
          </cell>
          <cell r="G402">
            <v>3</v>
          </cell>
          <cell r="H402">
            <v>3102602</v>
          </cell>
          <cell r="I402">
            <v>0.71499999999999997</v>
          </cell>
          <cell r="J402">
            <v>0.71</v>
          </cell>
          <cell r="K402">
            <v>299.94500000000005</v>
          </cell>
          <cell r="L402">
            <v>300.62</v>
          </cell>
          <cell r="M402">
            <v>299.91000000000003</v>
          </cell>
          <cell r="N402">
            <v>300.62</v>
          </cell>
          <cell r="O402">
            <v>0</v>
          </cell>
          <cell r="P402" t="str">
            <v>SM</v>
          </cell>
          <cell r="Q402" t="str">
            <v>sawn 111-4. pc1a-b</v>
          </cell>
          <cell r="R402" t="str">
            <v>no</v>
          </cell>
          <cell r="S402">
            <v>1</v>
          </cell>
          <cell r="T402">
            <v>91</v>
          </cell>
          <cell r="U402">
            <v>4</v>
          </cell>
          <cell r="V402" t="str">
            <v>M</v>
          </cell>
          <cell r="W402" t="str">
            <v>no</v>
          </cell>
          <cell r="Z402" t="str">
            <v>ICDP5057ESEZHU2</v>
          </cell>
        </row>
        <row r="403">
          <cell r="A403" t="str">
            <v>111-4</v>
          </cell>
          <cell r="B403">
            <v>5057</v>
          </cell>
          <cell r="C403">
            <v>2</v>
          </cell>
          <cell r="D403" t="str">
            <v>A</v>
          </cell>
          <cell r="E403">
            <v>111</v>
          </cell>
          <cell r="F403" t="str">
            <v>Z</v>
          </cell>
          <cell r="G403">
            <v>4</v>
          </cell>
          <cell r="H403">
            <v>3102604</v>
          </cell>
          <cell r="I403">
            <v>0.67</v>
          </cell>
          <cell r="J403">
            <v>0.65</v>
          </cell>
          <cell r="K403">
            <v>300.66000000000003</v>
          </cell>
          <cell r="L403">
            <v>301.27</v>
          </cell>
          <cell r="M403">
            <v>300.62</v>
          </cell>
          <cell r="N403">
            <v>301.27</v>
          </cell>
          <cell r="O403">
            <v>0</v>
          </cell>
          <cell r="P403" t="str">
            <v>SM</v>
          </cell>
          <cell r="Q403" t="str">
            <v>cont. 112-1. pc1a-d</v>
          </cell>
          <cell r="R403" t="str">
            <v>no</v>
          </cell>
          <cell r="S403">
            <v>1</v>
          </cell>
          <cell r="T403">
            <v>91</v>
          </cell>
          <cell r="U403">
            <v>5</v>
          </cell>
          <cell r="V403" t="str">
            <v>B</v>
          </cell>
          <cell r="W403" t="str">
            <v>no</v>
          </cell>
          <cell r="Z403" t="str">
            <v>ICDP5057ESGZHU2</v>
          </cell>
        </row>
        <row r="404">
          <cell r="A404" t="str">
            <v>112-1</v>
          </cell>
          <cell r="B404">
            <v>5057</v>
          </cell>
          <cell r="C404">
            <v>2</v>
          </cell>
          <cell r="D404" t="str">
            <v>A</v>
          </cell>
          <cell r="E404">
            <v>112</v>
          </cell>
          <cell r="F404" t="str">
            <v>Z</v>
          </cell>
          <cell r="G404">
            <v>1</v>
          </cell>
          <cell r="H404">
            <v>3102608</v>
          </cell>
          <cell r="I404">
            <v>0.85</v>
          </cell>
          <cell r="J404">
            <v>0.82</v>
          </cell>
          <cell r="K404">
            <v>301.3</v>
          </cell>
          <cell r="L404">
            <v>302.12</v>
          </cell>
          <cell r="M404">
            <v>301.3</v>
          </cell>
          <cell r="N404">
            <v>302.12</v>
          </cell>
          <cell r="O404">
            <v>0</v>
          </cell>
          <cell r="P404" t="str">
            <v>JC</v>
          </cell>
          <cell r="Q404" t="str">
            <v>cont. 112-2. pc1a-b</v>
          </cell>
          <cell r="R404" t="str">
            <v>no</v>
          </cell>
          <cell r="S404">
            <v>1</v>
          </cell>
          <cell r="T404">
            <v>92</v>
          </cell>
          <cell r="U404">
            <v>1</v>
          </cell>
          <cell r="V404" t="str">
            <v>T</v>
          </cell>
          <cell r="W404" t="str">
            <v>no</v>
          </cell>
          <cell r="Z404" t="str">
            <v>ICDP5057ESKZHU2</v>
          </cell>
        </row>
        <row r="405">
          <cell r="A405" t="str">
            <v>112-2</v>
          </cell>
          <cell r="B405">
            <v>5057</v>
          </cell>
          <cell r="C405">
            <v>2</v>
          </cell>
          <cell r="D405" t="str">
            <v>A</v>
          </cell>
          <cell r="E405">
            <v>112</v>
          </cell>
          <cell r="F405" t="str">
            <v>Z</v>
          </cell>
          <cell r="G405">
            <v>2</v>
          </cell>
          <cell r="H405">
            <v>3102610</v>
          </cell>
          <cell r="I405">
            <v>0.98499999999999999</v>
          </cell>
          <cell r="J405">
            <v>0.96</v>
          </cell>
          <cell r="K405">
            <v>302.15000000000003</v>
          </cell>
          <cell r="L405">
            <v>303.08</v>
          </cell>
          <cell r="M405">
            <v>302.12</v>
          </cell>
          <cell r="N405">
            <v>303.08</v>
          </cell>
          <cell r="O405">
            <v>0</v>
          </cell>
          <cell r="P405" t="str">
            <v>JC</v>
          </cell>
          <cell r="Q405" t="str">
            <v>cont. 112-3. pc1a-d</v>
          </cell>
          <cell r="R405" t="str">
            <v>no</v>
          </cell>
          <cell r="S405">
            <v>1</v>
          </cell>
          <cell r="T405">
            <v>92</v>
          </cell>
          <cell r="U405">
            <v>2</v>
          </cell>
          <cell r="V405" t="str">
            <v>M</v>
          </cell>
          <cell r="W405" t="str">
            <v>no</v>
          </cell>
          <cell r="Z405" t="str">
            <v>ICDP5057ESMZHU2</v>
          </cell>
        </row>
        <row r="406">
          <cell r="A406" t="str">
            <v>112-3</v>
          </cell>
          <cell r="B406">
            <v>5057</v>
          </cell>
          <cell r="C406">
            <v>2</v>
          </cell>
          <cell r="D406" t="str">
            <v>A</v>
          </cell>
          <cell r="E406">
            <v>112</v>
          </cell>
          <cell r="F406" t="str">
            <v>Z</v>
          </cell>
          <cell r="G406">
            <v>3</v>
          </cell>
          <cell r="H406">
            <v>3102612</v>
          </cell>
          <cell r="I406">
            <v>0.81499999999999995</v>
          </cell>
          <cell r="J406">
            <v>0.78</v>
          </cell>
          <cell r="K406">
            <v>303.13500000000005</v>
          </cell>
          <cell r="L406">
            <v>303.86</v>
          </cell>
          <cell r="M406">
            <v>303.08</v>
          </cell>
          <cell r="N406">
            <v>303.86</v>
          </cell>
          <cell r="O406">
            <v>0</v>
          </cell>
          <cell r="P406" t="str">
            <v>JC</v>
          </cell>
          <cell r="Q406" t="str">
            <v>cont. 113-1. pc1a-f</v>
          </cell>
          <cell r="R406" t="str">
            <v>no</v>
          </cell>
          <cell r="S406">
            <v>1</v>
          </cell>
          <cell r="T406">
            <v>92</v>
          </cell>
          <cell r="U406">
            <v>3</v>
          </cell>
          <cell r="V406" t="str">
            <v>M</v>
          </cell>
          <cell r="W406" t="str">
            <v>no</v>
          </cell>
          <cell r="Z406" t="str">
            <v>ICDP5057ESOZHU2</v>
          </cell>
        </row>
        <row r="407">
          <cell r="A407" t="str">
            <v>113-1</v>
          </cell>
          <cell r="B407">
            <v>5057</v>
          </cell>
          <cell r="C407">
            <v>2</v>
          </cell>
          <cell r="D407" t="str">
            <v>A</v>
          </cell>
          <cell r="E407">
            <v>113</v>
          </cell>
          <cell r="F407" t="str">
            <v>Z</v>
          </cell>
          <cell r="G407">
            <v>1</v>
          </cell>
          <cell r="H407">
            <v>3102616</v>
          </cell>
          <cell r="I407">
            <v>0.56000000000000005</v>
          </cell>
          <cell r="J407">
            <v>0.54</v>
          </cell>
          <cell r="K407">
            <v>303.8</v>
          </cell>
          <cell r="L407">
            <v>304.33999999999997</v>
          </cell>
          <cell r="M407">
            <v>303.8</v>
          </cell>
          <cell r="N407">
            <v>304.33999999999997</v>
          </cell>
          <cell r="O407">
            <v>0</v>
          </cell>
          <cell r="P407" t="str">
            <v>JC</v>
          </cell>
          <cell r="Q407" t="str">
            <v>cont. 114-1. pc1a-c. pc2a-b</v>
          </cell>
          <cell r="R407" t="str">
            <v>no</v>
          </cell>
          <cell r="S407">
            <v>2</v>
          </cell>
          <cell r="T407">
            <v>92</v>
          </cell>
          <cell r="U407">
            <v>4</v>
          </cell>
          <cell r="V407" t="str">
            <v>M</v>
          </cell>
          <cell r="W407" t="str">
            <v>no</v>
          </cell>
          <cell r="Z407" t="str">
            <v>ICDP5057ESSZHU2</v>
          </cell>
        </row>
        <row r="408">
          <cell r="A408" t="str">
            <v>114-1</v>
          </cell>
          <cell r="B408">
            <v>5057</v>
          </cell>
          <cell r="C408">
            <v>2</v>
          </cell>
          <cell r="D408" t="str">
            <v>A</v>
          </cell>
          <cell r="E408">
            <v>114</v>
          </cell>
          <cell r="F408" t="str">
            <v>Z</v>
          </cell>
          <cell r="G408">
            <v>1</v>
          </cell>
          <cell r="H408">
            <v>3102618</v>
          </cell>
          <cell r="I408">
            <v>0.72499999999999998</v>
          </cell>
          <cell r="J408">
            <v>0.7</v>
          </cell>
          <cell r="K408">
            <v>304.35000000000002</v>
          </cell>
          <cell r="L408">
            <v>305.05</v>
          </cell>
          <cell r="M408">
            <v>304.35000000000002</v>
          </cell>
          <cell r="N408">
            <v>305.05</v>
          </cell>
          <cell r="O408">
            <v>0</v>
          </cell>
          <cell r="P408" t="str">
            <v>JC</v>
          </cell>
          <cell r="Q408" t="str">
            <v>cont. 114-2. pc1a-c, b in bag</v>
          </cell>
          <cell r="R408" t="str">
            <v>no</v>
          </cell>
          <cell r="S408">
            <v>1</v>
          </cell>
          <cell r="T408">
            <v>92</v>
          </cell>
          <cell r="U408">
            <v>5</v>
          </cell>
          <cell r="V408" t="str">
            <v>B</v>
          </cell>
          <cell r="W408" t="str">
            <v>no</v>
          </cell>
          <cell r="Z408" t="str">
            <v>ICDP5057ESUZHU2</v>
          </cell>
        </row>
        <row r="409">
          <cell r="A409" t="str">
            <v>114-2</v>
          </cell>
          <cell r="B409">
            <v>5057</v>
          </cell>
          <cell r="C409">
            <v>2</v>
          </cell>
          <cell r="D409" t="str">
            <v>A</v>
          </cell>
          <cell r="E409">
            <v>114</v>
          </cell>
          <cell r="F409" t="str">
            <v>Z</v>
          </cell>
          <cell r="G409">
            <v>2</v>
          </cell>
          <cell r="H409">
            <v>3102620</v>
          </cell>
          <cell r="I409">
            <v>0.96</v>
          </cell>
          <cell r="J409">
            <v>0.84</v>
          </cell>
          <cell r="K409">
            <v>305.07500000000005</v>
          </cell>
          <cell r="L409">
            <v>305.89</v>
          </cell>
          <cell r="M409">
            <v>305.05</v>
          </cell>
          <cell r="N409">
            <v>305.89</v>
          </cell>
          <cell r="O409">
            <v>0</v>
          </cell>
          <cell r="P409" t="str">
            <v>JC</v>
          </cell>
          <cell r="Q409" t="str">
            <v>cont. 114-3. pc1a-b</v>
          </cell>
          <cell r="R409" t="str">
            <v>no</v>
          </cell>
          <cell r="S409">
            <v>1</v>
          </cell>
          <cell r="T409">
            <v>93</v>
          </cell>
          <cell r="U409">
            <v>1</v>
          </cell>
          <cell r="V409" t="str">
            <v>T</v>
          </cell>
          <cell r="W409" t="str">
            <v>no</v>
          </cell>
          <cell r="Z409" t="str">
            <v>ICDP5057ESWZHU2</v>
          </cell>
        </row>
        <row r="410">
          <cell r="A410" t="str">
            <v>114-3</v>
          </cell>
          <cell r="B410">
            <v>5057</v>
          </cell>
          <cell r="C410">
            <v>2</v>
          </cell>
          <cell r="D410" t="str">
            <v>A</v>
          </cell>
          <cell r="E410">
            <v>114</v>
          </cell>
          <cell r="F410" t="str">
            <v>Z</v>
          </cell>
          <cell r="G410">
            <v>3</v>
          </cell>
          <cell r="H410">
            <v>3102622</v>
          </cell>
          <cell r="I410">
            <v>0.8</v>
          </cell>
          <cell r="J410">
            <v>0.77</v>
          </cell>
          <cell r="K410">
            <v>306.03500000000003</v>
          </cell>
          <cell r="L410">
            <v>306.66000000000003</v>
          </cell>
          <cell r="M410">
            <v>305.89</v>
          </cell>
          <cell r="N410">
            <v>306.66000000000003</v>
          </cell>
          <cell r="O410">
            <v>0</v>
          </cell>
          <cell r="P410" t="str">
            <v>JC</v>
          </cell>
          <cell r="Q410" t="str">
            <v>cont. 114-4. pc1a-d</v>
          </cell>
          <cell r="R410" t="str">
            <v>no</v>
          </cell>
          <cell r="S410">
            <v>1</v>
          </cell>
          <cell r="T410">
            <v>93</v>
          </cell>
          <cell r="U410">
            <v>2</v>
          </cell>
          <cell r="V410" t="str">
            <v>M</v>
          </cell>
          <cell r="W410" t="str">
            <v>no</v>
          </cell>
          <cell r="Z410" t="str">
            <v>ICDP5057ESYZHU2</v>
          </cell>
        </row>
        <row r="411">
          <cell r="A411" t="str">
            <v>114-4</v>
          </cell>
          <cell r="B411">
            <v>5057</v>
          </cell>
          <cell r="C411">
            <v>2</v>
          </cell>
          <cell r="D411" t="str">
            <v>A</v>
          </cell>
          <cell r="E411">
            <v>114</v>
          </cell>
          <cell r="F411" t="str">
            <v>Z</v>
          </cell>
          <cell r="G411">
            <v>4</v>
          </cell>
          <cell r="H411">
            <v>3102624</v>
          </cell>
          <cell r="I411">
            <v>0.745</v>
          </cell>
          <cell r="J411">
            <v>0.74</v>
          </cell>
          <cell r="K411">
            <v>306.83500000000004</v>
          </cell>
          <cell r="L411">
            <v>307.39999999999998</v>
          </cell>
          <cell r="M411">
            <v>306.66000000000003</v>
          </cell>
          <cell r="N411">
            <v>307.39999999999998</v>
          </cell>
          <cell r="O411">
            <v>0</v>
          </cell>
          <cell r="P411" t="str">
            <v>JC</v>
          </cell>
          <cell r="Q411" t="str">
            <v>cont. 115-1. pc1a-c</v>
          </cell>
          <cell r="R411" t="str">
            <v>no</v>
          </cell>
          <cell r="S411">
            <v>1</v>
          </cell>
          <cell r="T411">
            <v>93</v>
          </cell>
          <cell r="U411">
            <v>3</v>
          </cell>
          <cell r="V411" t="str">
            <v>M</v>
          </cell>
          <cell r="W411" t="str">
            <v>no</v>
          </cell>
          <cell r="Z411" t="str">
            <v>ICDP5057ES00IU2</v>
          </cell>
        </row>
        <row r="412">
          <cell r="A412" t="str">
            <v>115-1</v>
          </cell>
          <cell r="B412">
            <v>5057</v>
          </cell>
          <cell r="C412">
            <v>2</v>
          </cell>
          <cell r="D412" t="str">
            <v>A</v>
          </cell>
          <cell r="E412">
            <v>115</v>
          </cell>
          <cell r="F412" t="str">
            <v>Z</v>
          </cell>
          <cell r="G412">
            <v>1</v>
          </cell>
          <cell r="H412">
            <v>3102626</v>
          </cell>
          <cell r="I412">
            <v>0.91</v>
          </cell>
          <cell r="J412">
            <v>0.9</v>
          </cell>
          <cell r="K412">
            <v>307.39999999999998</v>
          </cell>
          <cell r="L412">
            <v>308.3</v>
          </cell>
          <cell r="M412">
            <v>307.39999999999998</v>
          </cell>
          <cell r="N412">
            <v>308.3</v>
          </cell>
          <cell r="O412">
            <v>0</v>
          </cell>
          <cell r="P412" t="str">
            <v>JC</v>
          </cell>
          <cell r="Q412" t="str">
            <v>cont. 115-2. pc1a-e, d in bag</v>
          </cell>
          <cell r="R412" t="str">
            <v>no</v>
          </cell>
          <cell r="S412">
            <v>1</v>
          </cell>
          <cell r="T412">
            <v>93</v>
          </cell>
          <cell r="U412">
            <v>4</v>
          </cell>
          <cell r="V412" t="str">
            <v>M</v>
          </cell>
          <cell r="W412" t="str">
            <v>no</v>
          </cell>
          <cell r="Z412" t="str">
            <v>ICDP5057ES20IU2</v>
          </cell>
        </row>
        <row r="413">
          <cell r="A413" t="str">
            <v>115-2</v>
          </cell>
          <cell r="B413">
            <v>5057</v>
          </cell>
          <cell r="C413">
            <v>2</v>
          </cell>
          <cell r="D413" t="str">
            <v>A</v>
          </cell>
          <cell r="E413">
            <v>115</v>
          </cell>
          <cell r="F413" t="str">
            <v>Z</v>
          </cell>
          <cell r="G413">
            <v>2</v>
          </cell>
          <cell r="H413">
            <v>3102628</v>
          </cell>
          <cell r="I413">
            <v>0.91500000000000004</v>
          </cell>
          <cell r="J413">
            <v>0.89</v>
          </cell>
          <cell r="K413">
            <v>308.31</v>
          </cell>
          <cell r="L413">
            <v>309.19</v>
          </cell>
          <cell r="M413">
            <v>308.3</v>
          </cell>
          <cell r="N413">
            <v>309.19</v>
          </cell>
          <cell r="O413">
            <v>0</v>
          </cell>
          <cell r="P413" t="str">
            <v>SM</v>
          </cell>
          <cell r="Q413" t="str">
            <v>cont. 115-3. pc1a-e, d in bag</v>
          </cell>
          <cell r="R413" t="str">
            <v>no</v>
          </cell>
          <cell r="S413">
            <v>1</v>
          </cell>
          <cell r="T413">
            <v>93</v>
          </cell>
          <cell r="U413">
            <v>5</v>
          </cell>
          <cell r="V413" t="str">
            <v>B</v>
          </cell>
          <cell r="W413" t="str">
            <v>no</v>
          </cell>
          <cell r="Z413" t="str">
            <v>ICDP5057ES40IU2</v>
          </cell>
        </row>
        <row r="414">
          <cell r="A414" t="str">
            <v>115-3</v>
          </cell>
          <cell r="B414">
            <v>5057</v>
          </cell>
          <cell r="C414">
            <v>2</v>
          </cell>
          <cell r="D414" t="str">
            <v>A</v>
          </cell>
          <cell r="E414">
            <v>115</v>
          </cell>
          <cell r="F414" t="str">
            <v>Z</v>
          </cell>
          <cell r="G414">
            <v>3</v>
          </cell>
          <cell r="H414">
            <v>3102630</v>
          </cell>
          <cell r="I414">
            <v>0.75</v>
          </cell>
          <cell r="J414">
            <v>0.74</v>
          </cell>
          <cell r="K414">
            <v>309.22500000000002</v>
          </cell>
          <cell r="L414">
            <v>309.93</v>
          </cell>
          <cell r="M414">
            <v>309.19</v>
          </cell>
          <cell r="N414">
            <v>309.93</v>
          </cell>
          <cell r="O414">
            <v>0</v>
          </cell>
          <cell r="P414" t="str">
            <v>SM</v>
          </cell>
          <cell r="Q414" t="str">
            <v>cont. 115-4, pc1a-d</v>
          </cell>
          <cell r="R414" t="str">
            <v>no</v>
          </cell>
          <cell r="S414">
            <v>1</v>
          </cell>
          <cell r="T414">
            <v>94</v>
          </cell>
          <cell r="U414">
            <v>1</v>
          </cell>
          <cell r="V414" t="str">
            <v>T</v>
          </cell>
          <cell r="W414" t="str">
            <v>no</v>
          </cell>
          <cell r="Z414" t="str">
            <v>ICDP5057ES60IU2</v>
          </cell>
        </row>
        <row r="415">
          <cell r="A415" t="str">
            <v>115-4</v>
          </cell>
          <cell r="B415">
            <v>5057</v>
          </cell>
          <cell r="C415">
            <v>2</v>
          </cell>
          <cell r="D415" t="str">
            <v>A</v>
          </cell>
          <cell r="E415">
            <v>115</v>
          </cell>
          <cell r="F415" t="str">
            <v>Z</v>
          </cell>
          <cell r="G415">
            <v>4</v>
          </cell>
          <cell r="H415">
            <v>3102632</v>
          </cell>
          <cell r="I415">
            <v>0.30499999999999999</v>
          </cell>
          <cell r="J415">
            <v>0.18</v>
          </cell>
          <cell r="K415">
            <v>309.97500000000002</v>
          </cell>
          <cell r="L415">
            <v>310.11</v>
          </cell>
          <cell r="M415">
            <v>309.93</v>
          </cell>
          <cell r="N415">
            <v>310.11</v>
          </cell>
          <cell r="O415">
            <v>0</v>
          </cell>
          <cell r="P415" t="str">
            <v>SM</v>
          </cell>
          <cell r="Q415" t="str">
            <v>discont. 116-1. pc1a-c,c in bag</v>
          </cell>
          <cell r="R415" t="str">
            <v>no</v>
          </cell>
          <cell r="S415">
            <v>1</v>
          </cell>
          <cell r="T415">
            <v>94</v>
          </cell>
          <cell r="U415">
            <v>2</v>
          </cell>
          <cell r="V415" t="str">
            <v>M</v>
          </cell>
          <cell r="W415" t="str">
            <v>no</v>
          </cell>
          <cell r="Z415" t="str">
            <v>ICDP5057ES80IU2</v>
          </cell>
        </row>
        <row r="416">
          <cell r="A416" t="str">
            <v>116-1</v>
          </cell>
          <cell r="B416">
            <v>5057</v>
          </cell>
          <cell r="C416">
            <v>2</v>
          </cell>
          <cell r="D416" t="str">
            <v>A</v>
          </cell>
          <cell r="E416">
            <v>116</v>
          </cell>
          <cell r="F416" t="str">
            <v>Z</v>
          </cell>
          <cell r="G416">
            <v>1</v>
          </cell>
          <cell r="H416">
            <v>3102634</v>
          </cell>
          <cell r="I416">
            <v>0.67500000000000004</v>
          </cell>
          <cell r="J416">
            <v>0.6</v>
          </cell>
          <cell r="K416">
            <v>310.45</v>
          </cell>
          <cell r="L416">
            <v>311.05</v>
          </cell>
          <cell r="M416">
            <v>310.45</v>
          </cell>
          <cell r="N416">
            <v>311.05</v>
          </cell>
          <cell r="O416">
            <v>0</v>
          </cell>
          <cell r="P416" t="str">
            <v>SM</v>
          </cell>
          <cell r="Q416" t="str">
            <v>cont. 116-2. pc1. pc2a-c</v>
          </cell>
          <cell r="R416" t="str">
            <v>no</v>
          </cell>
          <cell r="S416">
            <v>2</v>
          </cell>
          <cell r="T416">
            <v>94</v>
          </cell>
          <cell r="U416">
            <v>3</v>
          </cell>
          <cell r="V416" t="str">
            <v>M</v>
          </cell>
          <cell r="W416" t="str">
            <v>no</v>
          </cell>
          <cell r="Z416" t="str">
            <v>ICDP5057ESA0IU2</v>
          </cell>
        </row>
        <row r="417">
          <cell r="A417" t="str">
            <v>116-2</v>
          </cell>
          <cell r="B417">
            <v>5057</v>
          </cell>
          <cell r="C417">
            <v>2</v>
          </cell>
          <cell r="D417" t="str">
            <v>A</v>
          </cell>
          <cell r="E417">
            <v>116</v>
          </cell>
          <cell r="F417" t="str">
            <v>Z</v>
          </cell>
          <cell r="G417">
            <v>2</v>
          </cell>
          <cell r="H417">
            <v>3102636</v>
          </cell>
          <cell r="I417">
            <v>0.90500000000000003</v>
          </cell>
          <cell r="J417">
            <v>0.87</v>
          </cell>
          <cell r="K417">
            <v>311.125</v>
          </cell>
          <cell r="L417">
            <v>311.92</v>
          </cell>
          <cell r="M417">
            <v>311.05</v>
          </cell>
          <cell r="N417">
            <v>311.92</v>
          </cell>
          <cell r="O417">
            <v>0</v>
          </cell>
          <cell r="P417" t="str">
            <v>SM</v>
          </cell>
          <cell r="Q417" t="str">
            <v>cont. 116-3. pc1a-b</v>
          </cell>
          <cell r="R417" t="str">
            <v>no</v>
          </cell>
          <cell r="S417">
            <v>1</v>
          </cell>
          <cell r="T417">
            <v>94</v>
          </cell>
          <cell r="U417">
            <v>4</v>
          </cell>
          <cell r="V417" t="str">
            <v>M</v>
          </cell>
          <cell r="W417" t="str">
            <v>no</v>
          </cell>
          <cell r="Z417" t="str">
            <v>ICDP5057ESC0IU2</v>
          </cell>
        </row>
        <row r="418">
          <cell r="A418" t="str">
            <v>116-3</v>
          </cell>
          <cell r="B418">
            <v>5057</v>
          </cell>
          <cell r="C418">
            <v>2</v>
          </cell>
          <cell r="D418" t="str">
            <v>A</v>
          </cell>
          <cell r="E418">
            <v>116</v>
          </cell>
          <cell r="F418" t="str">
            <v>Z</v>
          </cell>
          <cell r="G418">
            <v>3</v>
          </cell>
          <cell r="H418">
            <v>3102638</v>
          </cell>
          <cell r="I418">
            <v>0.72</v>
          </cell>
          <cell r="J418">
            <v>0.65</v>
          </cell>
          <cell r="K418">
            <v>312.02999999999997</v>
          </cell>
          <cell r="L418">
            <v>312.57</v>
          </cell>
          <cell r="M418">
            <v>311.92</v>
          </cell>
          <cell r="N418">
            <v>312.57</v>
          </cell>
          <cell r="O418">
            <v>0</v>
          </cell>
          <cell r="P418" t="str">
            <v>SM</v>
          </cell>
          <cell r="Q418" t="str">
            <v>cont. 116-4. pc1a-d, a in bag</v>
          </cell>
          <cell r="R418" t="str">
            <v>no</v>
          </cell>
          <cell r="S418">
            <v>1</v>
          </cell>
          <cell r="T418">
            <v>94</v>
          </cell>
          <cell r="U418">
            <v>5</v>
          </cell>
          <cell r="V418" t="str">
            <v>B</v>
          </cell>
          <cell r="W418" t="str">
            <v>no</v>
          </cell>
          <cell r="Z418" t="str">
            <v>ICDP5057ESE0IU2</v>
          </cell>
        </row>
        <row r="419">
          <cell r="A419" t="str">
            <v>116-4</v>
          </cell>
          <cell r="B419">
            <v>5057</v>
          </cell>
          <cell r="C419">
            <v>2</v>
          </cell>
          <cell r="D419" t="str">
            <v>A</v>
          </cell>
          <cell r="E419">
            <v>116</v>
          </cell>
          <cell r="F419" t="str">
            <v>Z</v>
          </cell>
          <cell r="G419">
            <v>4</v>
          </cell>
          <cell r="H419">
            <v>3102640</v>
          </cell>
          <cell r="I419">
            <v>0.88</v>
          </cell>
          <cell r="J419">
            <v>0.86</v>
          </cell>
          <cell r="K419">
            <v>312.75</v>
          </cell>
          <cell r="L419">
            <v>313.43</v>
          </cell>
          <cell r="M419">
            <v>312.57</v>
          </cell>
          <cell r="N419">
            <v>313.43</v>
          </cell>
          <cell r="O419">
            <v>0</v>
          </cell>
          <cell r="P419" t="str">
            <v>SM</v>
          </cell>
          <cell r="Q419" t="str">
            <v>cont. 117-1. pc1a-g, d and g in bag</v>
          </cell>
          <cell r="R419" t="str">
            <v>no</v>
          </cell>
          <cell r="S419">
            <v>1</v>
          </cell>
          <cell r="T419">
            <v>95</v>
          </cell>
          <cell r="U419">
            <v>1</v>
          </cell>
          <cell r="V419" t="str">
            <v>T</v>
          </cell>
          <cell r="W419" t="str">
            <v>no</v>
          </cell>
          <cell r="Z419" t="str">
            <v>ICDP5057ESG0IU2</v>
          </cell>
        </row>
        <row r="420">
          <cell r="A420" t="str">
            <v>117-1</v>
          </cell>
          <cell r="B420">
            <v>5057</v>
          </cell>
          <cell r="C420">
            <v>2</v>
          </cell>
          <cell r="D420" t="str">
            <v>A</v>
          </cell>
          <cell r="E420">
            <v>117</v>
          </cell>
          <cell r="F420" t="str">
            <v>Z</v>
          </cell>
          <cell r="G420">
            <v>1</v>
          </cell>
          <cell r="H420">
            <v>3102642</v>
          </cell>
          <cell r="I420">
            <v>0.77500000000000002</v>
          </cell>
          <cell r="J420">
            <v>0.76</v>
          </cell>
          <cell r="K420">
            <v>313.5</v>
          </cell>
          <cell r="L420">
            <v>314.26</v>
          </cell>
          <cell r="M420">
            <v>313.5</v>
          </cell>
          <cell r="N420">
            <v>314.26</v>
          </cell>
          <cell r="O420">
            <v>0</v>
          </cell>
          <cell r="P420" t="str">
            <v>SM</v>
          </cell>
          <cell r="Q420" t="str">
            <v>cont. 117-2. pc1a-c</v>
          </cell>
          <cell r="R420" t="str">
            <v>no</v>
          </cell>
          <cell r="S420">
            <v>1</v>
          </cell>
          <cell r="T420">
            <v>95</v>
          </cell>
          <cell r="U420">
            <v>2</v>
          </cell>
          <cell r="V420" t="str">
            <v>M</v>
          </cell>
          <cell r="W420" t="str">
            <v>no</v>
          </cell>
          <cell r="Z420" t="str">
            <v>ICDP5057ESI0IU2</v>
          </cell>
        </row>
        <row r="421">
          <cell r="A421" t="str">
            <v>117-2</v>
          </cell>
          <cell r="B421">
            <v>5057</v>
          </cell>
          <cell r="C421">
            <v>2</v>
          </cell>
          <cell r="D421" t="str">
            <v>A</v>
          </cell>
          <cell r="E421">
            <v>117</v>
          </cell>
          <cell r="F421" t="str">
            <v>Z</v>
          </cell>
          <cell r="G421">
            <v>2</v>
          </cell>
          <cell r="H421">
            <v>3102644</v>
          </cell>
          <cell r="I421">
            <v>0.90500000000000003</v>
          </cell>
          <cell r="J421">
            <v>0.87</v>
          </cell>
          <cell r="K421">
            <v>314.27499999999998</v>
          </cell>
          <cell r="L421">
            <v>315.13</v>
          </cell>
          <cell r="M421">
            <v>314.26</v>
          </cell>
          <cell r="N421">
            <v>315.13</v>
          </cell>
          <cell r="O421">
            <v>0</v>
          </cell>
          <cell r="P421" t="str">
            <v>SM</v>
          </cell>
          <cell r="Q421" t="str">
            <v>cont. 117-3. pc1a-c</v>
          </cell>
          <cell r="R421" t="str">
            <v>no</v>
          </cell>
          <cell r="S421">
            <v>1</v>
          </cell>
          <cell r="T421">
            <v>95</v>
          </cell>
          <cell r="U421">
            <v>3</v>
          </cell>
          <cell r="V421" t="str">
            <v>M</v>
          </cell>
          <cell r="W421" t="str">
            <v>no</v>
          </cell>
          <cell r="Z421" t="str">
            <v>ICDP5057ESK0IU2</v>
          </cell>
        </row>
        <row r="422">
          <cell r="A422" t="str">
            <v>117-3</v>
          </cell>
          <cell r="B422">
            <v>5057</v>
          </cell>
          <cell r="C422">
            <v>2</v>
          </cell>
          <cell r="D422" t="str">
            <v>A</v>
          </cell>
          <cell r="E422">
            <v>117</v>
          </cell>
          <cell r="F422" t="str">
            <v>Z</v>
          </cell>
          <cell r="G422">
            <v>3</v>
          </cell>
          <cell r="H422">
            <v>3102646</v>
          </cell>
          <cell r="I422">
            <v>0.68</v>
          </cell>
          <cell r="J422">
            <v>0.65</v>
          </cell>
          <cell r="K422">
            <v>315.17999999999995</v>
          </cell>
          <cell r="L422">
            <v>315.77999999999997</v>
          </cell>
          <cell r="M422">
            <v>315.13</v>
          </cell>
          <cell r="N422">
            <v>315.77999999999997</v>
          </cell>
          <cell r="O422">
            <v>0</v>
          </cell>
          <cell r="P422" t="str">
            <v>SM</v>
          </cell>
          <cell r="Q422" t="str">
            <v>cont. 117-4. pc1a-c</v>
          </cell>
          <cell r="R422" t="str">
            <v>no</v>
          </cell>
          <cell r="S422">
            <v>1</v>
          </cell>
          <cell r="T422">
            <v>95</v>
          </cell>
          <cell r="U422">
            <v>4</v>
          </cell>
          <cell r="V422" t="str">
            <v>M</v>
          </cell>
          <cell r="W422" t="str">
            <v>no</v>
          </cell>
          <cell r="Z422" t="str">
            <v>ICDP5057ESM0IU2</v>
          </cell>
        </row>
        <row r="423">
          <cell r="A423" t="str">
            <v>117-4</v>
          </cell>
          <cell r="B423">
            <v>5057</v>
          </cell>
          <cell r="C423">
            <v>2</v>
          </cell>
          <cell r="D423" t="str">
            <v>A</v>
          </cell>
          <cell r="E423">
            <v>117</v>
          </cell>
          <cell r="F423" t="str">
            <v>Z</v>
          </cell>
          <cell r="G423">
            <v>4</v>
          </cell>
          <cell r="H423">
            <v>3102648</v>
          </cell>
          <cell r="I423">
            <v>0.89</v>
          </cell>
          <cell r="J423">
            <v>0.87</v>
          </cell>
          <cell r="K423">
            <v>315.85999999999996</v>
          </cell>
          <cell r="L423">
            <v>316.64999999999998</v>
          </cell>
          <cell r="M423">
            <v>315.77999999999997</v>
          </cell>
          <cell r="N423">
            <v>316.64999999999998</v>
          </cell>
          <cell r="O423">
            <v>0</v>
          </cell>
          <cell r="P423" t="str">
            <v>SM</v>
          </cell>
          <cell r="Q423" t="str">
            <v>cont. 118-1. pc1a-c</v>
          </cell>
          <cell r="R423" t="str">
            <v>no</v>
          </cell>
          <cell r="S423">
            <v>1</v>
          </cell>
          <cell r="T423">
            <v>95</v>
          </cell>
          <cell r="U423">
            <v>5</v>
          </cell>
          <cell r="V423" t="str">
            <v>B</v>
          </cell>
          <cell r="W423" t="str">
            <v>no</v>
          </cell>
          <cell r="Z423" t="str">
            <v>ICDP5057ESO0IU2</v>
          </cell>
        </row>
        <row r="424">
          <cell r="A424" t="str">
            <v>118-1</v>
          </cell>
          <cell r="B424">
            <v>5057</v>
          </cell>
          <cell r="C424">
            <v>2</v>
          </cell>
          <cell r="D424" t="str">
            <v>A</v>
          </cell>
          <cell r="E424">
            <v>118</v>
          </cell>
          <cell r="F424" t="str">
            <v>Z</v>
          </cell>
          <cell r="G424">
            <v>1</v>
          </cell>
          <cell r="H424">
            <v>3102650</v>
          </cell>
          <cell r="I424">
            <v>0.84</v>
          </cell>
          <cell r="J424">
            <v>0.84</v>
          </cell>
          <cell r="K424">
            <v>316.55</v>
          </cell>
          <cell r="L424">
            <v>317.39</v>
          </cell>
          <cell r="M424">
            <v>316.55</v>
          </cell>
          <cell r="N424">
            <v>317.39</v>
          </cell>
          <cell r="O424">
            <v>0</v>
          </cell>
          <cell r="P424" t="str">
            <v>SM</v>
          </cell>
          <cell r="Q424" t="str">
            <v>sawn 118-2. pc1a-c</v>
          </cell>
          <cell r="R424" t="str">
            <v>no</v>
          </cell>
          <cell r="S424">
            <v>1</v>
          </cell>
          <cell r="T424">
            <v>96</v>
          </cell>
          <cell r="U424">
            <v>1</v>
          </cell>
          <cell r="V424" t="str">
            <v>T</v>
          </cell>
          <cell r="W424" t="str">
            <v>no</v>
          </cell>
          <cell r="Z424" t="str">
            <v>ICDP5057ESQ0IU2</v>
          </cell>
        </row>
        <row r="425">
          <cell r="A425" t="str">
            <v>118-2</v>
          </cell>
          <cell r="B425">
            <v>5057</v>
          </cell>
          <cell r="C425">
            <v>2</v>
          </cell>
          <cell r="D425" t="str">
            <v>A</v>
          </cell>
          <cell r="E425">
            <v>118</v>
          </cell>
          <cell r="F425" t="str">
            <v>Z</v>
          </cell>
          <cell r="G425">
            <v>2</v>
          </cell>
          <cell r="H425">
            <v>3102652</v>
          </cell>
          <cell r="I425">
            <v>0.9</v>
          </cell>
          <cell r="J425">
            <v>0.9</v>
          </cell>
          <cell r="K425">
            <v>317.39</v>
          </cell>
          <cell r="L425">
            <v>318.29000000000002</v>
          </cell>
          <cell r="M425">
            <v>317.39</v>
          </cell>
          <cell r="N425">
            <v>318.29000000000002</v>
          </cell>
          <cell r="O425">
            <v>0</v>
          </cell>
          <cell r="P425" t="str">
            <v>SM</v>
          </cell>
          <cell r="Q425" t="str">
            <v>sawn 118-3. pc1a-d, c in bag</v>
          </cell>
          <cell r="R425" t="str">
            <v>no</v>
          </cell>
          <cell r="S425">
            <v>1</v>
          </cell>
          <cell r="T425">
            <v>96</v>
          </cell>
          <cell r="U425">
            <v>2</v>
          </cell>
          <cell r="V425" t="str">
            <v>M</v>
          </cell>
          <cell r="W425" t="str">
            <v>no</v>
          </cell>
          <cell r="Z425" t="str">
            <v>ICDP5057ESS0IU2</v>
          </cell>
        </row>
        <row r="426">
          <cell r="A426" t="str">
            <v>118-3</v>
          </cell>
          <cell r="B426">
            <v>5057</v>
          </cell>
          <cell r="C426">
            <v>2</v>
          </cell>
          <cell r="D426" t="str">
            <v>A</v>
          </cell>
          <cell r="E426">
            <v>118</v>
          </cell>
          <cell r="F426" t="str">
            <v>Z</v>
          </cell>
          <cell r="G426">
            <v>3</v>
          </cell>
          <cell r="H426">
            <v>3102654</v>
          </cell>
          <cell r="I426">
            <v>0.91500000000000004</v>
          </cell>
          <cell r="J426">
            <v>0.91</v>
          </cell>
          <cell r="K426">
            <v>318.28999999999996</v>
          </cell>
          <cell r="L426">
            <v>319.2</v>
          </cell>
          <cell r="M426">
            <v>318.29000000000002</v>
          </cell>
          <cell r="N426">
            <v>319.2</v>
          </cell>
          <cell r="O426">
            <v>0</v>
          </cell>
          <cell r="P426" t="str">
            <v>SM</v>
          </cell>
          <cell r="Q426" t="str">
            <v>discont. 118-3. pc1a-c</v>
          </cell>
          <cell r="R426" t="str">
            <v>no</v>
          </cell>
          <cell r="S426">
            <v>1</v>
          </cell>
          <cell r="T426">
            <v>96</v>
          </cell>
          <cell r="U426">
            <v>3</v>
          </cell>
          <cell r="V426" t="str">
            <v>M</v>
          </cell>
          <cell r="W426" t="str">
            <v>no</v>
          </cell>
          <cell r="Z426" t="str">
            <v>ICDP5057ESU0IU2</v>
          </cell>
        </row>
        <row r="427">
          <cell r="A427" t="str">
            <v>119-1</v>
          </cell>
          <cell r="B427">
            <v>5057</v>
          </cell>
          <cell r="C427">
            <v>2</v>
          </cell>
          <cell r="D427" t="str">
            <v>A</v>
          </cell>
          <cell r="E427">
            <v>119</v>
          </cell>
          <cell r="F427" t="str">
            <v>Z</v>
          </cell>
          <cell r="G427">
            <v>1</v>
          </cell>
          <cell r="H427">
            <v>3102656</v>
          </cell>
          <cell r="I427">
            <v>0.42</v>
          </cell>
          <cell r="J427">
            <v>0.41</v>
          </cell>
          <cell r="K427">
            <v>319.05</v>
          </cell>
          <cell r="L427">
            <v>319.45999999999998</v>
          </cell>
          <cell r="M427">
            <v>319.05</v>
          </cell>
          <cell r="N427">
            <v>319.45999999999998</v>
          </cell>
          <cell r="O427">
            <v>0</v>
          </cell>
          <cell r="P427" t="str">
            <v>SM</v>
          </cell>
          <cell r="Q427" t="str">
            <v>cont. 120-1. pc1a-c</v>
          </cell>
          <cell r="R427" t="str">
            <v>no</v>
          </cell>
          <cell r="S427">
            <v>1</v>
          </cell>
          <cell r="T427">
            <v>96</v>
          </cell>
          <cell r="U427">
            <v>4</v>
          </cell>
          <cell r="V427" t="str">
            <v>M</v>
          </cell>
          <cell r="W427" t="str">
            <v>no</v>
          </cell>
          <cell r="Z427" t="str">
            <v>ICDP5057ESW0IU2</v>
          </cell>
        </row>
        <row r="428">
          <cell r="A428" t="str">
            <v>120-1</v>
          </cell>
          <cell r="B428">
            <v>5057</v>
          </cell>
          <cell r="C428">
            <v>2</v>
          </cell>
          <cell r="D428" t="str">
            <v>A</v>
          </cell>
          <cell r="E428">
            <v>120</v>
          </cell>
          <cell r="F428" t="str">
            <v>Z</v>
          </cell>
          <cell r="G428">
            <v>1</v>
          </cell>
          <cell r="H428">
            <v>3102658</v>
          </cell>
          <cell r="I428">
            <v>0.96</v>
          </cell>
          <cell r="J428">
            <v>0.95</v>
          </cell>
          <cell r="K428">
            <v>319.60000000000002</v>
          </cell>
          <cell r="L428">
            <v>320.55</v>
          </cell>
          <cell r="M428">
            <v>319.60000000000002</v>
          </cell>
          <cell r="N428">
            <v>320.55</v>
          </cell>
          <cell r="O428">
            <v>0</v>
          </cell>
          <cell r="P428" t="str">
            <v>SM</v>
          </cell>
          <cell r="Q428" t="str">
            <v>cont. 120-2. pc1a-d</v>
          </cell>
          <cell r="R428" t="str">
            <v>no</v>
          </cell>
          <cell r="S428">
            <v>1</v>
          </cell>
          <cell r="T428">
            <v>96</v>
          </cell>
          <cell r="U428">
            <v>5</v>
          </cell>
          <cell r="V428" t="str">
            <v>B</v>
          </cell>
          <cell r="W428" t="str">
            <v>no</v>
          </cell>
          <cell r="Z428" t="str">
            <v>ICDP5057ESY0IU2</v>
          </cell>
        </row>
        <row r="429">
          <cell r="A429" t="str">
            <v>120-2</v>
          </cell>
          <cell r="B429">
            <v>5057</v>
          </cell>
          <cell r="C429">
            <v>2</v>
          </cell>
          <cell r="D429" t="str">
            <v>A</v>
          </cell>
          <cell r="E429">
            <v>120</v>
          </cell>
          <cell r="F429" t="str">
            <v>Z</v>
          </cell>
          <cell r="G429">
            <v>2</v>
          </cell>
          <cell r="H429">
            <v>3102660</v>
          </cell>
          <cell r="I429">
            <v>0.70499999999999996</v>
          </cell>
          <cell r="J429">
            <v>0.69</v>
          </cell>
          <cell r="K429">
            <v>320.56</v>
          </cell>
          <cell r="L429">
            <v>321.24</v>
          </cell>
          <cell r="M429">
            <v>320.55</v>
          </cell>
          <cell r="N429">
            <v>321.24</v>
          </cell>
          <cell r="O429">
            <v>0</v>
          </cell>
          <cell r="P429" t="str">
            <v>SM</v>
          </cell>
          <cell r="Q429" t="str">
            <v>cont. 120-3. pc1a-b</v>
          </cell>
          <cell r="R429" t="str">
            <v>no</v>
          </cell>
          <cell r="S429">
            <v>1</v>
          </cell>
          <cell r="T429">
            <v>97</v>
          </cell>
          <cell r="U429">
            <v>1</v>
          </cell>
          <cell r="V429" t="str">
            <v>T</v>
          </cell>
          <cell r="W429" t="str">
            <v>no</v>
          </cell>
          <cell r="Z429" t="str">
            <v>ICDP5057ES01IU2</v>
          </cell>
        </row>
        <row r="430">
          <cell r="A430" t="str">
            <v>120-3</v>
          </cell>
          <cell r="B430">
            <v>5057</v>
          </cell>
          <cell r="C430">
            <v>2</v>
          </cell>
          <cell r="D430" t="str">
            <v>A</v>
          </cell>
          <cell r="E430">
            <v>120</v>
          </cell>
          <cell r="F430" t="str">
            <v>Z</v>
          </cell>
          <cell r="G430">
            <v>3</v>
          </cell>
          <cell r="H430">
            <v>3102662</v>
          </cell>
          <cell r="I430">
            <v>0.69</v>
          </cell>
          <cell r="J430">
            <v>0.68</v>
          </cell>
          <cell r="K430">
            <v>321.26499999999999</v>
          </cell>
          <cell r="L430">
            <v>321.92</v>
          </cell>
          <cell r="M430">
            <v>321.24</v>
          </cell>
          <cell r="N430">
            <v>321.92</v>
          </cell>
          <cell r="O430">
            <v>0</v>
          </cell>
          <cell r="P430" t="str">
            <v>SM</v>
          </cell>
          <cell r="Q430" t="str">
            <v>cont. 120-4. pc1a-e, b and d in bag</v>
          </cell>
          <cell r="R430" t="str">
            <v>no</v>
          </cell>
          <cell r="S430">
            <v>1</v>
          </cell>
          <cell r="T430">
            <v>97</v>
          </cell>
          <cell r="U430">
            <v>2</v>
          </cell>
          <cell r="V430" t="str">
            <v>M</v>
          </cell>
          <cell r="W430" t="str">
            <v>no</v>
          </cell>
          <cell r="Z430" t="str">
            <v>ICDP5057ES21IU2</v>
          </cell>
        </row>
        <row r="431">
          <cell r="A431" t="str">
            <v>120-4</v>
          </cell>
          <cell r="B431">
            <v>5057</v>
          </cell>
          <cell r="C431">
            <v>2</v>
          </cell>
          <cell r="D431" t="str">
            <v>A</v>
          </cell>
          <cell r="E431">
            <v>120</v>
          </cell>
          <cell r="F431" t="str">
            <v>Z</v>
          </cell>
          <cell r="G431">
            <v>4</v>
          </cell>
          <cell r="H431">
            <v>3102664</v>
          </cell>
          <cell r="I431">
            <v>0.74</v>
          </cell>
          <cell r="J431">
            <v>0.72</v>
          </cell>
          <cell r="K431">
            <v>321.95499999999998</v>
          </cell>
          <cell r="L431">
            <v>322.64</v>
          </cell>
          <cell r="M431">
            <v>321.92</v>
          </cell>
          <cell r="N431">
            <v>322.64</v>
          </cell>
          <cell r="O431">
            <v>0</v>
          </cell>
          <cell r="P431" t="str">
            <v>SM</v>
          </cell>
          <cell r="Q431" t="str">
            <v>cont. 121-1. pc1a-c</v>
          </cell>
          <cell r="R431" t="str">
            <v>no</v>
          </cell>
          <cell r="S431">
            <v>1</v>
          </cell>
          <cell r="T431">
            <v>97</v>
          </cell>
          <cell r="U431">
            <v>3</v>
          </cell>
          <cell r="V431" t="str">
            <v>M</v>
          </cell>
          <cell r="W431" t="str">
            <v>no</v>
          </cell>
          <cell r="Z431" t="str">
            <v>ICDP5057ES41IU2</v>
          </cell>
        </row>
        <row r="432">
          <cell r="A432" t="str">
            <v>121-1</v>
          </cell>
          <cell r="B432">
            <v>5057</v>
          </cell>
          <cell r="C432">
            <v>2</v>
          </cell>
          <cell r="D432" t="str">
            <v>A</v>
          </cell>
          <cell r="E432">
            <v>121</v>
          </cell>
          <cell r="F432" t="str">
            <v>Z</v>
          </cell>
          <cell r="G432">
            <v>1</v>
          </cell>
          <cell r="H432">
            <v>3102666</v>
          </cell>
          <cell r="I432">
            <v>0.88</v>
          </cell>
          <cell r="J432">
            <v>0.86</v>
          </cell>
          <cell r="K432">
            <v>322.64999999999998</v>
          </cell>
          <cell r="L432">
            <v>323.51</v>
          </cell>
          <cell r="M432">
            <v>322.64999999999998</v>
          </cell>
          <cell r="N432">
            <v>323.51</v>
          </cell>
          <cell r="O432">
            <v>0</v>
          </cell>
          <cell r="P432" t="str">
            <v>SM</v>
          </cell>
          <cell r="Q432" t="str">
            <v>cont. 121-2. pc1a-g, b and f in bag</v>
          </cell>
          <cell r="R432" t="str">
            <v>no</v>
          </cell>
          <cell r="S432">
            <v>1</v>
          </cell>
          <cell r="T432">
            <v>97</v>
          </cell>
          <cell r="U432">
            <v>4</v>
          </cell>
          <cell r="V432" t="str">
            <v>M</v>
          </cell>
          <cell r="W432" t="str">
            <v>no</v>
          </cell>
          <cell r="Z432" t="str">
            <v>ICDP5057ES61IU2</v>
          </cell>
        </row>
        <row r="433">
          <cell r="A433" t="str">
            <v>121-2</v>
          </cell>
          <cell r="B433">
            <v>5057</v>
          </cell>
          <cell r="C433">
            <v>2</v>
          </cell>
          <cell r="D433" t="str">
            <v>A</v>
          </cell>
          <cell r="E433">
            <v>121</v>
          </cell>
          <cell r="F433" t="str">
            <v>Z</v>
          </cell>
          <cell r="G433">
            <v>2</v>
          </cell>
          <cell r="H433">
            <v>3102668</v>
          </cell>
          <cell r="I433">
            <v>0.83</v>
          </cell>
          <cell r="J433">
            <v>0.81</v>
          </cell>
          <cell r="K433">
            <v>323.52999999999997</v>
          </cell>
          <cell r="L433">
            <v>324.32</v>
          </cell>
          <cell r="M433">
            <v>323.51</v>
          </cell>
          <cell r="N433">
            <v>324.32</v>
          </cell>
          <cell r="O433">
            <v>0</v>
          </cell>
          <cell r="P433" t="str">
            <v>SM</v>
          </cell>
          <cell r="Q433" t="str">
            <v>cont. 121-3. pc1a-d, b in bag</v>
          </cell>
          <cell r="R433" t="str">
            <v>no</v>
          </cell>
          <cell r="S433">
            <v>1</v>
          </cell>
          <cell r="T433">
            <v>97</v>
          </cell>
          <cell r="U433">
            <v>5</v>
          </cell>
          <cell r="V433" t="str">
            <v>B</v>
          </cell>
          <cell r="W433" t="str">
            <v>no</v>
          </cell>
          <cell r="X433">
            <v>0</v>
          </cell>
          <cell r="Y433">
            <v>0</v>
          </cell>
          <cell r="Z433" t="str">
            <v>ICDP5057ES81IU2</v>
          </cell>
        </row>
        <row r="434">
          <cell r="A434" t="str">
            <v>121-3</v>
          </cell>
          <cell r="B434">
            <v>5057</v>
          </cell>
          <cell r="C434">
            <v>2</v>
          </cell>
          <cell r="D434" t="str">
            <v>A</v>
          </cell>
          <cell r="E434">
            <v>121</v>
          </cell>
          <cell r="F434" t="str">
            <v>Z</v>
          </cell>
          <cell r="G434">
            <v>3</v>
          </cell>
          <cell r="H434">
            <v>3102670</v>
          </cell>
          <cell r="I434">
            <v>0.93</v>
          </cell>
          <cell r="J434">
            <v>0.92</v>
          </cell>
          <cell r="K434">
            <v>324.35999999999996</v>
          </cell>
          <cell r="L434">
            <v>325.24</v>
          </cell>
          <cell r="M434">
            <v>324.32</v>
          </cell>
          <cell r="N434">
            <v>325.24</v>
          </cell>
          <cell r="O434">
            <v>0</v>
          </cell>
          <cell r="P434" t="str">
            <v>JC</v>
          </cell>
          <cell r="Q434" t="str">
            <v>discont. 122-1. pc1a-c</v>
          </cell>
          <cell r="R434" t="str">
            <v>no</v>
          </cell>
          <cell r="S434">
            <v>1</v>
          </cell>
          <cell r="T434">
            <v>98</v>
          </cell>
          <cell r="U434">
            <v>1</v>
          </cell>
          <cell r="V434" t="str">
            <v>T</v>
          </cell>
          <cell r="W434" t="str">
            <v>no</v>
          </cell>
          <cell r="Z434" t="str">
            <v>ICDP5057ESA1IU2</v>
          </cell>
        </row>
        <row r="435">
          <cell r="A435" t="str">
            <v>122-1</v>
          </cell>
          <cell r="B435">
            <v>5057</v>
          </cell>
          <cell r="C435">
            <v>2</v>
          </cell>
          <cell r="D435" t="str">
            <v>A</v>
          </cell>
          <cell r="E435">
            <v>122</v>
          </cell>
          <cell r="F435" t="str">
            <v>Z</v>
          </cell>
          <cell r="G435">
            <v>1</v>
          </cell>
          <cell r="H435">
            <v>3102672</v>
          </cell>
          <cell r="I435">
            <v>0.625</v>
          </cell>
          <cell r="J435">
            <v>0.5</v>
          </cell>
          <cell r="K435">
            <v>325.14999999999998</v>
          </cell>
          <cell r="L435">
            <v>325.64999999999998</v>
          </cell>
          <cell r="M435">
            <v>325.14999999999998</v>
          </cell>
          <cell r="N435">
            <v>325.64999999999998</v>
          </cell>
          <cell r="O435">
            <v>0</v>
          </cell>
          <cell r="P435" t="str">
            <v>JC</v>
          </cell>
          <cell r="Q435" t="str">
            <v>discont. 123-1. pc1a-b. pc2. pc3. pc4. pc5 in bag, staying in box. pc6. pc7a-b</v>
          </cell>
          <cell r="R435" t="str">
            <v>no</v>
          </cell>
          <cell r="S435">
            <v>7</v>
          </cell>
          <cell r="T435">
            <v>98</v>
          </cell>
          <cell r="U435">
            <v>2</v>
          </cell>
          <cell r="V435" t="str">
            <v>M</v>
          </cell>
          <cell r="W435" t="str">
            <v>no</v>
          </cell>
          <cell r="Z435" t="str">
            <v>ICDP5057ESC1IU2</v>
          </cell>
        </row>
        <row r="436">
          <cell r="A436" t="str">
            <v>123-1</v>
          </cell>
          <cell r="B436">
            <v>5057</v>
          </cell>
          <cell r="C436">
            <v>2</v>
          </cell>
          <cell r="D436" t="str">
            <v>A</v>
          </cell>
          <cell r="E436">
            <v>123</v>
          </cell>
          <cell r="F436" t="str">
            <v>Z</v>
          </cell>
          <cell r="G436">
            <v>1</v>
          </cell>
          <cell r="H436">
            <v>3102674</v>
          </cell>
          <cell r="I436">
            <v>0.90500000000000003</v>
          </cell>
          <cell r="J436">
            <v>0.88</v>
          </cell>
          <cell r="K436">
            <v>325.7</v>
          </cell>
          <cell r="L436">
            <v>326.58</v>
          </cell>
          <cell r="M436">
            <v>325.7</v>
          </cell>
          <cell r="N436">
            <v>326.58</v>
          </cell>
          <cell r="O436">
            <v>0</v>
          </cell>
          <cell r="P436" t="str">
            <v>JC</v>
          </cell>
          <cell r="Q436" t="str">
            <v>sawn 123-2. pc1a-b</v>
          </cell>
          <cell r="R436" t="str">
            <v>no</v>
          </cell>
          <cell r="S436">
            <v>1</v>
          </cell>
          <cell r="T436">
            <v>98</v>
          </cell>
          <cell r="U436">
            <v>3</v>
          </cell>
          <cell r="V436" t="str">
            <v>M</v>
          </cell>
          <cell r="W436" t="str">
            <v>no</v>
          </cell>
          <cell r="Z436" t="str">
            <v>ICDP5057ESE1IU2</v>
          </cell>
        </row>
        <row r="437">
          <cell r="A437" t="str">
            <v>123-2</v>
          </cell>
          <cell r="B437">
            <v>5057</v>
          </cell>
          <cell r="C437">
            <v>2</v>
          </cell>
          <cell r="D437" t="str">
            <v>A</v>
          </cell>
          <cell r="E437">
            <v>123</v>
          </cell>
          <cell r="F437" t="str">
            <v>Z</v>
          </cell>
          <cell r="G437">
            <v>2</v>
          </cell>
          <cell r="H437">
            <v>3102676</v>
          </cell>
          <cell r="I437">
            <v>0.81499999999999995</v>
          </cell>
          <cell r="J437">
            <v>0.81</v>
          </cell>
          <cell r="K437">
            <v>326.60499999999996</v>
          </cell>
          <cell r="L437">
            <v>327.39</v>
          </cell>
          <cell r="M437">
            <v>326.58</v>
          </cell>
          <cell r="N437">
            <v>327.39</v>
          </cell>
          <cell r="O437">
            <v>0</v>
          </cell>
          <cell r="P437" t="str">
            <v>JC</v>
          </cell>
          <cell r="Q437" t="str">
            <v>cont. 123-3. pc1a-b</v>
          </cell>
          <cell r="R437" t="str">
            <v>no</v>
          </cell>
          <cell r="S437">
            <v>1</v>
          </cell>
          <cell r="T437">
            <v>98</v>
          </cell>
          <cell r="U437">
            <v>4</v>
          </cell>
          <cell r="V437" t="str">
            <v>M</v>
          </cell>
          <cell r="W437" t="str">
            <v>no</v>
          </cell>
          <cell r="Z437" t="str">
            <v>ICDP5057ESG1IU2</v>
          </cell>
        </row>
        <row r="438">
          <cell r="A438" t="str">
            <v>123-3</v>
          </cell>
          <cell r="B438">
            <v>5057</v>
          </cell>
          <cell r="C438">
            <v>2</v>
          </cell>
          <cell r="D438" t="str">
            <v>A</v>
          </cell>
          <cell r="E438">
            <v>123</v>
          </cell>
          <cell r="F438" t="str">
            <v>Z</v>
          </cell>
          <cell r="G438">
            <v>3</v>
          </cell>
          <cell r="H438">
            <v>3102678</v>
          </cell>
          <cell r="I438">
            <v>0.77500000000000002</v>
          </cell>
          <cell r="J438">
            <v>0.73</v>
          </cell>
          <cell r="K438">
            <v>327.41999999999996</v>
          </cell>
          <cell r="L438">
            <v>328.12</v>
          </cell>
          <cell r="M438">
            <v>327.39</v>
          </cell>
          <cell r="N438">
            <v>328.12</v>
          </cell>
          <cell r="O438">
            <v>0</v>
          </cell>
          <cell r="P438" t="str">
            <v>JC</v>
          </cell>
          <cell r="Q438" t="str">
            <v>cont. 123-4. pc1a-d</v>
          </cell>
          <cell r="R438" t="str">
            <v>no</v>
          </cell>
          <cell r="S438">
            <v>1</v>
          </cell>
          <cell r="T438">
            <v>98</v>
          </cell>
          <cell r="U438">
            <v>5</v>
          </cell>
          <cell r="V438" t="str">
            <v>B</v>
          </cell>
          <cell r="W438" t="str">
            <v>no</v>
          </cell>
          <cell r="Z438" t="str">
            <v>ICDP5057ESI1IU2</v>
          </cell>
        </row>
        <row r="439">
          <cell r="A439" t="str">
            <v>123-4</v>
          </cell>
          <cell r="B439">
            <v>5057</v>
          </cell>
          <cell r="C439">
            <v>2</v>
          </cell>
          <cell r="D439" t="str">
            <v>A</v>
          </cell>
          <cell r="E439">
            <v>123</v>
          </cell>
          <cell r="F439" t="str">
            <v>Z</v>
          </cell>
          <cell r="G439">
            <v>4</v>
          </cell>
          <cell r="H439">
            <v>3102680</v>
          </cell>
          <cell r="I439">
            <v>0.63500000000000001</v>
          </cell>
          <cell r="J439">
            <v>0.62</v>
          </cell>
          <cell r="K439">
            <v>328.19499999999994</v>
          </cell>
          <cell r="L439">
            <v>328.74</v>
          </cell>
          <cell r="M439">
            <v>328.12</v>
          </cell>
          <cell r="N439">
            <v>328.74</v>
          </cell>
          <cell r="O439">
            <v>0</v>
          </cell>
          <cell r="P439" t="str">
            <v>JC</v>
          </cell>
          <cell r="Q439" t="str">
            <v>cont. 124-1. pc1a-b</v>
          </cell>
          <cell r="R439" t="str">
            <v>no</v>
          </cell>
          <cell r="S439">
            <v>1</v>
          </cell>
          <cell r="T439">
            <v>99</v>
          </cell>
          <cell r="U439">
            <v>1</v>
          </cell>
          <cell r="V439" t="str">
            <v>T</v>
          </cell>
          <cell r="W439" t="str">
            <v>no</v>
          </cell>
          <cell r="Z439" t="str">
            <v>ICDP5057ESK1IU2</v>
          </cell>
        </row>
        <row r="440">
          <cell r="A440" t="str">
            <v>124-1</v>
          </cell>
          <cell r="B440">
            <v>5057</v>
          </cell>
          <cell r="C440">
            <v>2</v>
          </cell>
          <cell r="D440" t="str">
            <v>A</v>
          </cell>
          <cell r="E440">
            <v>124</v>
          </cell>
          <cell r="F440" t="str">
            <v>Z</v>
          </cell>
          <cell r="G440">
            <v>1</v>
          </cell>
          <cell r="H440">
            <v>3102682</v>
          </cell>
          <cell r="I440">
            <v>0.71499999999999997</v>
          </cell>
          <cell r="J440">
            <v>0.7</v>
          </cell>
          <cell r="K440">
            <v>328.75</v>
          </cell>
          <cell r="L440">
            <v>329.45</v>
          </cell>
          <cell r="M440">
            <v>328.75</v>
          </cell>
          <cell r="N440">
            <v>329.45</v>
          </cell>
          <cell r="O440">
            <v>0</v>
          </cell>
          <cell r="P440" t="str">
            <v>JC</v>
          </cell>
          <cell r="Q440" t="str">
            <v>cont. 124-2. pc1</v>
          </cell>
          <cell r="R440" t="str">
            <v>no</v>
          </cell>
          <cell r="S440">
            <v>1</v>
          </cell>
          <cell r="T440">
            <v>99</v>
          </cell>
          <cell r="U440">
            <v>2</v>
          </cell>
          <cell r="V440" t="str">
            <v>M</v>
          </cell>
          <cell r="W440" t="str">
            <v>no</v>
          </cell>
          <cell r="Z440" t="str">
            <v>ICDP5057ESM1IU2</v>
          </cell>
        </row>
        <row r="441">
          <cell r="A441" t="str">
            <v>124-2</v>
          </cell>
          <cell r="B441">
            <v>5057</v>
          </cell>
          <cell r="C441">
            <v>2</v>
          </cell>
          <cell r="D441" t="str">
            <v>A</v>
          </cell>
          <cell r="E441">
            <v>124</v>
          </cell>
          <cell r="F441" t="str">
            <v>Z</v>
          </cell>
          <cell r="G441">
            <v>2</v>
          </cell>
          <cell r="H441">
            <v>3102684</v>
          </cell>
          <cell r="I441">
            <v>0.96499999999999997</v>
          </cell>
          <cell r="J441">
            <v>0.93</v>
          </cell>
          <cell r="K441">
            <v>329.46499999999997</v>
          </cell>
          <cell r="L441">
            <v>330.38</v>
          </cell>
          <cell r="M441">
            <v>329.45</v>
          </cell>
          <cell r="N441">
            <v>330.38</v>
          </cell>
          <cell r="O441">
            <v>0</v>
          </cell>
          <cell r="P441" t="str">
            <v>JC</v>
          </cell>
          <cell r="Q441" t="str">
            <v>cont. 124-3. pc1a-b</v>
          </cell>
          <cell r="R441" t="str">
            <v>no</v>
          </cell>
          <cell r="S441">
            <v>1</v>
          </cell>
          <cell r="T441">
            <v>99</v>
          </cell>
          <cell r="U441">
            <v>3</v>
          </cell>
          <cell r="V441" t="str">
            <v>M</v>
          </cell>
          <cell r="W441" t="str">
            <v>no</v>
          </cell>
          <cell r="Z441" t="str">
            <v>ICDP5057ESO1IU2</v>
          </cell>
        </row>
        <row r="442">
          <cell r="A442" t="str">
            <v>124-3</v>
          </cell>
          <cell r="B442">
            <v>5057</v>
          </cell>
          <cell r="C442">
            <v>2</v>
          </cell>
          <cell r="D442" t="str">
            <v>A</v>
          </cell>
          <cell r="E442">
            <v>124</v>
          </cell>
          <cell r="F442" t="str">
            <v>Z</v>
          </cell>
          <cell r="G442">
            <v>3</v>
          </cell>
          <cell r="H442">
            <v>3102686</v>
          </cell>
          <cell r="I442">
            <v>0.81</v>
          </cell>
          <cell r="J442">
            <v>0.8</v>
          </cell>
          <cell r="K442">
            <v>330.42999999999995</v>
          </cell>
          <cell r="L442">
            <v>331.18</v>
          </cell>
          <cell r="M442">
            <v>330.38</v>
          </cell>
          <cell r="N442">
            <v>331.18</v>
          </cell>
          <cell r="O442">
            <v>0</v>
          </cell>
          <cell r="P442" t="str">
            <v>JC</v>
          </cell>
          <cell r="Q442" t="str">
            <v>cont. 124-4. pc1</v>
          </cell>
          <cell r="R442" t="str">
            <v>no</v>
          </cell>
          <cell r="S442">
            <v>1</v>
          </cell>
          <cell r="T442">
            <v>99</v>
          </cell>
          <cell r="U442">
            <v>4</v>
          </cell>
          <cell r="V442" t="str">
            <v>M</v>
          </cell>
          <cell r="W442" t="str">
            <v>no</v>
          </cell>
          <cell r="Z442" t="str">
            <v>ICDP5057ESQ1IU2</v>
          </cell>
        </row>
        <row r="443">
          <cell r="A443" t="str">
            <v>124-4</v>
          </cell>
          <cell r="B443">
            <v>5057</v>
          </cell>
          <cell r="C443">
            <v>2</v>
          </cell>
          <cell r="D443" t="str">
            <v>A</v>
          </cell>
          <cell r="E443">
            <v>124</v>
          </cell>
          <cell r="F443" t="str">
            <v>Z</v>
          </cell>
          <cell r="G443">
            <v>4</v>
          </cell>
          <cell r="H443">
            <v>3102688</v>
          </cell>
          <cell r="I443">
            <v>0.60499999999999998</v>
          </cell>
          <cell r="J443">
            <v>0.56000000000000005</v>
          </cell>
          <cell r="K443">
            <v>331.23999999999995</v>
          </cell>
          <cell r="L443">
            <v>331.74</v>
          </cell>
          <cell r="M443">
            <v>331.18</v>
          </cell>
          <cell r="N443">
            <v>331.74</v>
          </cell>
          <cell r="O443">
            <v>0</v>
          </cell>
          <cell r="P443" t="str">
            <v>JC</v>
          </cell>
          <cell r="Q443" t="str">
            <v>cont. 125-1. pc1a-d, b in bag</v>
          </cell>
          <cell r="R443" t="str">
            <v>no</v>
          </cell>
          <cell r="S443">
            <v>1</v>
          </cell>
          <cell r="T443">
            <v>99</v>
          </cell>
          <cell r="U443">
            <v>5</v>
          </cell>
          <cell r="V443" t="str">
            <v>B</v>
          </cell>
          <cell r="W443" t="str">
            <v>no</v>
          </cell>
          <cell r="Z443" t="str">
            <v>ICDP5057ESS1IU2</v>
          </cell>
        </row>
        <row r="444">
          <cell r="A444" t="str">
            <v>125-1</v>
          </cell>
          <cell r="B444">
            <v>5057</v>
          </cell>
          <cell r="C444">
            <v>2</v>
          </cell>
          <cell r="D444" t="str">
            <v>A</v>
          </cell>
          <cell r="E444">
            <v>125</v>
          </cell>
          <cell r="F444" t="str">
            <v>Z</v>
          </cell>
          <cell r="G444">
            <v>1</v>
          </cell>
          <cell r="H444">
            <v>3102692</v>
          </cell>
          <cell r="I444">
            <v>0.85499999999999998</v>
          </cell>
          <cell r="J444">
            <v>0.85</v>
          </cell>
          <cell r="K444">
            <v>331.8</v>
          </cell>
          <cell r="L444">
            <v>332.65</v>
          </cell>
          <cell r="M444">
            <v>331.8</v>
          </cell>
          <cell r="N444">
            <v>332.65</v>
          </cell>
          <cell r="O444">
            <v>0</v>
          </cell>
          <cell r="P444" t="str">
            <v>JC</v>
          </cell>
          <cell r="Q444" t="str">
            <v>sawn 125-2. pc1</v>
          </cell>
          <cell r="R444" t="str">
            <v>no</v>
          </cell>
          <cell r="S444">
            <v>1</v>
          </cell>
          <cell r="T444">
            <v>100</v>
          </cell>
          <cell r="U444">
            <v>1</v>
          </cell>
          <cell r="V444" t="str">
            <v>T</v>
          </cell>
          <cell r="W444" t="str">
            <v>no</v>
          </cell>
          <cell r="Z444" t="str">
            <v>ICDP5057ESW1IU2</v>
          </cell>
        </row>
        <row r="445">
          <cell r="A445" t="str">
            <v>125-2</v>
          </cell>
          <cell r="B445">
            <v>5057</v>
          </cell>
          <cell r="C445">
            <v>2</v>
          </cell>
          <cell r="D445" t="str">
            <v>A</v>
          </cell>
          <cell r="E445">
            <v>125</v>
          </cell>
          <cell r="F445" t="str">
            <v>Z</v>
          </cell>
          <cell r="G445">
            <v>2</v>
          </cell>
          <cell r="H445">
            <v>3102694</v>
          </cell>
          <cell r="I445">
            <v>0.94499999999999995</v>
          </cell>
          <cell r="J445">
            <v>0.94</v>
          </cell>
          <cell r="K445">
            <v>332.65500000000003</v>
          </cell>
          <cell r="L445">
            <v>333.59</v>
          </cell>
          <cell r="M445">
            <v>332.65</v>
          </cell>
          <cell r="N445">
            <v>333.59</v>
          </cell>
          <cell r="O445">
            <v>0</v>
          </cell>
          <cell r="P445" t="str">
            <v>JC</v>
          </cell>
          <cell r="Q445" t="str">
            <v>sawn 125-3. pc1a-c</v>
          </cell>
          <cell r="R445" t="str">
            <v>no</v>
          </cell>
          <cell r="S445">
            <v>1</v>
          </cell>
          <cell r="T445">
            <v>100</v>
          </cell>
          <cell r="U445">
            <v>2</v>
          </cell>
          <cell r="V445" t="str">
            <v>M</v>
          </cell>
          <cell r="W445" t="str">
            <v>no</v>
          </cell>
          <cell r="Z445" t="str">
            <v>ICDP5057ESY1IU2</v>
          </cell>
        </row>
        <row r="446">
          <cell r="A446" t="str">
            <v>125-3</v>
          </cell>
          <cell r="B446">
            <v>5057</v>
          </cell>
          <cell r="C446">
            <v>2</v>
          </cell>
          <cell r="D446" t="str">
            <v>A</v>
          </cell>
          <cell r="E446">
            <v>125</v>
          </cell>
          <cell r="F446" t="str">
            <v>Z</v>
          </cell>
          <cell r="G446">
            <v>3</v>
          </cell>
          <cell r="H446">
            <v>3102696</v>
          </cell>
          <cell r="I446">
            <v>0.62</v>
          </cell>
          <cell r="J446">
            <v>0.6</v>
          </cell>
          <cell r="K446">
            <v>333.6</v>
          </cell>
          <cell r="L446">
            <v>334.19</v>
          </cell>
          <cell r="M446">
            <v>333.59</v>
          </cell>
          <cell r="N446">
            <v>334.19</v>
          </cell>
          <cell r="O446">
            <v>0</v>
          </cell>
          <cell r="P446" t="str">
            <v>JC</v>
          </cell>
          <cell r="Q446" t="str">
            <v>cont. 125-4. pc1a-d</v>
          </cell>
          <cell r="R446" t="str">
            <v>no</v>
          </cell>
          <cell r="S446">
            <v>1</v>
          </cell>
          <cell r="T446">
            <v>100</v>
          </cell>
          <cell r="U446">
            <v>3</v>
          </cell>
          <cell r="V446" t="str">
            <v>M</v>
          </cell>
          <cell r="W446" t="str">
            <v>no</v>
          </cell>
          <cell r="Z446" t="str">
            <v>ICDP5057ES02IU2</v>
          </cell>
        </row>
        <row r="447">
          <cell r="A447" t="str">
            <v>125-4</v>
          </cell>
          <cell r="B447">
            <v>5057</v>
          </cell>
          <cell r="C447">
            <v>2</v>
          </cell>
          <cell r="D447" t="str">
            <v>A</v>
          </cell>
          <cell r="E447">
            <v>125</v>
          </cell>
          <cell r="F447" t="str">
            <v>Z</v>
          </cell>
          <cell r="G447">
            <v>4</v>
          </cell>
          <cell r="H447">
            <v>3102698</v>
          </cell>
          <cell r="I447">
            <v>0.65500000000000003</v>
          </cell>
          <cell r="J447">
            <v>0.65</v>
          </cell>
          <cell r="K447">
            <v>334.22</v>
          </cell>
          <cell r="L447">
            <v>334.84</v>
          </cell>
          <cell r="M447">
            <v>334.19</v>
          </cell>
          <cell r="N447">
            <v>334.84</v>
          </cell>
          <cell r="O447">
            <v>0</v>
          </cell>
          <cell r="P447" t="str">
            <v>JC</v>
          </cell>
          <cell r="Q447" t="str">
            <v>cont. 126-1. pc1a-b</v>
          </cell>
          <cell r="R447" t="str">
            <v>no</v>
          </cell>
          <cell r="S447">
            <v>1</v>
          </cell>
          <cell r="T447">
            <v>100</v>
          </cell>
          <cell r="U447">
            <v>4</v>
          </cell>
          <cell r="V447" t="str">
            <v>M</v>
          </cell>
          <cell r="W447" t="str">
            <v>no</v>
          </cell>
          <cell r="Z447" t="str">
            <v>ICDP5057ES22IU2</v>
          </cell>
        </row>
        <row r="448">
          <cell r="A448" t="str">
            <v>126-1</v>
          </cell>
          <cell r="B448">
            <v>5057</v>
          </cell>
          <cell r="C448">
            <v>2</v>
          </cell>
          <cell r="D448" t="str">
            <v>A</v>
          </cell>
          <cell r="E448">
            <v>126</v>
          </cell>
          <cell r="F448" t="str">
            <v>Z</v>
          </cell>
          <cell r="G448">
            <v>1</v>
          </cell>
          <cell r="H448">
            <v>3102700</v>
          </cell>
          <cell r="I448">
            <v>0.68500000000000005</v>
          </cell>
          <cell r="J448">
            <v>0.63</v>
          </cell>
          <cell r="K448">
            <v>334.85</v>
          </cell>
          <cell r="L448">
            <v>335.48</v>
          </cell>
          <cell r="M448">
            <v>334.85</v>
          </cell>
          <cell r="N448">
            <v>335.48</v>
          </cell>
          <cell r="O448">
            <v>0</v>
          </cell>
          <cell r="P448" t="str">
            <v>JC</v>
          </cell>
          <cell r="Q448" t="str">
            <v>cont. 126-2. pc1a-b</v>
          </cell>
          <cell r="R448" t="str">
            <v>no</v>
          </cell>
          <cell r="S448">
            <v>1</v>
          </cell>
          <cell r="T448">
            <v>100</v>
          </cell>
          <cell r="U448">
            <v>5</v>
          </cell>
          <cell r="V448" t="str">
            <v>B</v>
          </cell>
          <cell r="W448" t="str">
            <v>no</v>
          </cell>
          <cell r="Z448" t="str">
            <v>ICDP5057ES42IU2</v>
          </cell>
        </row>
        <row r="449">
          <cell r="A449" t="str">
            <v>126-2</v>
          </cell>
          <cell r="B449">
            <v>5057</v>
          </cell>
          <cell r="C449">
            <v>2</v>
          </cell>
          <cell r="D449" t="str">
            <v>A</v>
          </cell>
          <cell r="E449">
            <v>126</v>
          </cell>
          <cell r="F449" t="str">
            <v>Z</v>
          </cell>
          <cell r="G449">
            <v>2</v>
          </cell>
          <cell r="H449">
            <v>3102702</v>
          </cell>
          <cell r="I449">
            <v>0.755</v>
          </cell>
          <cell r="J449">
            <v>0.76</v>
          </cell>
          <cell r="K449">
            <v>335.53500000000003</v>
          </cell>
          <cell r="L449">
            <v>336.24</v>
          </cell>
          <cell r="M449">
            <v>335.48</v>
          </cell>
          <cell r="N449">
            <v>336.24</v>
          </cell>
          <cell r="O449">
            <v>0</v>
          </cell>
          <cell r="P449" t="str">
            <v>SM</v>
          </cell>
          <cell r="Q449" t="str">
            <v>discont. 126-3. pc1a-d, b and d in bag</v>
          </cell>
          <cell r="R449" t="str">
            <v>no</v>
          </cell>
          <cell r="S449">
            <v>1</v>
          </cell>
          <cell r="T449">
            <v>101</v>
          </cell>
          <cell r="U449">
            <v>1</v>
          </cell>
          <cell r="V449" t="str">
            <v>T</v>
          </cell>
          <cell r="W449" t="str">
            <v>no</v>
          </cell>
          <cell r="Z449" t="str">
            <v>ICDP5057ES62IU2</v>
          </cell>
        </row>
        <row r="450">
          <cell r="A450" t="str">
            <v>126-3</v>
          </cell>
          <cell r="B450">
            <v>5057</v>
          </cell>
          <cell r="C450">
            <v>2</v>
          </cell>
          <cell r="D450" t="str">
            <v>A</v>
          </cell>
          <cell r="E450">
            <v>126</v>
          </cell>
          <cell r="F450" t="str">
            <v>Z</v>
          </cell>
          <cell r="G450">
            <v>3</v>
          </cell>
          <cell r="H450">
            <v>3102704</v>
          </cell>
          <cell r="I450">
            <v>0.81499999999999995</v>
          </cell>
          <cell r="J450">
            <v>0.81</v>
          </cell>
          <cell r="K450">
            <v>336.29</v>
          </cell>
          <cell r="L450">
            <v>337.05</v>
          </cell>
          <cell r="M450">
            <v>336.24</v>
          </cell>
          <cell r="N450">
            <v>337.05</v>
          </cell>
          <cell r="O450">
            <v>0</v>
          </cell>
          <cell r="P450" t="str">
            <v>SM</v>
          </cell>
          <cell r="Q450" t="str">
            <v>cont. 126-4. pc1a-b</v>
          </cell>
          <cell r="R450" t="str">
            <v>no</v>
          </cell>
          <cell r="S450">
            <v>1</v>
          </cell>
          <cell r="T450">
            <v>101</v>
          </cell>
          <cell r="U450">
            <v>2</v>
          </cell>
          <cell r="V450" t="str">
            <v>M</v>
          </cell>
          <cell r="W450" t="str">
            <v>no</v>
          </cell>
          <cell r="Z450" t="str">
            <v>ICDP5057ES82IU2</v>
          </cell>
        </row>
        <row r="451">
          <cell r="A451" t="str">
            <v>126-4</v>
          </cell>
          <cell r="B451">
            <v>5057</v>
          </cell>
          <cell r="C451">
            <v>2</v>
          </cell>
          <cell r="D451" t="str">
            <v>A</v>
          </cell>
          <cell r="E451">
            <v>126</v>
          </cell>
          <cell r="F451" t="str">
            <v>Z</v>
          </cell>
          <cell r="G451">
            <v>4</v>
          </cell>
          <cell r="H451">
            <v>3102706</v>
          </cell>
          <cell r="I451">
            <v>0.96499999999999997</v>
          </cell>
          <cell r="J451">
            <v>0.94</v>
          </cell>
          <cell r="K451">
            <v>337.10500000000002</v>
          </cell>
          <cell r="L451">
            <v>337.99</v>
          </cell>
          <cell r="M451">
            <v>337.05</v>
          </cell>
          <cell r="N451">
            <v>337.99</v>
          </cell>
          <cell r="O451">
            <v>0</v>
          </cell>
          <cell r="P451" t="str">
            <v>SM</v>
          </cell>
          <cell r="Q451" t="str">
            <v>cont. 127-1. pc1a-c</v>
          </cell>
          <cell r="R451" t="str">
            <v>no</v>
          </cell>
          <cell r="S451">
            <v>1</v>
          </cell>
          <cell r="T451">
            <v>101</v>
          </cell>
          <cell r="U451">
            <v>3</v>
          </cell>
          <cell r="V451" t="str">
            <v>M</v>
          </cell>
          <cell r="W451" t="str">
            <v>no</v>
          </cell>
          <cell r="Z451" t="str">
            <v>ICDP5057ESA2IU2</v>
          </cell>
        </row>
        <row r="452">
          <cell r="A452" t="str">
            <v>127-1</v>
          </cell>
          <cell r="B452">
            <v>5057</v>
          </cell>
          <cell r="C452">
            <v>2</v>
          </cell>
          <cell r="D452" t="str">
            <v>A</v>
          </cell>
          <cell r="E452">
            <v>127</v>
          </cell>
          <cell r="F452" t="str">
            <v>Z</v>
          </cell>
          <cell r="G452">
            <v>1</v>
          </cell>
          <cell r="H452">
            <v>3102708</v>
          </cell>
          <cell r="I452">
            <v>0.85</v>
          </cell>
          <cell r="J452">
            <v>0.81</v>
          </cell>
          <cell r="K452">
            <v>337.9</v>
          </cell>
          <cell r="L452">
            <v>338.71</v>
          </cell>
          <cell r="M452">
            <v>337.9</v>
          </cell>
          <cell r="N452">
            <v>338.71</v>
          </cell>
          <cell r="O452">
            <v>0</v>
          </cell>
          <cell r="P452" t="str">
            <v>SM</v>
          </cell>
          <cell r="Q452" t="str">
            <v>cont. 127-2. pc1a-d</v>
          </cell>
          <cell r="R452" t="str">
            <v>no</v>
          </cell>
          <cell r="S452">
            <v>1</v>
          </cell>
          <cell r="T452">
            <v>101</v>
          </cell>
          <cell r="U452">
            <v>4</v>
          </cell>
          <cell r="V452" t="str">
            <v>M</v>
          </cell>
          <cell r="W452" t="str">
            <v>no</v>
          </cell>
          <cell r="X452">
            <v>0</v>
          </cell>
          <cell r="Y452">
            <v>0</v>
          </cell>
          <cell r="Z452" t="str">
            <v>ICDP5057ESC2IU2</v>
          </cell>
        </row>
        <row r="453">
          <cell r="A453" t="str">
            <v>127-2</v>
          </cell>
          <cell r="B453">
            <v>5057</v>
          </cell>
          <cell r="C453">
            <v>2</v>
          </cell>
          <cell r="D453" t="str">
            <v>A</v>
          </cell>
          <cell r="E453">
            <v>127</v>
          </cell>
          <cell r="F453" t="str">
            <v>Z</v>
          </cell>
          <cell r="G453">
            <v>2</v>
          </cell>
          <cell r="H453">
            <v>3102710</v>
          </cell>
          <cell r="I453">
            <v>0.78500000000000003</v>
          </cell>
          <cell r="J453">
            <v>0.76</v>
          </cell>
          <cell r="K453">
            <v>338.75</v>
          </cell>
          <cell r="L453">
            <v>339.47</v>
          </cell>
          <cell r="M453">
            <v>338.71</v>
          </cell>
          <cell r="N453">
            <v>339.47</v>
          </cell>
          <cell r="O453">
            <v>0</v>
          </cell>
          <cell r="P453" t="str">
            <v>SM</v>
          </cell>
          <cell r="Q453" t="str">
            <v>cont. 127-3. pc1a-g, a,c and f in bag</v>
          </cell>
          <cell r="R453" t="str">
            <v>no</v>
          </cell>
          <cell r="S453">
            <v>1</v>
          </cell>
          <cell r="T453">
            <v>101</v>
          </cell>
          <cell r="U453">
            <v>5</v>
          </cell>
          <cell r="V453" t="str">
            <v>B</v>
          </cell>
          <cell r="W453" t="str">
            <v>no</v>
          </cell>
          <cell r="Z453" t="str">
            <v>ICDP5057ESE2IU2</v>
          </cell>
        </row>
        <row r="454">
          <cell r="A454" t="str">
            <v>127-3</v>
          </cell>
          <cell r="B454">
            <v>5057</v>
          </cell>
          <cell r="C454">
            <v>2</v>
          </cell>
          <cell r="D454" t="str">
            <v>A</v>
          </cell>
          <cell r="E454">
            <v>127</v>
          </cell>
          <cell r="F454" t="str">
            <v>Z</v>
          </cell>
          <cell r="G454">
            <v>3</v>
          </cell>
          <cell r="H454">
            <v>3102712</v>
          </cell>
          <cell r="I454">
            <v>0.85</v>
          </cell>
          <cell r="J454">
            <v>0.62</v>
          </cell>
          <cell r="K454">
            <v>339.53500000000003</v>
          </cell>
          <cell r="L454">
            <v>340.09</v>
          </cell>
          <cell r="M454">
            <v>339.47</v>
          </cell>
          <cell r="N454">
            <v>340.09</v>
          </cell>
          <cell r="O454">
            <v>0</v>
          </cell>
          <cell r="P454" t="str">
            <v>JC</v>
          </cell>
          <cell r="Q454" t="str">
            <v>sawn 127-4. pc1a-c, b in bag</v>
          </cell>
          <cell r="R454" t="str">
            <v>no</v>
          </cell>
          <cell r="S454">
            <v>1</v>
          </cell>
          <cell r="T454">
            <v>102</v>
          </cell>
          <cell r="U454">
            <v>1</v>
          </cell>
          <cell r="V454" t="str">
            <v>T</v>
          </cell>
          <cell r="W454" t="str">
            <v>no</v>
          </cell>
          <cell r="Z454" t="str">
            <v>ICDP5057ESG2IU2</v>
          </cell>
        </row>
        <row r="455">
          <cell r="A455" t="str">
            <v>127-4</v>
          </cell>
          <cell r="B455">
            <v>5057</v>
          </cell>
          <cell r="C455">
            <v>2</v>
          </cell>
          <cell r="D455" t="str">
            <v>A</v>
          </cell>
          <cell r="E455">
            <v>127</v>
          </cell>
          <cell r="F455" t="str">
            <v>Z</v>
          </cell>
          <cell r="G455">
            <v>4</v>
          </cell>
          <cell r="H455">
            <v>3102714</v>
          </cell>
          <cell r="I455">
            <v>0.72</v>
          </cell>
          <cell r="J455">
            <v>0.82</v>
          </cell>
          <cell r="K455">
            <v>340.38500000000005</v>
          </cell>
          <cell r="L455">
            <v>340.91</v>
          </cell>
          <cell r="M455">
            <v>340.09</v>
          </cell>
          <cell r="N455">
            <v>340.91</v>
          </cell>
          <cell r="O455">
            <v>0</v>
          </cell>
          <cell r="P455" t="str">
            <v>JC</v>
          </cell>
          <cell r="Q455" t="str">
            <v>cont. 128-1. pc1a-c. pc2. pc3. pc4 in bag staying in box. pc5. pc6. pc7</v>
          </cell>
          <cell r="R455" t="str">
            <v>no</v>
          </cell>
          <cell r="S455">
            <v>7</v>
          </cell>
          <cell r="T455">
            <v>102</v>
          </cell>
          <cell r="U455">
            <v>2</v>
          </cell>
          <cell r="V455" t="str">
            <v>M</v>
          </cell>
          <cell r="W455" t="str">
            <v>no</v>
          </cell>
          <cell r="Z455" t="str">
            <v>ICDP5057ESI2IU2</v>
          </cell>
        </row>
        <row r="456">
          <cell r="A456" t="str">
            <v>128-1</v>
          </cell>
          <cell r="B456">
            <v>5057</v>
          </cell>
          <cell r="C456">
            <v>2</v>
          </cell>
          <cell r="D456" t="str">
            <v>A</v>
          </cell>
          <cell r="E456">
            <v>128</v>
          </cell>
          <cell r="F456" t="str">
            <v>Z</v>
          </cell>
          <cell r="G456">
            <v>1</v>
          </cell>
          <cell r="H456">
            <v>3102716</v>
          </cell>
          <cell r="I456">
            <v>0.96</v>
          </cell>
          <cell r="J456">
            <v>0.92</v>
          </cell>
          <cell r="K456">
            <v>340.95</v>
          </cell>
          <cell r="L456">
            <v>341.87</v>
          </cell>
          <cell r="M456">
            <v>340.95</v>
          </cell>
          <cell r="N456">
            <v>341.87</v>
          </cell>
          <cell r="O456">
            <v>0</v>
          </cell>
          <cell r="P456" t="str">
            <v>JC</v>
          </cell>
          <cell r="Q456" t="str">
            <v>cont. 128-2. pc1a-c</v>
          </cell>
          <cell r="R456" t="str">
            <v>no</v>
          </cell>
          <cell r="S456">
            <v>1</v>
          </cell>
          <cell r="T456">
            <v>102</v>
          </cell>
          <cell r="U456">
            <v>3</v>
          </cell>
          <cell r="V456" t="str">
            <v>M</v>
          </cell>
          <cell r="W456" t="str">
            <v>no</v>
          </cell>
          <cell r="Z456" t="str">
            <v>ICDP5057ESK2IU2</v>
          </cell>
        </row>
        <row r="457">
          <cell r="A457" t="str">
            <v>128-2</v>
          </cell>
          <cell r="B457">
            <v>5057</v>
          </cell>
          <cell r="C457">
            <v>2</v>
          </cell>
          <cell r="D457" t="str">
            <v>A</v>
          </cell>
          <cell r="E457">
            <v>128</v>
          </cell>
          <cell r="F457" t="str">
            <v>Z</v>
          </cell>
          <cell r="G457">
            <v>2</v>
          </cell>
          <cell r="H457">
            <v>3102718</v>
          </cell>
          <cell r="I457">
            <v>0.71499999999999997</v>
          </cell>
          <cell r="J457">
            <v>0.73</v>
          </cell>
          <cell r="K457">
            <v>341.90999999999997</v>
          </cell>
          <cell r="L457">
            <v>342.6</v>
          </cell>
          <cell r="M457">
            <v>341.87</v>
          </cell>
          <cell r="N457">
            <v>342.6</v>
          </cell>
          <cell r="O457">
            <v>0</v>
          </cell>
          <cell r="P457" t="str">
            <v>JC</v>
          </cell>
          <cell r="Q457" t="str">
            <v>cont. 128-3. pc1a-e, d in bag</v>
          </cell>
          <cell r="R457" t="str">
            <v>no</v>
          </cell>
          <cell r="S457">
            <v>1</v>
          </cell>
          <cell r="T457">
            <v>102</v>
          </cell>
          <cell r="U457">
            <v>4</v>
          </cell>
          <cell r="V457" t="str">
            <v>M</v>
          </cell>
          <cell r="W457" t="str">
            <v>no</v>
          </cell>
          <cell r="Z457" t="str">
            <v>ICDP5057ESM2IU2</v>
          </cell>
        </row>
        <row r="458">
          <cell r="A458" t="str">
            <v>128-3</v>
          </cell>
          <cell r="B458">
            <v>5057</v>
          </cell>
          <cell r="C458">
            <v>2</v>
          </cell>
          <cell r="D458" t="str">
            <v>A</v>
          </cell>
          <cell r="E458">
            <v>128</v>
          </cell>
          <cell r="F458" t="str">
            <v>Z</v>
          </cell>
          <cell r="G458">
            <v>3</v>
          </cell>
          <cell r="H458">
            <v>3102720</v>
          </cell>
          <cell r="I458">
            <v>0.76</v>
          </cell>
          <cell r="J458">
            <v>0.7</v>
          </cell>
          <cell r="K458">
            <v>342.62499999999994</v>
          </cell>
          <cell r="L458">
            <v>343.3</v>
          </cell>
          <cell r="M458">
            <v>342.6</v>
          </cell>
          <cell r="N458">
            <v>343.3</v>
          </cell>
          <cell r="O458">
            <v>0</v>
          </cell>
          <cell r="P458" t="str">
            <v>JC</v>
          </cell>
          <cell r="Q458" t="str">
            <v>cont. 128-4. pc1a-b</v>
          </cell>
          <cell r="R458" t="str">
            <v>no</v>
          </cell>
          <cell r="S458">
            <v>1</v>
          </cell>
          <cell r="T458">
            <v>102</v>
          </cell>
          <cell r="U458">
            <v>5</v>
          </cell>
          <cell r="V458" t="str">
            <v>B</v>
          </cell>
          <cell r="W458" t="str">
            <v>no</v>
          </cell>
          <cell r="Z458" t="str">
            <v>ICDP5057ESO2IU2</v>
          </cell>
        </row>
        <row r="459">
          <cell r="A459" t="str">
            <v>128-4</v>
          </cell>
          <cell r="B459">
            <v>5057</v>
          </cell>
          <cell r="C459">
            <v>2</v>
          </cell>
          <cell r="D459" t="str">
            <v>A</v>
          </cell>
          <cell r="E459">
            <v>128</v>
          </cell>
          <cell r="F459" t="str">
            <v>Z</v>
          </cell>
          <cell r="G459">
            <v>4</v>
          </cell>
          <cell r="H459">
            <v>3102724</v>
          </cell>
          <cell r="I459">
            <v>0.7</v>
          </cell>
          <cell r="J459">
            <v>0.68</v>
          </cell>
          <cell r="K459">
            <v>343.38499999999993</v>
          </cell>
          <cell r="L459">
            <v>343.98</v>
          </cell>
          <cell r="M459">
            <v>343.3</v>
          </cell>
          <cell r="N459">
            <v>343.98</v>
          </cell>
          <cell r="O459">
            <v>0</v>
          </cell>
          <cell r="P459" t="str">
            <v>SM</v>
          </cell>
          <cell r="Q459" t="str">
            <v>cont. 129-1. pc1a-d, b in bag</v>
          </cell>
          <cell r="R459" t="str">
            <v>no</v>
          </cell>
          <cell r="S459">
            <v>1</v>
          </cell>
          <cell r="T459">
            <v>103</v>
          </cell>
          <cell r="U459">
            <v>1</v>
          </cell>
          <cell r="V459" t="str">
            <v>T</v>
          </cell>
          <cell r="W459" t="str">
            <v>no</v>
          </cell>
          <cell r="Z459" t="str">
            <v>ICDP5057ESS2IU2</v>
          </cell>
        </row>
        <row r="460">
          <cell r="A460" t="str">
            <v>129-1</v>
          </cell>
          <cell r="B460">
            <v>5057</v>
          </cell>
          <cell r="C460">
            <v>2</v>
          </cell>
          <cell r="D460" t="str">
            <v>A</v>
          </cell>
          <cell r="E460">
            <v>129</v>
          </cell>
          <cell r="F460" t="str">
            <v>Z</v>
          </cell>
          <cell r="G460">
            <v>1</v>
          </cell>
          <cell r="H460">
            <v>3102726</v>
          </cell>
          <cell r="I460">
            <v>0.80500000000000005</v>
          </cell>
          <cell r="J460">
            <v>0.8</v>
          </cell>
          <cell r="K460">
            <v>344</v>
          </cell>
          <cell r="L460">
            <v>344.8</v>
          </cell>
          <cell r="M460">
            <v>344</v>
          </cell>
          <cell r="N460">
            <v>344.8</v>
          </cell>
          <cell r="O460">
            <v>0</v>
          </cell>
          <cell r="P460" t="str">
            <v>SM</v>
          </cell>
          <cell r="Q460" t="str">
            <v>cont. 129-2. pc1a-e</v>
          </cell>
          <cell r="R460" t="str">
            <v>no</v>
          </cell>
          <cell r="S460">
            <v>1</v>
          </cell>
          <cell r="T460">
            <v>103</v>
          </cell>
          <cell r="U460">
            <v>2</v>
          </cell>
          <cell r="V460" t="str">
            <v>M</v>
          </cell>
          <cell r="W460" t="str">
            <v>no</v>
          </cell>
          <cell r="X460">
            <v>0</v>
          </cell>
          <cell r="Y460">
            <v>0</v>
          </cell>
          <cell r="Z460" t="str">
            <v>ICDP5057ESU2IU2</v>
          </cell>
        </row>
        <row r="461">
          <cell r="A461" t="str">
            <v>129-2</v>
          </cell>
          <cell r="B461">
            <v>5057</v>
          </cell>
          <cell r="C461">
            <v>2</v>
          </cell>
          <cell r="D461" t="str">
            <v>A</v>
          </cell>
          <cell r="E461">
            <v>129</v>
          </cell>
          <cell r="F461" t="str">
            <v>Z</v>
          </cell>
          <cell r="G461">
            <v>2</v>
          </cell>
          <cell r="H461">
            <v>3102728</v>
          </cell>
          <cell r="I461">
            <v>0.90500000000000003</v>
          </cell>
          <cell r="J461">
            <v>0.82</v>
          </cell>
          <cell r="K461">
            <v>344.80500000000001</v>
          </cell>
          <cell r="L461">
            <v>345.62</v>
          </cell>
          <cell r="M461">
            <v>344.8</v>
          </cell>
          <cell r="N461">
            <v>345.62</v>
          </cell>
          <cell r="O461">
            <v>0</v>
          </cell>
          <cell r="P461" t="str">
            <v>SM</v>
          </cell>
          <cell r="Q461" t="str">
            <v>cont. 129-3. pc1a-f, d in bag</v>
          </cell>
          <cell r="R461" t="str">
            <v>no</v>
          </cell>
          <cell r="S461">
            <v>1</v>
          </cell>
          <cell r="T461">
            <v>103</v>
          </cell>
          <cell r="U461">
            <v>3</v>
          </cell>
          <cell r="V461" t="str">
            <v>M</v>
          </cell>
          <cell r="W461" t="str">
            <v>no</v>
          </cell>
          <cell r="Z461" t="str">
            <v>ICDP5057ESW2IU2</v>
          </cell>
        </row>
        <row r="462">
          <cell r="A462" t="str">
            <v>129-3</v>
          </cell>
          <cell r="B462">
            <v>5057</v>
          </cell>
          <cell r="C462">
            <v>2</v>
          </cell>
          <cell r="D462" t="str">
            <v>A</v>
          </cell>
          <cell r="E462">
            <v>129</v>
          </cell>
          <cell r="F462" t="str">
            <v>Z</v>
          </cell>
          <cell r="G462">
            <v>3</v>
          </cell>
          <cell r="H462">
            <v>3102730</v>
          </cell>
          <cell r="I462">
            <v>0.8</v>
          </cell>
          <cell r="J462">
            <v>0.77</v>
          </cell>
          <cell r="K462">
            <v>345.71</v>
          </cell>
          <cell r="L462">
            <v>346.39</v>
          </cell>
          <cell r="M462">
            <v>345.62</v>
          </cell>
          <cell r="N462">
            <v>346.39</v>
          </cell>
          <cell r="O462">
            <v>0</v>
          </cell>
          <cell r="P462" t="str">
            <v>SM</v>
          </cell>
          <cell r="Q462" t="str">
            <v>cont. 130-1. pc1a-b</v>
          </cell>
          <cell r="R462" t="str">
            <v>no</v>
          </cell>
          <cell r="S462">
            <v>1</v>
          </cell>
          <cell r="T462">
            <v>103</v>
          </cell>
          <cell r="U462">
            <v>4</v>
          </cell>
          <cell r="V462" t="str">
            <v>M</v>
          </cell>
          <cell r="W462" t="str">
            <v>no</v>
          </cell>
          <cell r="X462">
            <v>0</v>
          </cell>
          <cell r="Y462">
            <v>0</v>
          </cell>
          <cell r="Z462" t="str">
            <v>ICDP5057ESY2IU2</v>
          </cell>
        </row>
        <row r="463">
          <cell r="A463" t="str">
            <v>130-1</v>
          </cell>
          <cell r="B463">
            <v>5057</v>
          </cell>
          <cell r="C463">
            <v>2</v>
          </cell>
          <cell r="D463" t="str">
            <v>A</v>
          </cell>
          <cell r="E463">
            <v>130</v>
          </cell>
          <cell r="F463" t="str">
            <v>Z</v>
          </cell>
          <cell r="G463">
            <v>1</v>
          </cell>
          <cell r="H463">
            <v>3102732</v>
          </cell>
          <cell r="I463">
            <v>0.28999999999999998</v>
          </cell>
          <cell r="J463">
            <v>0.25</v>
          </cell>
          <cell r="K463">
            <v>346.6</v>
          </cell>
          <cell r="L463">
            <v>346.85</v>
          </cell>
          <cell r="M463">
            <v>346.6</v>
          </cell>
          <cell r="N463">
            <v>346.85</v>
          </cell>
          <cell r="O463">
            <v>0</v>
          </cell>
          <cell r="P463" t="str">
            <v>SM</v>
          </cell>
          <cell r="Q463" t="str">
            <v>cont. 131-1. pc1a-c</v>
          </cell>
          <cell r="R463" t="str">
            <v>no</v>
          </cell>
          <cell r="S463">
            <v>1</v>
          </cell>
          <cell r="T463">
            <v>103</v>
          </cell>
          <cell r="U463">
            <v>5</v>
          </cell>
          <cell r="V463" t="str">
            <v>B</v>
          </cell>
          <cell r="W463" t="str">
            <v>no</v>
          </cell>
          <cell r="Z463" t="str">
            <v>ICDP5057ES03IU2</v>
          </cell>
        </row>
        <row r="464">
          <cell r="A464" t="str">
            <v>131-1</v>
          </cell>
          <cell r="B464">
            <v>5057</v>
          </cell>
          <cell r="C464">
            <v>2</v>
          </cell>
          <cell r="D464" t="str">
            <v>A</v>
          </cell>
          <cell r="E464">
            <v>131</v>
          </cell>
          <cell r="F464" t="str">
            <v>Z</v>
          </cell>
          <cell r="G464">
            <v>1</v>
          </cell>
          <cell r="H464">
            <v>3102734</v>
          </cell>
          <cell r="I464">
            <v>0.68</v>
          </cell>
          <cell r="J464">
            <v>0.68</v>
          </cell>
          <cell r="K464">
            <v>347.05</v>
          </cell>
          <cell r="L464">
            <v>347.73</v>
          </cell>
          <cell r="M464">
            <v>347.05</v>
          </cell>
          <cell r="N464">
            <v>347.73</v>
          </cell>
          <cell r="O464">
            <v>0</v>
          </cell>
          <cell r="P464" t="str">
            <v>SM</v>
          </cell>
          <cell r="Q464" t="str">
            <v>cont. 131-2. pc1a-b, a in bag</v>
          </cell>
          <cell r="R464" t="str">
            <v>no</v>
          </cell>
          <cell r="S464">
            <v>1</v>
          </cell>
          <cell r="T464">
            <v>104</v>
          </cell>
          <cell r="U464">
            <v>1</v>
          </cell>
          <cell r="V464" t="str">
            <v>T</v>
          </cell>
          <cell r="W464" t="str">
            <v>no</v>
          </cell>
          <cell r="Z464" t="str">
            <v>ICDP5057ES23IU2</v>
          </cell>
        </row>
        <row r="465">
          <cell r="A465" t="str">
            <v>131-2</v>
          </cell>
          <cell r="B465">
            <v>5057</v>
          </cell>
          <cell r="C465">
            <v>2</v>
          </cell>
          <cell r="D465" t="str">
            <v>A</v>
          </cell>
          <cell r="E465">
            <v>131</v>
          </cell>
          <cell r="F465" t="str">
            <v>Z</v>
          </cell>
          <cell r="G465">
            <v>2</v>
          </cell>
          <cell r="H465">
            <v>3102736</v>
          </cell>
          <cell r="I465">
            <v>0.68500000000000005</v>
          </cell>
          <cell r="J465">
            <v>0.6</v>
          </cell>
          <cell r="K465">
            <v>347.73</v>
          </cell>
          <cell r="L465">
            <v>348.33</v>
          </cell>
          <cell r="M465">
            <v>347.73</v>
          </cell>
          <cell r="N465">
            <v>348.33</v>
          </cell>
          <cell r="O465">
            <v>0</v>
          </cell>
          <cell r="P465" t="str">
            <v>SM</v>
          </cell>
          <cell r="Q465" t="str">
            <v>cont. 131-3. pc1a-b</v>
          </cell>
          <cell r="R465" t="str">
            <v>no</v>
          </cell>
          <cell r="S465">
            <v>1</v>
          </cell>
          <cell r="T465">
            <v>104</v>
          </cell>
          <cell r="U465">
            <v>2</v>
          </cell>
          <cell r="V465" t="str">
            <v>M</v>
          </cell>
          <cell r="W465" t="str">
            <v>no</v>
          </cell>
          <cell r="Z465" t="str">
            <v>ICDP5057ES43IU2</v>
          </cell>
        </row>
        <row r="466">
          <cell r="A466" t="str">
            <v>131-3</v>
          </cell>
          <cell r="B466">
            <v>5057</v>
          </cell>
          <cell r="C466">
            <v>2</v>
          </cell>
          <cell r="D466" t="str">
            <v>A</v>
          </cell>
          <cell r="E466">
            <v>131</v>
          </cell>
          <cell r="F466" t="str">
            <v>Z</v>
          </cell>
          <cell r="G466">
            <v>3</v>
          </cell>
          <cell r="H466">
            <v>3102738</v>
          </cell>
          <cell r="I466">
            <v>0.93500000000000005</v>
          </cell>
          <cell r="J466">
            <v>0.92</v>
          </cell>
          <cell r="K466">
            <v>348.41500000000002</v>
          </cell>
          <cell r="L466">
            <v>349.25</v>
          </cell>
          <cell r="M466">
            <v>348.33</v>
          </cell>
          <cell r="N466">
            <v>349.25</v>
          </cell>
          <cell r="O466">
            <v>0</v>
          </cell>
          <cell r="P466" t="str">
            <v>SM</v>
          </cell>
          <cell r="Q466" t="str">
            <v>sawn 131-4. pc1a-b</v>
          </cell>
          <cell r="R466" t="str">
            <v>no</v>
          </cell>
          <cell r="S466">
            <v>1</v>
          </cell>
          <cell r="T466">
            <v>104</v>
          </cell>
          <cell r="U466">
            <v>3</v>
          </cell>
          <cell r="V466" t="str">
            <v>M</v>
          </cell>
          <cell r="W466" t="str">
            <v>no</v>
          </cell>
          <cell r="Z466" t="str">
            <v>ICDP5057ES63IU2</v>
          </cell>
        </row>
        <row r="467">
          <cell r="A467" t="str">
            <v>131-4</v>
          </cell>
          <cell r="B467">
            <v>5057</v>
          </cell>
          <cell r="C467">
            <v>2</v>
          </cell>
          <cell r="D467" t="str">
            <v>A</v>
          </cell>
          <cell r="E467">
            <v>131</v>
          </cell>
          <cell r="F467" t="str">
            <v>Z</v>
          </cell>
          <cell r="G467">
            <v>4</v>
          </cell>
          <cell r="H467">
            <v>3102740</v>
          </cell>
          <cell r="I467">
            <v>0.90500000000000003</v>
          </cell>
          <cell r="J467">
            <v>0.89</v>
          </cell>
          <cell r="K467">
            <v>349.35</v>
          </cell>
          <cell r="L467">
            <v>350.14</v>
          </cell>
          <cell r="M467">
            <v>349.25</v>
          </cell>
          <cell r="N467">
            <v>350.14</v>
          </cell>
          <cell r="O467">
            <v>0</v>
          </cell>
          <cell r="P467" t="str">
            <v>SM</v>
          </cell>
          <cell r="Q467" t="str">
            <v>cont. 132-1. pc1a-c</v>
          </cell>
          <cell r="R467" t="str">
            <v>no</v>
          </cell>
          <cell r="S467">
            <v>1</v>
          </cell>
          <cell r="T467">
            <v>104</v>
          </cell>
          <cell r="U467">
            <v>4</v>
          </cell>
          <cell r="V467" t="str">
            <v>M</v>
          </cell>
          <cell r="W467" t="str">
            <v>no</v>
          </cell>
          <cell r="Z467" t="str">
            <v>ICDP5057ES83IU2</v>
          </cell>
        </row>
        <row r="468">
          <cell r="A468" t="str">
            <v>132-1</v>
          </cell>
          <cell r="B468">
            <v>5057</v>
          </cell>
          <cell r="C468">
            <v>2</v>
          </cell>
          <cell r="D468" t="str">
            <v>A</v>
          </cell>
          <cell r="E468">
            <v>132</v>
          </cell>
          <cell r="F468" t="str">
            <v>Z</v>
          </cell>
          <cell r="G468">
            <v>1</v>
          </cell>
          <cell r="H468">
            <v>3102742</v>
          </cell>
          <cell r="I468">
            <v>0.37</v>
          </cell>
          <cell r="J468">
            <v>0.36</v>
          </cell>
          <cell r="K468">
            <v>349.75</v>
          </cell>
          <cell r="L468">
            <v>350.11</v>
          </cell>
          <cell r="M468">
            <v>349.75</v>
          </cell>
          <cell r="N468">
            <v>350.11</v>
          </cell>
          <cell r="O468">
            <v>0</v>
          </cell>
          <cell r="P468" t="str">
            <v>SM</v>
          </cell>
          <cell r="Q468" t="str">
            <v>cont. 133-1. pc1</v>
          </cell>
          <cell r="R468" t="str">
            <v>no</v>
          </cell>
          <cell r="S468">
            <v>1</v>
          </cell>
          <cell r="T468">
            <v>104</v>
          </cell>
          <cell r="U468">
            <v>5</v>
          </cell>
          <cell r="V468" t="str">
            <v>B</v>
          </cell>
          <cell r="W468" t="str">
            <v>no</v>
          </cell>
          <cell r="Z468" t="str">
            <v>ICDP5057ESA3IU2</v>
          </cell>
        </row>
        <row r="469">
          <cell r="A469" t="str">
            <v>133-1</v>
          </cell>
          <cell r="B469">
            <v>5057</v>
          </cell>
          <cell r="C469">
            <v>2</v>
          </cell>
          <cell r="D469" t="str">
            <v>A</v>
          </cell>
          <cell r="E469">
            <v>133</v>
          </cell>
          <cell r="F469" t="str">
            <v>Z</v>
          </cell>
          <cell r="G469">
            <v>1</v>
          </cell>
          <cell r="H469">
            <v>3102744</v>
          </cell>
          <cell r="I469">
            <v>0.64500000000000002</v>
          </cell>
          <cell r="J469">
            <v>0.57999999999999996</v>
          </cell>
          <cell r="K469">
            <v>350.1</v>
          </cell>
          <cell r="L469">
            <v>350.68</v>
          </cell>
          <cell r="M469">
            <v>350.1</v>
          </cell>
          <cell r="N469">
            <v>350.68</v>
          </cell>
          <cell r="O469">
            <v>0</v>
          </cell>
          <cell r="P469" t="str">
            <v>JC</v>
          </cell>
          <cell r="Q469" t="str">
            <v>cont. 133-2. pc1</v>
          </cell>
          <cell r="R469" t="str">
            <v>no</v>
          </cell>
          <cell r="S469">
            <v>1</v>
          </cell>
          <cell r="T469">
            <v>105</v>
          </cell>
          <cell r="U469">
            <v>1</v>
          </cell>
          <cell r="V469" t="str">
            <v>T</v>
          </cell>
          <cell r="W469" t="str">
            <v>no</v>
          </cell>
          <cell r="Z469" t="str">
            <v>ICDP5057ESC3IU2</v>
          </cell>
        </row>
        <row r="470">
          <cell r="A470" t="str">
            <v>133-2</v>
          </cell>
          <cell r="B470">
            <v>5057</v>
          </cell>
          <cell r="C470">
            <v>2</v>
          </cell>
          <cell r="D470" t="str">
            <v>A</v>
          </cell>
          <cell r="E470">
            <v>133</v>
          </cell>
          <cell r="F470" t="str">
            <v>Z</v>
          </cell>
          <cell r="G470">
            <v>2</v>
          </cell>
          <cell r="H470">
            <v>3102746</v>
          </cell>
          <cell r="I470">
            <v>0.82499999999999996</v>
          </cell>
          <cell r="J470">
            <v>0.79</v>
          </cell>
          <cell r="K470">
            <v>350.745</v>
          </cell>
          <cell r="L470">
            <v>351.47</v>
          </cell>
          <cell r="M470">
            <v>350.68</v>
          </cell>
          <cell r="N470">
            <v>351.47</v>
          </cell>
          <cell r="O470">
            <v>0</v>
          </cell>
          <cell r="P470" t="str">
            <v>JC</v>
          </cell>
          <cell r="Q470" t="str">
            <v>cont. 133-3. pc1</v>
          </cell>
          <cell r="R470" t="str">
            <v>no</v>
          </cell>
          <cell r="S470">
            <v>1</v>
          </cell>
          <cell r="T470">
            <v>105</v>
          </cell>
          <cell r="U470">
            <v>2</v>
          </cell>
          <cell r="V470" t="str">
            <v>M</v>
          </cell>
          <cell r="W470" t="str">
            <v>no</v>
          </cell>
          <cell r="Z470" t="str">
            <v>ICDP5057ESE3IU2</v>
          </cell>
        </row>
        <row r="471">
          <cell r="A471" t="str">
            <v>133-3</v>
          </cell>
          <cell r="B471">
            <v>5057</v>
          </cell>
          <cell r="C471">
            <v>2</v>
          </cell>
          <cell r="D471" t="str">
            <v>A</v>
          </cell>
          <cell r="E471">
            <v>133</v>
          </cell>
          <cell r="F471" t="str">
            <v>Z</v>
          </cell>
          <cell r="G471">
            <v>3</v>
          </cell>
          <cell r="H471">
            <v>3102748</v>
          </cell>
          <cell r="I471">
            <v>0.66</v>
          </cell>
          <cell r="J471">
            <v>0.65</v>
          </cell>
          <cell r="K471">
            <v>351.57</v>
          </cell>
          <cell r="L471">
            <v>352.12</v>
          </cell>
          <cell r="M471">
            <v>351.47</v>
          </cell>
          <cell r="N471">
            <v>352.12</v>
          </cell>
          <cell r="O471">
            <v>0</v>
          </cell>
          <cell r="P471" t="str">
            <v>JC</v>
          </cell>
          <cell r="Q471" t="str">
            <v>cont. 133-4. pc1a-b</v>
          </cell>
          <cell r="R471" t="str">
            <v>no</v>
          </cell>
          <cell r="S471">
            <v>1</v>
          </cell>
          <cell r="T471">
            <v>105</v>
          </cell>
          <cell r="U471">
            <v>3</v>
          </cell>
          <cell r="V471" t="str">
            <v>M</v>
          </cell>
          <cell r="W471" t="str">
            <v>no</v>
          </cell>
          <cell r="Z471" t="str">
            <v>ICDP5057ESG3IU2</v>
          </cell>
        </row>
        <row r="472">
          <cell r="A472" t="str">
            <v>133-4</v>
          </cell>
          <cell r="B472">
            <v>5057</v>
          </cell>
          <cell r="C472">
            <v>2</v>
          </cell>
          <cell r="D472" t="str">
            <v>A</v>
          </cell>
          <cell r="E472">
            <v>133</v>
          </cell>
          <cell r="F472" t="str">
            <v>Z</v>
          </cell>
          <cell r="G472">
            <v>4</v>
          </cell>
          <cell r="H472">
            <v>3102750</v>
          </cell>
          <cell r="I472">
            <v>0.87</v>
          </cell>
          <cell r="J472">
            <v>0.84</v>
          </cell>
          <cell r="K472">
            <v>352.23</v>
          </cell>
          <cell r="L472">
            <v>352.96</v>
          </cell>
          <cell r="M472">
            <v>352.12</v>
          </cell>
          <cell r="N472">
            <v>352.96</v>
          </cell>
          <cell r="O472">
            <v>0</v>
          </cell>
          <cell r="P472" t="str">
            <v>JC</v>
          </cell>
          <cell r="Q472" t="str">
            <v>discont. to 134-1. pc1a-d</v>
          </cell>
          <cell r="R472" t="str">
            <v>no</v>
          </cell>
          <cell r="S472">
            <v>1</v>
          </cell>
          <cell r="T472">
            <v>105</v>
          </cell>
          <cell r="U472">
            <v>4</v>
          </cell>
          <cell r="V472" t="str">
            <v>M</v>
          </cell>
          <cell r="W472" t="str">
            <v>no</v>
          </cell>
          <cell r="Z472" t="str">
            <v>ICDP5057ESI3IU2</v>
          </cell>
        </row>
        <row r="473">
          <cell r="A473" t="str">
            <v>134-1</v>
          </cell>
          <cell r="B473">
            <v>5057</v>
          </cell>
          <cell r="C473">
            <v>2</v>
          </cell>
          <cell r="D473" t="str">
            <v>A</v>
          </cell>
          <cell r="E473">
            <v>134</v>
          </cell>
          <cell r="F473" t="str">
            <v>Z</v>
          </cell>
          <cell r="G473">
            <v>1</v>
          </cell>
          <cell r="H473">
            <v>3102752</v>
          </cell>
          <cell r="I473">
            <v>0.84</v>
          </cell>
          <cell r="J473">
            <v>0.82</v>
          </cell>
          <cell r="K473">
            <v>353.15</v>
          </cell>
          <cell r="L473">
            <v>353.97</v>
          </cell>
          <cell r="M473">
            <v>353.15</v>
          </cell>
          <cell r="N473">
            <v>353.97</v>
          </cell>
          <cell r="O473">
            <v>0</v>
          </cell>
          <cell r="P473" t="str">
            <v>JC</v>
          </cell>
          <cell r="Q473" t="str">
            <v>cont. 134-2. pc1. pc2a-b</v>
          </cell>
          <cell r="R473" t="str">
            <v>no</v>
          </cell>
          <cell r="S473">
            <v>2</v>
          </cell>
          <cell r="T473">
            <v>105</v>
          </cell>
          <cell r="U473">
            <v>5</v>
          </cell>
          <cell r="V473" t="str">
            <v>B</v>
          </cell>
          <cell r="W473" t="str">
            <v>no</v>
          </cell>
          <cell r="Z473" t="str">
            <v>ICDP5057ESK3IU2</v>
          </cell>
        </row>
        <row r="474">
          <cell r="A474" t="str">
            <v>134-2</v>
          </cell>
          <cell r="B474">
            <v>5057</v>
          </cell>
          <cell r="C474">
            <v>2</v>
          </cell>
          <cell r="D474" t="str">
            <v>A</v>
          </cell>
          <cell r="E474">
            <v>134</v>
          </cell>
          <cell r="F474" t="str">
            <v>Z</v>
          </cell>
          <cell r="G474">
            <v>2</v>
          </cell>
          <cell r="H474">
            <v>3102754</v>
          </cell>
          <cell r="I474">
            <v>0.75</v>
          </cell>
          <cell r="J474">
            <v>0.72</v>
          </cell>
          <cell r="K474">
            <v>353.98999999999995</v>
          </cell>
          <cell r="L474">
            <v>354.69</v>
          </cell>
          <cell r="M474">
            <v>353.97</v>
          </cell>
          <cell r="N474">
            <v>354.69</v>
          </cell>
          <cell r="O474">
            <v>0</v>
          </cell>
          <cell r="P474" t="str">
            <v>SM</v>
          </cell>
          <cell r="Q474" t="str">
            <v>cont. 134-3. pc1a-f, b in bag</v>
          </cell>
          <cell r="R474" t="str">
            <v>no</v>
          </cell>
          <cell r="S474">
            <v>1</v>
          </cell>
          <cell r="T474">
            <v>106</v>
          </cell>
          <cell r="U474">
            <v>1</v>
          </cell>
          <cell r="V474" t="str">
            <v>T</v>
          </cell>
          <cell r="W474" t="str">
            <v>no</v>
          </cell>
          <cell r="Z474" t="str">
            <v>ICDP5057ESM3IU2</v>
          </cell>
        </row>
        <row r="475">
          <cell r="A475" t="str">
            <v>134-3</v>
          </cell>
          <cell r="B475">
            <v>5057</v>
          </cell>
          <cell r="C475">
            <v>2</v>
          </cell>
          <cell r="D475" t="str">
            <v>A</v>
          </cell>
          <cell r="E475">
            <v>134</v>
          </cell>
          <cell r="F475" t="str">
            <v>Z</v>
          </cell>
          <cell r="G475">
            <v>3</v>
          </cell>
          <cell r="H475">
            <v>3102756</v>
          </cell>
          <cell r="I475">
            <v>0.73</v>
          </cell>
          <cell r="J475">
            <v>0.71</v>
          </cell>
          <cell r="K475">
            <v>354.73999999999995</v>
          </cell>
          <cell r="L475">
            <v>355.4</v>
          </cell>
          <cell r="M475">
            <v>354.69</v>
          </cell>
          <cell r="N475">
            <v>355.4</v>
          </cell>
          <cell r="O475">
            <v>0</v>
          </cell>
          <cell r="P475" t="str">
            <v>SM</v>
          </cell>
          <cell r="Q475" t="str">
            <v>cont. 134-4. pc1a-f, c in bag</v>
          </cell>
          <cell r="R475" t="str">
            <v>no</v>
          </cell>
          <cell r="S475">
            <v>1</v>
          </cell>
          <cell r="T475">
            <v>106</v>
          </cell>
          <cell r="U475">
            <v>2</v>
          </cell>
          <cell r="V475" t="str">
            <v>M</v>
          </cell>
          <cell r="W475" t="str">
            <v>no</v>
          </cell>
          <cell r="Z475" t="str">
            <v>ICDP5057ESO3IU2</v>
          </cell>
        </row>
        <row r="476">
          <cell r="A476" t="str">
            <v>134-4</v>
          </cell>
          <cell r="B476">
            <v>5057</v>
          </cell>
          <cell r="C476">
            <v>2</v>
          </cell>
          <cell r="D476" t="str">
            <v>A</v>
          </cell>
          <cell r="E476">
            <v>134</v>
          </cell>
          <cell r="F476" t="str">
            <v>Z</v>
          </cell>
          <cell r="G476">
            <v>4</v>
          </cell>
          <cell r="H476">
            <v>3102758</v>
          </cell>
          <cell r="I476">
            <v>0.9</v>
          </cell>
          <cell r="J476">
            <v>0.87</v>
          </cell>
          <cell r="K476">
            <v>355.46999999999997</v>
          </cell>
          <cell r="L476">
            <v>356.27</v>
          </cell>
          <cell r="M476">
            <v>355.4</v>
          </cell>
          <cell r="N476">
            <v>356.27</v>
          </cell>
          <cell r="O476">
            <v>0</v>
          </cell>
          <cell r="P476" t="str">
            <v>SM</v>
          </cell>
          <cell r="Q476" t="str">
            <v>cont. 135-1. pc1a-e</v>
          </cell>
          <cell r="R476" t="str">
            <v>no</v>
          </cell>
          <cell r="S476">
            <v>1</v>
          </cell>
          <cell r="T476">
            <v>106</v>
          </cell>
          <cell r="U476">
            <v>3</v>
          </cell>
          <cell r="V476" t="str">
            <v>M</v>
          </cell>
          <cell r="W476" t="str">
            <v>no</v>
          </cell>
          <cell r="Z476" t="str">
            <v>ICDP5057ESQ3IU2</v>
          </cell>
        </row>
        <row r="477">
          <cell r="A477" t="str">
            <v>135-1</v>
          </cell>
          <cell r="B477">
            <v>5057</v>
          </cell>
          <cell r="C477">
            <v>2</v>
          </cell>
          <cell r="D477" t="str">
            <v>A</v>
          </cell>
          <cell r="E477">
            <v>135</v>
          </cell>
          <cell r="F477" t="str">
            <v>Z</v>
          </cell>
          <cell r="G477">
            <v>1</v>
          </cell>
          <cell r="H477">
            <v>3102764</v>
          </cell>
          <cell r="I477">
            <v>0.56000000000000005</v>
          </cell>
          <cell r="J477">
            <v>0.55000000000000004</v>
          </cell>
          <cell r="K477">
            <v>356.2</v>
          </cell>
          <cell r="L477">
            <v>356.75</v>
          </cell>
          <cell r="M477">
            <v>356.2</v>
          </cell>
          <cell r="N477">
            <v>356.75</v>
          </cell>
          <cell r="O477">
            <v>0</v>
          </cell>
          <cell r="P477" t="str">
            <v>SM</v>
          </cell>
          <cell r="Q477" t="str">
            <v>cont. 135-2. pc1a-e</v>
          </cell>
          <cell r="R477" t="str">
            <v>no</v>
          </cell>
          <cell r="S477">
            <v>1</v>
          </cell>
          <cell r="T477">
            <v>106</v>
          </cell>
          <cell r="U477">
            <v>4</v>
          </cell>
          <cell r="V477" t="str">
            <v>M</v>
          </cell>
          <cell r="W477" t="str">
            <v>no</v>
          </cell>
          <cell r="Z477" t="str">
            <v>ICDP5057ESW3IU2</v>
          </cell>
        </row>
        <row r="478">
          <cell r="A478" t="str">
            <v>135-2</v>
          </cell>
          <cell r="B478">
            <v>5057</v>
          </cell>
          <cell r="C478">
            <v>2</v>
          </cell>
          <cell r="D478" t="str">
            <v>A</v>
          </cell>
          <cell r="E478">
            <v>135</v>
          </cell>
          <cell r="F478" t="str">
            <v>Z</v>
          </cell>
          <cell r="G478">
            <v>2</v>
          </cell>
          <cell r="H478">
            <v>3102766</v>
          </cell>
          <cell r="I478">
            <v>0.89500000000000002</v>
          </cell>
          <cell r="J478">
            <v>0.9</v>
          </cell>
          <cell r="K478">
            <v>356.76</v>
          </cell>
          <cell r="L478">
            <v>357.65</v>
          </cell>
          <cell r="M478">
            <v>356.75</v>
          </cell>
          <cell r="N478">
            <v>357.65</v>
          </cell>
          <cell r="O478">
            <v>0</v>
          </cell>
          <cell r="P478" t="str">
            <v>SM</v>
          </cell>
          <cell r="Q478" t="str">
            <v>discont. 135-3. pc1a-e, e in bag</v>
          </cell>
          <cell r="R478" t="str">
            <v>no</v>
          </cell>
          <cell r="S478">
            <v>1</v>
          </cell>
          <cell r="T478">
            <v>106</v>
          </cell>
          <cell r="U478">
            <v>5</v>
          </cell>
          <cell r="V478" t="str">
            <v>B</v>
          </cell>
          <cell r="W478" t="str">
            <v>no</v>
          </cell>
          <cell r="Z478" t="str">
            <v>ICDP5057ESY3IU2</v>
          </cell>
        </row>
        <row r="479">
          <cell r="A479" t="str">
            <v>135-3</v>
          </cell>
          <cell r="B479">
            <v>5057</v>
          </cell>
          <cell r="C479">
            <v>2</v>
          </cell>
          <cell r="D479" t="str">
            <v>A</v>
          </cell>
          <cell r="E479">
            <v>135</v>
          </cell>
          <cell r="F479" t="str">
            <v>Z</v>
          </cell>
          <cell r="G479">
            <v>3</v>
          </cell>
          <cell r="H479">
            <v>3102768</v>
          </cell>
          <cell r="I479">
            <v>0.88500000000000001</v>
          </cell>
          <cell r="J479">
            <v>0.89</v>
          </cell>
          <cell r="K479">
            <v>357.65499999999997</v>
          </cell>
          <cell r="L479">
            <v>358.54</v>
          </cell>
          <cell r="M479">
            <v>357.65</v>
          </cell>
          <cell r="N479">
            <v>358.54</v>
          </cell>
          <cell r="O479">
            <v>0</v>
          </cell>
          <cell r="P479" t="str">
            <v>SM</v>
          </cell>
          <cell r="Q479" t="str">
            <v>sawn 135-4. pc1a-g, b and e in bag</v>
          </cell>
          <cell r="R479" t="str">
            <v>no</v>
          </cell>
          <cell r="S479">
            <v>1</v>
          </cell>
          <cell r="T479">
            <v>107</v>
          </cell>
          <cell r="U479">
            <v>1</v>
          </cell>
          <cell r="V479" t="str">
            <v>T</v>
          </cell>
          <cell r="W479" t="str">
            <v>no</v>
          </cell>
          <cell r="Z479" t="str">
            <v>ICDP5057ES04IU2</v>
          </cell>
        </row>
        <row r="480">
          <cell r="A480" t="str">
            <v>135-4</v>
          </cell>
          <cell r="B480">
            <v>5057</v>
          </cell>
          <cell r="C480">
            <v>2</v>
          </cell>
          <cell r="D480" t="str">
            <v>A</v>
          </cell>
          <cell r="E480">
            <v>135</v>
          </cell>
          <cell r="F480" t="str">
            <v>Z</v>
          </cell>
          <cell r="G480">
            <v>4</v>
          </cell>
          <cell r="H480">
            <v>3102770</v>
          </cell>
          <cell r="I480">
            <v>0.83499999999999996</v>
          </cell>
          <cell r="J480">
            <v>0.85</v>
          </cell>
          <cell r="K480">
            <v>358.53999999999996</v>
          </cell>
          <cell r="L480">
            <v>359.39</v>
          </cell>
          <cell r="M480">
            <v>358.54</v>
          </cell>
          <cell r="N480">
            <v>359.39</v>
          </cell>
          <cell r="O480">
            <v>0</v>
          </cell>
          <cell r="P480" t="str">
            <v>SM</v>
          </cell>
          <cell r="Q480" t="str">
            <v>cont. 136-1. pc1a-e, b in bag. pc2a-b</v>
          </cell>
          <cell r="R480" t="str">
            <v>no</v>
          </cell>
          <cell r="S480">
            <v>2</v>
          </cell>
          <cell r="T480">
            <v>107</v>
          </cell>
          <cell r="U480">
            <v>2</v>
          </cell>
          <cell r="V480" t="str">
            <v>M</v>
          </cell>
          <cell r="W480" t="str">
            <v>no</v>
          </cell>
          <cell r="Z480" t="str">
            <v>ICDP5057ES24IU2</v>
          </cell>
        </row>
        <row r="481">
          <cell r="A481" t="str">
            <v>136-1</v>
          </cell>
          <cell r="B481">
            <v>5057</v>
          </cell>
          <cell r="C481">
            <v>2</v>
          </cell>
          <cell r="D481" t="str">
            <v>A</v>
          </cell>
          <cell r="E481">
            <v>136</v>
          </cell>
          <cell r="F481" t="str">
            <v>Z</v>
          </cell>
          <cell r="G481">
            <v>1</v>
          </cell>
          <cell r="H481">
            <v>3102772</v>
          </cell>
          <cell r="I481">
            <v>0.87</v>
          </cell>
          <cell r="J481">
            <v>0.85</v>
          </cell>
          <cell r="K481">
            <v>359.25</v>
          </cell>
          <cell r="L481">
            <v>360.1</v>
          </cell>
          <cell r="M481">
            <v>359.25</v>
          </cell>
          <cell r="N481">
            <v>360.1</v>
          </cell>
          <cell r="O481">
            <v>0</v>
          </cell>
          <cell r="P481" t="str">
            <v>SM</v>
          </cell>
          <cell r="Q481" t="str">
            <v>sawn 136-2. pc1a-h, f in bag</v>
          </cell>
          <cell r="R481" t="str">
            <v>no</v>
          </cell>
          <cell r="S481">
            <v>1</v>
          </cell>
          <cell r="T481">
            <v>107</v>
          </cell>
          <cell r="U481">
            <v>3</v>
          </cell>
          <cell r="V481" t="str">
            <v>M</v>
          </cell>
          <cell r="W481" t="str">
            <v>no</v>
          </cell>
          <cell r="Z481" t="str">
            <v>ICDP5057ES44IU2</v>
          </cell>
        </row>
        <row r="482">
          <cell r="A482" t="str">
            <v>136-2</v>
          </cell>
          <cell r="B482">
            <v>5057</v>
          </cell>
          <cell r="C482">
            <v>2</v>
          </cell>
          <cell r="D482" t="str">
            <v>A</v>
          </cell>
          <cell r="E482">
            <v>136</v>
          </cell>
          <cell r="F482" t="str">
            <v>Z</v>
          </cell>
          <cell r="G482">
            <v>2</v>
          </cell>
          <cell r="H482">
            <v>3102774</v>
          </cell>
          <cell r="I482">
            <v>0.89500000000000002</v>
          </cell>
          <cell r="J482">
            <v>0.89</v>
          </cell>
          <cell r="K482">
            <v>360.12</v>
          </cell>
          <cell r="L482">
            <v>360.99</v>
          </cell>
          <cell r="M482">
            <v>360.1</v>
          </cell>
          <cell r="N482">
            <v>360.99</v>
          </cell>
          <cell r="O482">
            <v>0</v>
          </cell>
          <cell r="P482" t="str">
            <v>SM</v>
          </cell>
          <cell r="Q482" t="str">
            <v>cont. 136-3. pc1a-e, d in bag</v>
          </cell>
          <cell r="R482" t="str">
            <v>no</v>
          </cell>
          <cell r="S482">
            <v>1</v>
          </cell>
          <cell r="T482">
            <v>107</v>
          </cell>
          <cell r="U482">
            <v>4</v>
          </cell>
          <cell r="V482" t="str">
            <v>M</v>
          </cell>
          <cell r="W482" t="str">
            <v>no</v>
          </cell>
          <cell r="Z482" t="str">
            <v>ICDP5057ES64IU2</v>
          </cell>
        </row>
        <row r="483">
          <cell r="A483" t="str">
            <v>136-3</v>
          </cell>
          <cell r="B483">
            <v>5057</v>
          </cell>
          <cell r="C483">
            <v>2</v>
          </cell>
          <cell r="D483" t="str">
            <v>A</v>
          </cell>
          <cell r="E483">
            <v>136</v>
          </cell>
          <cell r="F483" t="str">
            <v>Z</v>
          </cell>
          <cell r="G483">
            <v>3</v>
          </cell>
          <cell r="H483">
            <v>3102776</v>
          </cell>
          <cell r="I483">
            <v>0.88500000000000001</v>
          </cell>
          <cell r="J483">
            <v>0.88</v>
          </cell>
          <cell r="K483">
            <v>361.01499999999999</v>
          </cell>
          <cell r="L483">
            <v>361.87</v>
          </cell>
          <cell r="M483">
            <v>360.99</v>
          </cell>
          <cell r="N483">
            <v>361.87</v>
          </cell>
          <cell r="O483">
            <v>0</v>
          </cell>
          <cell r="P483" t="str">
            <v>SM</v>
          </cell>
          <cell r="Q483" t="str">
            <v>cont. 136-4. pc1</v>
          </cell>
          <cell r="R483" t="str">
            <v>no</v>
          </cell>
          <cell r="S483">
            <v>1</v>
          </cell>
          <cell r="T483">
            <v>107</v>
          </cell>
          <cell r="U483">
            <v>5</v>
          </cell>
          <cell r="V483" t="str">
            <v>B</v>
          </cell>
          <cell r="W483" t="str">
            <v>no</v>
          </cell>
          <cell r="Z483" t="str">
            <v>ICDP5057ES84IU2</v>
          </cell>
        </row>
        <row r="484">
          <cell r="A484" t="str">
            <v>136-4</v>
          </cell>
          <cell r="B484">
            <v>5057</v>
          </cell>
          <cell r="C484">
            <v>2</v>
          </cell>
          <cell r="D484" t="str">
            <v>A</v>
          </cell>
          <cell r="E484">
            <v>136</v>
          </cell>
          <cell r="F484" t="str">
            <v>Z</v>
          </cell>
          <cell r="G484">
            <v>4</v>
          </cell>
          <cell r="H484">
            <v>3102778</v>
          </cell>
          <cell r="I484">
            <v>0.43</v>
          </cell>
          <cell r="J484">
            <v>0.43</v>
          </cell>
          <cell r="K484">
            <v>361.9</v>
          </cell>
          <cell r="L484">
            <v>362.3</v>
          </cell>
          <cell r="M484">
            <v>361.87</v>
          </cell>
          <cell r="N484">
            <v>362.3</v>
          </cell>
          <cell r="O484">
            <v>0</v>
          </cell>
          <cell r="P484" t="str">
            <v>SM</v>
          </cell>
          <cell r="Q484" t="str">
            <v>discont. 137-1. pc1a-c</v>
          </cell>
          <cell r="R484" t="str">
            <v>no</v>
          </cell>
          <cell r="S484">
            <v>1</v>
          </cell>
          <cell r="T484">
            <v>108</v>
          </cell>
          <cell r="U484">
            <v>1</v>
          </cell>
          <cell r="V484" t="str">
            <v>T</v>
          </cell>
          <cell r="W484" t="str">
            <v>no</v>
          </cell>
          <cell r="X484">
            <v>0</v>
          </cell>
          <cell r="Y484">
            <v>0</v>
          </cell>
          <cell r="Z484" t="str">
            <v>ICDP5057ESA4IU2</v>
          </cell>
        </row>
        <row r="485">
          <cell r="A485" t="str">
            <v>137-1</v>
          </cell>
          <cell r="B485">
            <v>5057</v>
          </cell>
          <cell r="C485">
            <v>2</v>
          </cell>
          <cell r="D485" t="str">
            <v>A</v>
          </cell>
          <cell r="E485">
            <v>137</v>
          </cell>
          <cell r="F485" t="str">
            <v>Z</v>
          </cell>
          <cell r="G485">
            <v>1</v>
          </cell>
          <cell r="H485">
            <v>3102780</v>
          </cell>
          <cell r="I485">
            <v>0.8</v>
          </cell>
          <cell r="J485">
            <v>0.67</v>
          </cell>
          <cell r="K485">
            <v>362.3</v>
          </cell>
          <cell r="L485">
            <v>362.97</v>
          </cell>
          <cell r="M485">
            <v>362.3</v>
          </cell>
          <cell r="N485">
            <v>362.97</v>
          </cell>
          <cell r="O485">
            <v>0</v>
          </cell>
          <cell r="P485" t="str">
            <v>SM</v>
          </cell>
          <cell r="Q485" t="str">
            <v>sawn 137-2. pc1a-b</v>
          </cell>
          <cell r="R485" t="str">
            <v>no</v>
          </cell>
          <cell r="S485">
            <v>1</v>
          </cell>
          <cell r="T485">
            <v>108</v>
          </cell>
          <cell r="U485">
            <v>2</v>
          </cell>
          <cell r="V485" t="str">
            <v>M</v>
          </cell>
          <cell r="W485" t="str">
            <v>no</v>
          </cell>
          <cell r="Z485" t="str">
            <v>ICDP5057ESC4IU2</v>
          </cell>
        </row>
        <row r="486">
          <cell r="A486" t="str">
            <v>137-2</v>
          </cell>
          <cell r="B486">
            <v>5057</v>
          </cell>
          <cell r="C486">
            <v>2</v>
          </cell>
          <cell r="D486" t="str">
            <v>A</v>
          </cell>
          <cell r="E486">
            <v>137</v>
          </cell>
          <cell r="F486" t="str">
            <v>Z</v>
          </cell>
          <cell r="G486">
            <v>2</v>
          </cell>
          <cell r="H486">
            <v>3102782</v>
          </cell>
          <cell r="I486">
            <v>0.83499999999999996</v>
          </cell>
          <cell r="J486">
            <v>0.84</v>
          </cell>
          <cell r="K486">
            <v>363.1</v>
          </cell>
          <cell r="L486">
            <v>363.81</v>
          </cell>
          <cell r="M486">
            <v>362.97</v>
          </cell>
          <cell r="N486">
            <v>363.81</v>
          </cell>
          <cell r="O486">
            <v>0</v>
          </cell>
          <cell r="P486" t="str">
            <v>SM</v>
          </cell>
          <cell r="Q486" t="str">
            <v>cont. 137-3. pc1</v>
          </cell>
          <cell r="R486" t="str">
            <v>no</v>
          </cell>
          <cell r="S486">
            <v>1</v>
          </cell>
          <cell r="T486">
            <v>108</v>
          </cell>
          <cell r="U486">
            <v>3</v>
          </cell>
          <cell r="V486" t="str">
            <v>M</v>
          </cell>
          <cell r="W486" t="str">
            <v>no</v>
          </cell>
          <cell r="Z486" t="str">
            <v>ICDP5057ESE4IU2</v>
          </cell>
        </row>
        <row r="487">
          <cell r="A487" t="str">
            <v>137-3</v>
          </cell>
          <cell r="B487">
            <v>5057</v>
          </cell>
          <cell r="C487">
            <v>2</v>
          </cell>
          <cell r="D487" t="str">
            <v>A</v>
          </cell>
          <cell r="E487">
            <v>137</v>
          </cell>
          <cell r="F487" t="str">
            <v>Z</v>
          </cell>
          <cell r="G487">
            <v>3</v>
          </cell>
          <cell r="H487">
            <v>3102784</v>
          </cell>
          <cell r="I487">
            <v>0.60499999999999998</v>
          </cell>
          <cell r="J487">
            <v>0.61</v>
          </cell>
          <cell r="K487">
            <v>363.935</v>
          </cell>
          <cell r="L487">
            <v>364.42</v>
          </cell>
          <cell r="M487">
            <v>363.81</v>
          </cell>
          <cell r="N487">
            <v>364.42</v>
          </cell>
          <cell r="O487">
            <v>0</v>
          </cell>
          <cell r="P487" t="str">
            <v>SM</v>
          </cell>
          <cell r="Q487" t="str">
            <v>cont. 137-4. pc1a-d</v>
          </cell>
          <cell r="R487" t="str">
            <v>no</v>
          </cell>
          <cell r="S487">
            <v>1</v>
          </cell>
          <cell r="T487">
            <v>108</v>
          </cell>
          <cell r="U487">
            <v>4</v>
          </cell>
          <cell r="V487" t="str">
            <v>M</v>
          </cell>
          <cell r="W487" t="str">
            <v>no</v>
          </cell>
          <cell r="Z487" t="str">
            <v>ICDP5057ESG4IU2</v>
          </cell>
        </row>
        <row r="488">
          <cell r="A488" t="str">
            <v>137-4</v>
          </cell>
          <cell r="B488">
            <v>5057</v>
          </cell>
          <cell r="C488">
            <v>2</v>
          </cell>
          <cell r="D488" t="str">
            <v>A</v>
          </cell>
          <cell r="E488">
            <v>137</v>
          </cell>
          <cell r="F488" t="str">
            <v>Z</v>
          </cell>
          <cell r="G488">
            <v>4</v>
          </cell>
          <cell r="H488">
            <v>3102786</v>
          </cell>
          <cell r="I488">
            <v>0.83</v>
          </cell>
          <cell r="J488">
            <v>0.83</v>
          </cell>
          <cell r="K488">
            <v>364.54</v>
          </cell>
          <cell r="L488">
            <v>365.25</v>
          </cell>
          <cell r="M488">
            <v>364.42</v>
          </cell>
          <cell r="N488">
            <v>365.25</v>
          </cell>
          <cell r="O488">
            <v>0</v>
          </cell>
          <cell r="P488" t="str">
            <v>SM</v>
          </cell>
          <cell r="Q488" t="str">
            <v>cont. 138-1. pc1a-d</v>
          </cell>
          <cell r="R488" t="str">
            <v>no</v>
          </cell>
          <cell r="S488">
            <v>1</v>
          </cell>
          <cell r="T488">
            <v>108</v>
          </cell>
          <cell r="U488">
            <v>5</v>
          </cell>
          <cell r="V488" t="str">
            <v>B</v>
          </cell>
          <cell r="W488" t="str">
            <v>no</v>
          </cell>
          <cell r="X488">
            <v>0</v>
          </cell>
          <cell r="Y488">
            <v>0</v>
          </cell>
          <cell r="Z488" t="str">
            <v>ICDP5057ESI4IU2</v>
          </cell>
        </row>
        <row r="489">
          <cell r="A489" t="str">
            <v>138-1</v>
          </cell>
          <cell r="B489">
            <v>5057</v>
          </cell>
          <cell r="C489">
            <v>2</v>
          </cell>
          <cell r="D489" t="str">
            <v>A</v>
          </cell>
          <cell r="E489">
            <v>138</v>
          </cell>
          <cell r="F489" t="str">
            <v>Z</v>
          </cell>
          <cell r="G489">
            <v>1</v>
          </cell>
          <cell r="H489">
            <v>3102788</v>
          </cell>
          <cell r="I489">
            <v>0.89500000000000002</v>
          </cell>
          <cell r="J489">
            <v>0.9</v>
          </cell>
          <cell r="K489">
            <v>365.35</v>
          </cell>
          <cell r="L489">
            <v>366.25</v>
          </cell>
          <cell r="M489">
            <v>365.35</v>
          </cell>
          <cell r="N489">
            <v>366.25</v>
          </cell>
          <cell r="O489">
            <v>0</v>
          </cell>
          <cell r="P489" t="str">
            <v>SM</v>
          </cell>
          <cell r="Q489" t="str">
            <v>sawn 138-2. pc1a-d</v>
          </cell>
          <cell r="R489" t="str">
            <v>no</v>
          </cell>
          <cell r="S489">
            <v>1</v>
          </cell>
          <cell r="T489">
            <v>109</v>
          </cell>
          <cell r="U489">
            <v>1</v>
          </cell>
          <cell r="V489" t="str">
            <v>T</v>
          </cell>
          <cell r="W489" t="str">
            <v>no</v>
          </cell>
          <cell r="Z489" t="str">
            <v>ICDP5057ESK4IU2</v>
          </cell>
        </row>
        <row r="490">
          <cell r="A490" t="str">
            <v>138-2</v>
          </cell>
          <cell r="B490">
            <v>5057</v>
          </cell>
          <cell r="C490">
            <v>2</v>
          </cell>
          <cell r="D490" t="str">
            <v>A</v>
          </cell>
          <cell r="E490">
            <v>138</v>
          </cell>
          <cell r="F490" t="str">
            <v>Z</v>
          </cell>
          <cell r="G490">
            <v>2</v>
          </cell>
          <cell r="H490">
            <v>3102790</v>
          </cell>
          <cell r="I490">
            <v>0.87</v>
          </cell>
          <cell r="J490">
            <v>0.86</v>
          </cell>
          <cell r="K490">
            <v>366.245</v>
          </cell>
          <cell r="L490">
            <v>367.11</v>
          </cell>
          <cell r="M490">
            <v>366.25</v>
          </cell>
          <cell r="N490">
            <v>367.11</v>
          </cell>
          <cell r="O490">
            <v>0</v>
          </cell>
          <cell r="P490" t="str">
            <v>SM</v>
          </cell>
          <cell r="Q490" t="str">
            <v>cont. 138-3. pc1a-c</v>
          </cell>
          <cell r="R490" t="str">
            <v>no</v>
          </cell>
          <cell r="S490">
            <v>1</v>
          </cell>
          <cell r="T490">
            <v>109</v>
          </cell>
          <cell r="U490">
            <v>2</v>
          </cell>
          <cell r="V490" t="str">
            <v>M</v>
          </cell>
          <cell r="W490" t="str">
            <v>no</v>
          </cell>
          <cell r="Z490" t="str">
            <v>ICDP5057ESM4IU2</v>
          </cell>
        </row>
        <row r="491">
          <cell r="A491" t="str">
            <v>138-3</v>
          </cell>
          <cell r="B491">
            <v>5057</v>
          </cell>
          <cell r="C491">
            <v>2</v>
          </cell>
          <cell r="D491" t="str">
            <v>A</v>
          </cell>
          <cell r="E491">
            <v>138</v>
          </cell>
          <cell r="F491" t="str">
            <v>Z</v>
          </cell>
          <cell r="G491">
            <v>3</v>
          </cell>
          <cell r="H491">
            <v>3102792</v>
          </cell>
          <cell r="I491">
            <v>0.83</v>
          </cell>
          <cell r="J491">
            <v>0.82</v>
          </cell>
          <cell r="K491">
            <v>367.11500000000001</v>
          </cell>
          <cell r="L491">
            <v>367.93</v>
          </cell>
          <cell r="M491">
            <v>367.11</v>
          </cell>
          <cell r="N491">
            <v>367.93</v>
          </cell>
          <cell r="O491">
            <v>0</v>
          </cell>
          <cell r="P491" t="str">
            <v>SM</v>
          </cell>
          <cell r="Q491" t="str">
            <v>cont. 138-4. pc1</v>
          </cell>
          <cell r="R491" t="str">
            <v>no</v>
          </cell>
          <cell r="S491">
            <v>1</v>
          </cell>
          <cell r="T491">
            <v>109</v>
          </cell>
          <cell r="U491">
            <v>3</v>
          </cell>
          <cell r="V491" t="str">
            <v>M</v>
          </cell>
          <cell r="W491" t="str">
            <v>no</v>
          </cell>
          <cell r="Z491" t="str">
            <v>ICDP5057ESO4IU2</v>
          </cell>
        </row>
        <row r="492">
          <cell r="A492" t="str">
            <v>138-4</v>
          </cell>
          <cell r="B492">
            <v>5057</v>
          </cell>
          <cell r="C492">
            <v>2</v>
          </cell>
          <cell r="D492" t="str">
            <v>A</v>
          </cell>
          <cell r="E492">
            <v>138</v>
          </cell>
          <cell r="F492" t="str">
            <v>Z</v>
          </cell>
          <cell r="G492">
            <v>4</v>
          </cell>
          <cell r="H492">
            <v>3102794</v>
          </cell>
          <cell r="I492">
            <v>0.47499999999999998</v>
          </cell>
          <cell r="J492">
            <v>0.45</v>
          </cell>
          <cell r="K492">
            <v>367.94499999999999</v>
          </cell>
          <cell r="L492">
            <v>368.38</v>
          </cell>
          <cell r="M492">
            <v>367.93</v>
          </cell>
          <cell r="N492">
            <v>368.38</v>
          </cell>
          <cell r="O492">
            <v>0</v>
          </cell>
          <cell r="P492" t="str">
            <v>SM</v>
          </cell>
          <cell r="Q492" t="str">
            <v>cont. 139-1. pc1a-b</v>
          </cell>
          <cell r="R492" t="str">
            <v>no</v>
          </cell>
          <cell r="S492">
            <v>1</v>
          </cell>
          <cell r="T492">
            <v>109</v>
          </cell>
          <cell r="U492">
            <v>4</v>
          </cell>
          <cell r="V492" t="str">
            <v>M</v>
          </cell>
          <cell r="W492" t="str">
            <v>no</v>
          </cell>
          <cell r="X492">
            <v>0</v>
          </cell>
          <cell r="Y492">
            <v>0</v>
          </cell>
          <cell r="Z492" t="str">
            <v>ICDP5057ESQ4IU2</v>
          </cell>
        </row>
        <row r="493">
          <cell r="A493" t="str">
            <v>139-1</v>
          </cell>
          <cell r="B493">
            <v>5057</v>
          </cell>
          <cell r="C493">
            <v>2</v>
          </cell>
          <cell r="D493" t="str">
            <v>A</v>
          </cell>
          <cell r="E493">
            <v>139</v>
          </cell>
          <cell r="F493" t="str">
            <v>Z</v>
          </cell>
          <cell r="G493">
            <v>1</v>
          </cell>
          <cell r="H493">
            <v>3102796</v>
          </cell>
          <cell r="I493">
            <v>0.76500000000000001</v>
          </cell>
          <cell r="J493">
            <v>0.75</v>
          </cell>
          <cell r="K493">
            <v>368.4</v>
          </cell>
          <cell r="L493">
            <v>369.15</v>
          </cell>
          <cell r="M493">
            <v>368.4</v>
          </cell>
          <cell r="N493">
            <v>369.15</v>
          </cell>
          <cell r="O493">
            <v>0</v>
          </cell>
          <cell r="P493" t="str">
            <v>SM</v>
          </cell>
          <cell r="Q493" t="str">
            <v>cont. 139-2. pc1a-b</v>
          </cell>
          <cell r="R493" t="str">
            <v>no</v>
          </cell>
          <cell r="S493">
            <v>1</v>
          </cell>
          <cell r="T493">
            <v>109</v>
          </cell>
          <cell r="U493">
            <v>5</v>
          </cell>
          <cell r="V493" t="str">
            <v>B</v>
          </cell>
          <cell r="W493" t="str">
            <v>no</v>
          </cell>
          <cell r="Z493" t="str">
            <v>ICDP5057ESS4IU2</v>
          </cell>
        </row>
        <row r="494">
          <cell r="A494" t="str">
            <v>139-2</v>
          </cell>
          <cell r="B494">
            <v>5057</v>
          </cell>
          <cell r="C494">
            <v>2</v>
          </cell>
          <cell r="D494" t="str">
            <v>A</v>
          </cell>
          <cell r="E494">
            <v>139</v>
          </cell>
          <cell r="F494" t="str">
            <v>Z</v>
          </cell>
          <cell r="G494">
            <v>2</v>
          </cell>
          <cell r="H494">
            <v>3102798</v>
          </cell>
          <cell r="I494">
            <v>0.72</v>
          </cell>
          <cell r="J494">
            <v>0.7</v>
          </cell>
          <cell r="K494">
            <v>369.16499999999996</v>
          </cell>
          <cell r="L494">
            <v>369.85</v>
          </cell>
          <cell r="M494">
            <v>369.15</v>
          </cell>
          <cell r="N494">
            <v>369.85</v>
          </cell>
          <cell r="O494">
            <v>0</v>
          </cell>
          <cell r="P494" t="str">
            <v>SM</v>
          </cell>
          <cell r="Q494" t="str">
            <v>cont. 139-3. pc1</v>
          </cell>
          <cell r="R494" t="str">
            <v>no</v>
          </cell>
          <cell r="S494">
            <v>1</v>
          </cell>
          <cell r="T494">
            <v>110</v>
          </cell>
          <cell r="U494">
            <v>1</v>
          </cell>
          <cell r="V494" t="str">
            <v>T</v>
          </cell>
          <cell r="W494" t="str">
            <v>no</v>
          </cell>
          <cell r="Z494" t="str">
            <v>ICDP5057ESU4IU2</v>
          </cell>
        </row>
        <row r="495">
          <cell r="A495" t="str">
            <v>139-3</v>
          </cell>
          <cell r="B495">
            <v>5057</v>
          </cell>
          <cell r="C495">
            <v>2</v>
          </cell>
          <cell r="D495" t="str">
            <v>A</v>
          </cell>
          <cell r="E495">
            <v>139</v>
          </cell>
          <cell r="F495" t="str">
            <v>Z</v>
          </cell>
          <cell r="G495">
            <v>3</v>
          </cell>
          <cell r="H495">
            <v>3102800</v>
          </cell>
          <cell r="I495">
            <v>0.71499999999999997</v>
          </cell>
          <cell r="J495">
            <v>0.7</v>
          </cell>
          <cell r="K495">
            <v>369.88499999999999</v>
          </cell>
          <cell r="L495">
            <v>370.55</v>
          </cell>
          <cell r="M495">
            <v>369.85</v>
          </cell>
          <cell r="N495">
            <v>370.55</v>
          </cell>
          <cell r="O495">
            <v>0</v>
          </cell>
          <cell r="P495" t="str">
            <v>SM</v>
          </cell>
          <cell r="Q495" t="str">
            <v>cont. 139-4. pc1</v>
          </cell>
          <cell r="R495" t="str">
            <v>no</v>
          </cell>
          <cell r="S495">
            <v>1</v>
          </cell>
          <cell r="T495">
            <v>110</v>
          </cell>
          <cell r="U495">
            <v>2</v>
          </cell>
          <cell r="V495" t="str">
            <v>M</v>
          </cell>
          <cell r="W495" t="str">
            <v>no</v>
          </cell>
          <cell r="Z495" t="str">
            <v>ICDP5057ESW4IU2</v>
          </cell>
        </row>
        <row r="496">
          <cell r="A496" t="str">
            <v>139-4</v>
          </cell>
          <cell r="B496">
            <v>5057</v>
          </cell>
          <cell r="C496">
            <v>2</v>
          </cell>
          <cell r="D496" t="str">
            <v>A</v>
          </cell>
          <cell r="E496">
            <v>139</v>
          </cell>
          <cell r="F496" t="str">
            <v>Z</v>
          </cell>
          <cell r="G496">
            <v>4</v>
          </cell>
          <cell r="H496">
            <v>3102802</v>
          </cell>
          <cell r="I496">
            <v>0.95499999999999996</v>
          </cell>
          <cell r="J496">
            <v>0.92</v>
          </cell>
          <cell r="K496">
            <v>370.59999999999997</v>
          </cell>
          <cell r="L496">
            <v>371.47</v>
          </cell>
          <cell r="M496">
            <v>370.55</v>
          </cell>
          <cell r="N496">
            <v>371.47</v>
          </cell>
          <cell r="O496">
            <v>0</v>
          </cell>
          <cell r="P496" t="str">
            <v>SM</v>
          </cell>
          <cell r="Q496" t="str">
            <v>cont. 140-1. pc1</v>
          </cell>
          <cell r="R496" t="str">
            <v>no</v>
          </cell>
          <cell r="S496">
            <v>1</v>
          </cell>
          <cell r="T496">
            <v>110</v>
          </cell>
          <cell r="U496">
            <v>3</v>
          </cell>
          <cell r="V496" t="str">
            <v>M</v>
          </cell>
          <cell r="W496" t="str">
            <v>no</v>
          </cell>
          <cell r="Z496" t="str">
            <v>ICDP5057ESY4IU2</v>
          </cell>
        </row>
        <row r="497">
          <cell r="A497" t="str">
            <v>140-1</v>
          </cell>
          <cell r="B497">
            <v>5057</v>
          </cell>
          <cell r="C497">
            <v>2</v>
          </cell>
          <cell r="D497" t="str">
            <v>A</v>
          </cell>
          <cell r="E497">
            <v>140</v>
          </cell>
          <cell r="F497" t="str">
            <v>Z</v>
          </cell>
          <cell r="G497">
            <v>1</v>
          </cell>
          <cell r="H497">
            <v>3102804</v>
          </cell>
          <cell r="I497">
            <v>0.97499999999999998</v>
          </cell>
          <cell r="J497">
            <v>0.96</v>
          </cell>
          <cell r="K497">
            <v>371.45</v>
          </cell>
          <cell r="L497">
            <v>372.41</v>
          </cell>
          <cell r="M497">
            <v>371.45</v>
          </cell>
          <cell r="N497">
            <v>372.41</v>
          </cell>
          <cell r="O497">
            <v>0</v>
          </cell>
          <cell r="P497" t="str">
            <v>SM</v>
          </cell>
          <cell r="Q497" t="str">
            <v>discont. 140-2. pc1</v>
          </cell>
          <cell r="R497" t="str">
            <v>no</v>
          </cell>
          <cell r="S497">
            <v>1</v>
          </cell>
          <cell r="T497">
            <v>110</v>
          </cell>
          <cell r="U497">
            <v>4</v>
          </cell>
          <cell r="V497" t="str">
            <v>M</v>
          </cell>
          <cell r="W497" t="str">
            <v>no</v>
          </cell>
          <cell r="X497">
            <v>0</v>
          </cell>
          <cell r="Y497">
            <v>0</v>
          </cell>
          <cell r="Z497" t="str">
            <v>ICDP5057ES05IU2</v>
          </cell>
        </row>
        <row r="498">
          <cell r="A498" t="str">
            <v>140-2</v>
          </cell>
          <cell r="B498">
            <v>5057</v>
          </cell>
          <cell r="C498">
            <v>2</v>
          </cell>
          <cell r="D498" t="str">
            <v>A</v>
          </cell>
          <cell r="E498">
            <v>140</v>
          </cell>
          <cell r="F498" t="str">
            <v>Z</v>
          </cell>
          <cell r="G498">
            <v>2</v>
          </cell>
          <cell r="H498">
            <v>3102806</v>
          </cell>
          <cell r="I498">
            <v>0.73499999999999999</v>
          </cell>
          <cell r="J498">
            <v>0.72</v>
          </cell>
          <cell r="K498">
            <v>372.42500000000001</v>
          </cell>
          <cell r="L498">
            <v>373.13</v>
          </cell>
          <cell r="M498">
            <v>372.41</v>
          </cell>
          <cell r="N498">
            <v>373.13</v>
          </cell>
          <cell r="O498">
            <v>0</v>
          </cell>
          <cell r="P498" t="str">
            <v>SM</v>
          </cell>
          <cell r="Q498" t="str">
            <v>sawn 140-3. pc1a-d</v>
          </cell>
          <cell r="R498" t="str">
            <v>no</v>
          </cell>
          <cell r="S498">
            <v>1</v>
          </cell>
          <cell r="T498">
            <v>110</v>
          </cell>
          <cell r="U498">
            <v>5</v>
          </cell>
          <cell r="V498" t="str">
            <v>B</v>
          </cell>
          <cell r="W498" t="str">
            <v>no</v>
          </cell>
          <cell r="Z498" t="str">
            <v>ICDP5057ES25IU2</v>
          </cell>
        </row>
        <row r="499">
          <cell r="A499" t="str">
            <v>140-3</v>
          </cell>
          <cell r="B499">
            <v>5057</v>
          </cell>
          <cell r="C499">
            <v>2</v>
          </cell>
          <cell r="D499" t="str">
            <v>A</v>
          </cell>
          <cell r="E499">
            <v>140</v>
          </cell>
          <cell r="F499" t="str">
            <v>Z</v>
          </cell>
          <cell r="G499">
            <v>3</v>
          </cell>
          <cell r="H499">
            <v>3102808</v>
          </cell>
          <cell r="I499">
            <v>0.66</v>
          </cell>
          <cell r="J499">
            <v>0.66</v>
          </cell>
          <cell r="K499">
            <v>373.16</v>
          </cell>
          <cell r="L499">
            <v>373.79</v>
          </cell>
          <cell r="M499">
            <v>373.13</v>
          </cell>
          <cell r="N499">
            <v>373.79</v>
          </cell>
          <cell r="O499">
            <v>0</v>
          </cell>
          <cell r="P499" t="str">
            <v>JC</v>
          </cell>
          <cell r="Q499" t="str">
            <v>cont. 140-4. pc1</v>
          </cell>
          <cell r="R499" t="str">
            <v>no</v>
          </cell>
          <cell r="S499">
            <v>1</v>
          </cell>
          <cell r="T499">
            <v>111</v>
          </cell>
          <cell r="U499">
            <v>1</v>
          </cell>
          <cell r="V499" t="str">
            <v>T</v>
          </cell>
          <cell r="W499" t="str">
            <v>no</v>
          </cell>
          <cell r="X499">
            <v>0</v>
          </cell>
          <cell r="Y499">
            <v>0</v>
          </cell>
          <cell r="Z499" t="str">
            <v>ICDP5057ES45IU2</v>
          </cell>
        </row>
        <row r="500">
          <cell r="A500" t="str">
            <v>140-4</v>
          </cell>
          <cell r="B500">
            <v>5057</v>
          </cell>
          <cell r="C500">
            <v>2</v>
          </cell>
          <cell r="D500" t="str">
            <v>A</v>
          </cell>
          <cell r="E500">
            <v>140</v>
          </cell>
          <cell r="F500" t="str">
            <v>Z</v>
          </cell>
          <cell r="G500">
            <v>4</v>
          </cell>
          <cell r="H500">
            <v>3102810</v>
          </cell>
          <cell r="I500">
            <v>0.69</v>
          </cell>
          <cell r="J500">
            <v>0.68</v>
          </cell>
          <cell r="K500">
            <v>373.82000000000005</v>
          </cell>
          <cell r="L500">
            <v>374.47</v>
          </cell>
          <cell r="M500">
            <v>373.79</v>
          </cell>
          <cell r="N500">
            <v>374.47</v>
          </cell>
          <cell r="O500">
            <v>0</v>
          </cell>
          <cell r="P500" t="str">
            <v>JC</v>
          </cell>
          <cell r="Q500" t="str">
            <v>cont. 141-1. pc1</v>
          </cell>
          <cell r="R500" t="str">
            <v>no</v>
          </cell>
          <cell r="S500">
            <v>1</v>
          </cell>
          <cell r="T500">
            <v>111</v>
          </cell>
          <cell r="U500">
            <v>2</v>
          </cell>
          <cell r="V500" t="str">
            <v>M</v>
          </cell>
          <cell r="W500" t="str">
            <v>no</v>
          </cell>
          <cell r="X500">
            <v>0</v>
          </cell>
          <cell r="Y500">
            <v>0</v>
          </cell>
          <cell r="Z500" t="str">
            <v>ICDP5057ES65IU2</v>
          </cell>
        </row>
        <row r="501">
          <cell r="A501" t="str">
            <v>141-1</v>
          </cell>
          <cell r="B501">
            <v>5057</v>
          </cell>
          <cell r="C501">
            <v>2</v>
          </cell>
          <cell r="D501" t="str">
            <v>A</v>
          </cell>
          <cell r="E501">
            <v>141</v>
          </cell>
          <cell r="F501" t="str">
            <v>Z</v>
          </cell>
          <cell r="G501">
            <v>1</v>
          </cell>
          <cell r="H501">
            <v>3102812</v>
          </cell>
          <cell r="I501">
            <v>0.71</v>
          </cell>
          <cell r="J501">
            <v>0.7</v>
          </cell>
          <cell r="K501">
            <v>374.5</v>
          </cell>
          <cell r="L501">
            <v>375.2</v>
          </cell>
          <cell r="M501">
            <v>374.5</v>
          </cell>
          <cell r="N501">
            <v>375.2</v>
          </cell>
          <cell r="O501">
            <v>0</v>
          </cell>
          <cell r="P501" t="str">
            <v>JC</v>
          </cell>
          <cell r="Q501" t="str">
            <v>cont. 141-2. pc1a-c, c in bag</v>
          </cell>
          <cell r="R501" t="str">
            <v>no</v>
          </cell>
          <cell r="S501">
            <v>1</v>
          </cell>
          <cell r="T501">
            <v>111</v>
          </cell>
          <cell r="U501">
            <v>3</v>
          </cell>
          <cell r="V501" t="str">
            <v>M</v>
          </cell>
          <cell r="W501" t="str">
            <v>no</v>
          </cell>
          <cell r="Z501" t="str">
            <v>ICDP5057ES85IU2</v>
          </cell>
        </row>
        <row r="502">
          <cell r="A502" t="str">
            <v>141-2</v>
          </cell>
          <cell r="B502">
            <v>5057</v>
          </cell>
          <cell r="C502">
            <v>2</v>
          </cell>
          <cell r="D502" t="str">
            <v>A</v>
          </cell>
          <cell r="E502">
            <v>141</v>
          </cell>
          <cell r="F502" t="str">
            <v>Z</v>
          </cell>
          <cell r="G502">
            <v>2</v>
          </cell>
          <cell r="H502">
            <v>3102814</v>
          </cell>
          <cell r="I502">
            <v>0.62</v>
          </cell>
          <cell r="J502">
            <v>0.61</v>
          </cell>
          <cell r="K502">
            <v>375.21</v>
          </cell>
          <cell r="L502">
            <v>375.81</v>
          </cell>
          <cell r="M502">
            <v>375.2</v>
          </cell>
          <cell r="N502">
            <v>375.81</v>
          </cell>
          <cell r="O502">
            <v>0</v>
          </cell>
          <cell r="P502" t="str">
            <v>JC</v>
          </cell>
          <cell r="Q502" t="str">
            <v>cont. 141-3. pc1a-f, b and f in bag</v>
          </cell>
          <cell r="R502" t="str">
            <v>no</v>
          </cell>
          <cell r="S502">
            <v>1</v>
          </cell>
          <cell r="T502">
            <v>111</v>
          </cell>
          <cell r="U502">
            <v>4</v>
          </cell>
          <cell r="V502" t="str">
            <v>M</v>
          </cell>
          <cell r="W502" t="str">
            <v>no</v>
          </cell>
          <cell r="Z502" t="str">
            <v>ICDP5057ESA5IU2</v>
          </cell>
        </row>
        <row r="503">
          <cell r="A503" t="str">
            <v>141-3</v>
          </cell>
          <cell r="B503">
            <v>5057</v>
          </cell>
          <cell r="C503">
            <v>2</v>
          </cell>
          <cell r="D503" t="str">
            <v>A</v>
          </cell>
          <cell r="E503">
            <v>141</v>
          </cell>
          <cell r="F503" t="str">
            <v>Z</v>
          </cell>
          <cell r="G503">
            <v>3</v>
          </cell>
          <cell r="H503">
            <v>3102816</v>
          </cell>
          <cell r="I503">
            <v>0.9</v>
          </cell>
          <cell r="J503">
            <v>0.89</v>
          </cell>
          <cell r="K503">
            <v>375.83</v>
          </cell>
          <cell r="L503">
            <v>376.7</v>
          </cell>
          <cell r="M503">
            <v>375.81</v>
          </cell>
          <cell r="N503">
            <v>376.7</v>
          </cell>
          <cell r="O503">
            <v>0</v>
          </cell>
          <cell r="P503" t="str">
            <v>JC</v>
          </cell>
          <cell r="Q503" t="str">
            <v>sawn 141-4. pc1</v>
          </cell>
          <cell r="R503" t="str">
            <v>no</v>
          </cell>
          <cell r="S503">
            <v>1</v>
          </cell>
          <cell r="T503">
            <v>111</v>
          </cell>
          <cell r="U503">
            <v>5</v>
          </cell>
          <cell r="V503" t="str">
            <v>B</v>
          </cell>
          <cell r="W503" t="str">
            <v>no</v>
          </cell>
          <cell r="Z503" t="str">
            <v>ICDP5057ESC5IU2</v>
          </cell>
        </row>
        <row r="504">
          <cell r="A504" t="str">
            <v>141-4</v>
          </cell>
          <cell r="B504">
            <v>5057</v>
          </cell>
          <cell r="C504">
            <v>2</v>
          </cell>
          <cell r="D504" t="str">
            <v>A</v>
          </cell>
          <cell r="E504">
            <v>141</v>
          </cell>
          <cell r="F504" t="str">
            <v>Z</v>
          </cell>
          <cell r="G504">
            <v>4</v>
          </cell>
          <cell r="H504">
            <v>3102818</v>
          </cell>
          <cell r="I504">
            <v>0.84</v>
          </cell>
          <cell r="J504">
            <v>0.84</v>
          </cell>
          <cell r="K504">
            <v>376.72999999999996</v>
          </cell>
          <cell r="L504">
            <v>377.54</v>
          </cell>
          <cell r="M504">
            <v>376.7</v>
          </cell>
          <cell r="N504">
            <v>377.54</v>
          </cell>
          <cell r="O504">
            <v>0</v>
          </cell>
          <cell r="P504" t="str">
            <v>SM</v>
          </cell>
          <cell r="Q504" t="str">
            <v>cont. 142-1. pc1a-b</v>
          </cell>
          <cell r="R504" t="str">
            <v>no</v>
          </cell>
          <cell r="S504">
            <v>1</v>
          </cell>
          <cell r="T504">
            <v>112</v>
          </cell>
          <cell r="U504">
            <v>1</v>
          </cell>
          <cell r="V504" t="str">
            <v>T</v>
          </cell>
          <cell r="W504" t="str">
            <v>no</v>
          </cell>
          <cell r="Z504" t="str">
            <v>ICDP5057ESE5IU2</v>
          </cell>
        </row>
        <row r="505">
          <cell r="A505" t="str">
            <v>142-1</v>
          </cell>
          <cell r="B505">
            <v>5057</v>
          </cell>
          <cell r="C505">
            <v>2</v>
          </cell>
          <cell r="D505" t="str">
            <v>A</v>
          </cell>
          <cell r="E505">
            <v>142</v>
          </cell>
          <cell r="F505" t="str">
            <v>Z</v>
          </cell>
          <cell r="G505">
            <v>1</v>
          </cell>
          <cell r="H505">
            <v>3102820</v>
          </cell>
          <cell r="I505">
            <v>0.86</v>
          </cell>
          <cell r="J505">
            <v>0.83</v>
          </cell>
          <cell r="K505">
            <v>377.55</v>
          </cell>
          <cell r="L505">
            <v>378.38</v>
          </cell>
          <cell r="M505">
            <v>377.55</v>
          </cell>
          <cell r="N505">
            <v>378.38</v>
          </cell>
          <cell r="O505">
            <v>0</v>
          </cell>
          <cell r="P505" t="str">
            <v>SM</v>
          </cell>
          <cell r="Q505" t="str">
            <v>cont. 142-2. pc1a-f, d in bag</v>
          </cell>
          <cell r="R505" t="str">
            <v>no</v>
          </cell>
          <cell r="S505">
            <v>1</v>
          </cell>
          <cell r="T505">
            <v>112</v>
          </cell>
          <cell r="U505">
            <v>2</v>
          </cell>
          <cell r="V505" t="str">
            <v>M</v>
          </cell>
          <cell r="W505" t="str">
            <v>no</v>
          </cell>
          <cell r="Z505" t="str">
            <v>ICDP5057ESG5IU2</v>
          </cell>
        </row>
        <row r="506">
          <cell r="A506" t="str">
            <v>142-2</v>
          </cell>
          <cell r="B506">
            <v>5057</v>
          </cell>
          <cell r="C506">
            <v>2</v>
          </cell>
          <cell r="D506" t="str">
            <v>A</v>
          </cell>
          <cell r="E506">
            <v>142</v>
          </cell>
          <cell r="F506" t="str">
            <v>Z</v>
          </cell>
          <cell r="G506">
            <v>2</v>
          </cell>
          <cell r="H506">
            <v>3102822</v>
          </cell>
          <cell r="I506">
            <v>0.745</v>
          </cell>
          <cell r="J506">
            <v>0.71</v>
          </cell>
          <cell r="K506">
            <v>378.41</v>
          </cell>
          <cell r="L506">
            <v>379.09</v>
          </cell>
          <cell r="M506">
            <v>378.38</v>
          </cell>
          <cell r="N506">
            <v>379.09</v>
          </cell>
          <cell r="O506">
            <v>0</v>
          </cell>
          <cell r="P506" t="str">
            <v>SM</v>
          </cell>
          <cell r="Q506" t="str">
            <v>cont. 142-3. pc1a-d, b in bag</v>
          </cell>
          <cell r="R506" t="str">
            <v>no</v>
          </cell>
          <cell r="S506">
            <v>1</v>
          </cell>
          <cell r="T506">
            <v>112</v>
          </cell>
          <cell r="U506">
            <v>3</v>
          </cell>
          <cell r="V506" t="str">
            <v>M</v>
          </cell>
          <cell r="W506" t="str">
            <v>no</v>
          </cell>
          <cell r="Z506" t="str">
            <v>ICDP5057ESI5IU2</v>
          </cell>
        </row>
        <row r="507">
          <cell r="A507" t="str">
            <v>142-3</v>
          </cell>
          <cell r="B507">
            <v>5057</v>
          </cell>
          <cell r="C507">
            <v>2</v>
          </cell>
          <cell r="D507" t="str">
            <v>A</v>
          </cell>
          <cell r="E507">
            <v>142</v>
          </cell>
          <cell r="F507" t="str">
            <v>Z</v>
          </cell>
          <cell r="G507">
            <v>3</v>
          </cell>
          <cell r="H507">
            <v>3102824</v>
          </cell>
          <cell r="I507">
            <v>0.76</v>
          </cell>
          <cell r="J507">
            <v>0.69</v>
          </cell>
          <cell r="K507">
            <v>379.15500000000003</v>
          </cell>
          <cell r="L507">
            <v>379.78</v>
          </cell>
          <cell r="M507">
            <v>379.09</v>
          </cell>
          <cell r="N507">
            <v>379.78</v>
          </cell>
          <cell r="O507">
            <v>0</v>
          </cell>
          <cell r="P507" t="str">
            <v>SM</v>
          </cell>
          <cell r="Q507" t="str">
            <v>sawn 142-4. pc1</v>
          </cell>
          <cell r="R507" t="str">
            <v>no</v>
          </cell>
          <cell r="S507">
            <v>1</v>
          </cell>
          <cell r="T507">
            <v>112</v>
          </cell>
          <cell r="U507">
            <v>4</v>
          </cell>
          <cell r="V507" t="str">
            <v>M</v>
          </cell>
          <cell r="W507" t="str">
            <v>no</v>
          </cell>
          <cell r="Z507" t="str">
            <v>ICDP5057ESK5IU2</v>
          </cell>
        </row>
        <row r="508">
          <cell r="A508" t="str">
            <v>142-4</v>
          </cell>
          <cell r="B508">
            <v>5057</v>
          </cell>
          <cell r="C508">
            <v>2</v>
          </cell>
          <cell r="D508" t="str">
            <v>A</v>
          </cell>
          <cell r="E508">
            <v>142</v>
          </cell>
          <cell r="F508" t="str">
            <v>Z</v>
          </cell>
          <cell r="G508">
            <v>4</v>
          </cell>
          <cell r="H508">
            <v>3102826</v>
          </cell>
          <cell r="I508">
            <v>0.82</v>
          </cell>
          <cell r="J508">
            <v>0.82</v>
          </cell>
          <cell r="K508">
            <v>379.91500000000002</v>
          </cell>
          <cell r="L508">
            <v>380.6</v>
          </cell>
          <cell r="M508">
            <v>379.78</v>
          </cell>
          <cell r="N508">
            <v>380.6</v>
          </cell>
          <cell r="O508">
            <v>0</v>
          </cell>
          <cell r="P508" t="str">
            <v>SM</v>
          </cell>
          <cell r="R508" t="str">
            <v>no</v>
          </cell>
          <cell r="S508">
            <v>1</v>
          </cell>
          <cell r="T508">
            <v>112</v>
          </cell>
          <cell r="U508">
            <v>5</v>
          </cell>
          <cell r="V508" t="str">
            <v>B</v>
          </cell>
          <cell r="W508" t="str">
            <v>no</v>
          </cell>
          <cell r="Z508" t="str">
            <v>ICDP5057ESM5IU2</v>
          </cell>
        </row>
        <row r="509">
          <cell r="A509" t="str">
            <v>143-1</v>
          </cell>
          <cell r="B509">
            <v>5057</v>
          </cell>
          <cell r="C509">
            <v>2</v>
          </cell>
          <cell r="D509" t="str">
            <v>A</v>
          </cell>
          <cell r="E509">
            <v>143</v>
          </cell>
          <cell r="F509" t="str">
            <v>Z</v>
          </cell>
          <cell r="G509">
            <v>1</v>
          </cell>
          <cell r="H509">
            <v>3102828</v>
          </cell>
          <cell r="I509">
            <v>0.8</v>
          </cell>
          <cell r="J509">
            <v>0.79</v>
          </cell>
          <cell r="K509">
            <v>380.6</v>
          </cell>
          <cell r="L509">
            <v>381.39</v>
          </cell>
          <cell r="M509">
            <v>380.6</v>
          </cell>
          <cell r="N509">
            <v>381.39</v>
          </cell>
          <cell r="O509">
            <v>0</v>
          </cell>
          <cell r="P509" t="str">
            <v>SM</v>
          </cell>
          <cell r="Q509" t="str">
            <v>cont. 143-2. pc1a-b</v>
          </cell>
          <cell r="R509" t="str">
            <v>no</v>
          </cell>
          <cell r="S509">
            <v>1</v>
          </cell>
          <cell r="T509">
            <v>113</v>
          </cell>
          <cell r="U509">
            <v>1</v>
          </cell>
          <cell r="V509" t="str">
            <v>T</v>
          </cell>
          <cell r="W509" t="str">
            <v>no</v>
          </cell>
          <cell r="Z509" t="str">
            <v>ICDP5057ESO5IU2</v>
          </cell>
        </row>
        <row r="510">
          <cell r="A510" t="str">
            <v>143-2</v>
          </cell>
          <cell r="B510">
            <v>5057</v>
          </cell>
          <cell r="C510">
            <v>2</v>
          </cell>
          <cell r="D510" t="str">
            <v>A</v>
          </cell>
          <cell r="E510">
            <v>143</v>
          </cell>
          <cell r="F510" t="str">
            <v>Z</v>
          </cell>
          <cell r="G510">
            <v>2</v>
          </cell>
          <cell r="H510">
            <v>3102830</v>
          </cell>
          <cell r="I510">
            <v>0.71499999999999997</v>
          </cell>
          <cell r="J510">
            <v>0.73</v>
          </cell>
          <cell r="K510">
            <v>381.40000000000003</v>
          </cell>
          <cell r="L510">
            <v>382.12</v>
          </cell>
          <cell r="M510">
            <v>381.39</v>
          </cell>
          <cell r="N510">
            <v>382.12</v>
          </cell>
          <cell r="O510">
            <v>0</v>
          </cell>
          <cell r="P510" t="str">
            <v>SM</v>
          </cell>
          <cell r="Q510" t="str">
            <v>sawn 143-3. pc1a-b</v>
          </cell>
          <cell r="R510" t="str">
            <v>no</v>
          </cell>
          <cell r="S510">
            <v>1</v>
          </cell>
          <cell r="T510">
            <v>113</v>
          </cell>
          <cell r="U510">
            <v>2</v>
          </cell>
          <cell r="V510" t="str">
            <v>M</v>
          </cell>
          <cell r="W510" t="str">
            <v>no</v>
          </cell>
          <cell r="Z510" t="str">
            <v>ICDP5057ESQ5IU2</v>
          </cell>
        </row>
        <row r="511">
          <cell r="A511" t="str">
            <v>143-3</v>
          </cell>
          <cell r="B511">
            <v>5057</v>
          </cell>
          <cell r="C511">
            <v>2</v>
          </cell>
          <cell r="D511" t="str">
            <v>A</v>
          </cell>
          <cell r="E511">
            <v>143</v>
          </cell>
          <cell r="F511" t="str">
            <v>Z</v>
          </cell>
          <cell r="G511">
            <v>3</v>
          </cell>
          <cell r="H511">
            <v>3102832</v>
          </cell>
          <cell r="I511">
            <v>0.82499999999999996</v>
          </cell>
          <cell r="J511">
            <v>0.8</v>
          </cell>
          <cell r="K511">
            <v>382.11500000000001</v>
          </cell>
          <cell r="L511">
            <v>382.92</v>
          </cell>
          <cell r="M511">
            <v>382.12</v>
          </cell>
          <cell r="N511">
            <v>382.92</v>
          </cell>
          <cell r="O511">
            <v>0</v>
          </cell>
          <cell r="P511" t="str">
            <v>SM</v>
          </cell>
          <cell r="Q511" t="str">
            <v>cont. 143-4. pc1</v>
          </cell>
          <cell r="R511" t="str">
            <v>no</v>
          </cell>
          <cell r="S511">
            <v>1</v>
          </cell>
          <cell r="T511">
            <v>113</v>
          </cell>
          <cell r="U511">
            <v>3</v>
          </cell>
          <cell r="V511" t="str">
            <v>M</v>
          </cell>
          <cell r="W511" t="str">
            <v>no</v>
          </cell>
          <cell r="Z511" t="str">
            <v>ICDP5057ESS5IU2</v>
          </cell>
        </row>
        <row r="512">
          <cell r="A512" t="str">
            <v>143-4</v>
          </cell>
          <cell r="B512">
            <v>5057</v>
          </cell>
          <cell r="C512">
            <v>2</v>
          </cell>
          <cell r="D512" t="str">
            <v>A</v>
          </cell>
          <cell r="E512">
            <v>143</v>
          </cell>
          <cell r="F512" t="str">
            <v>Z</v>
          </cell>
          <cell r="G512">
            <v>4</v>
          </cell>
          <cell r="H512">
            <v>3102834</v>
          </cell>
          <cell r="I512">
            <v>0.78500000000000003</v>
          </cell>
          <cell r="J512">
            <v>0.76</v>
          </cell>
          <cell r="K512">
            <v>382.94</v>
          </cell>
          <cell r="L512">
            <v>383.68</v>
          </cell>
          <cell r="M512">
            <v>382.92</v>
          </cell>
          <cell r="N512">
            <v>383.68</v>
          </cell>
          <cell r="O512">
            <v>0</v>
          </cell>
          <cell r="P512" t="str">
            <v>SM</v>
          </cell>
          <cell r="Q512" t="str">
            <v>cont. 144-1. pc1a-c</v>
          </cell>
          <cell r="R512" t="str">
            <v>no</v>
          </cell>
          <cell r="S512">
            <v>1</v>
          </cell>
          <cell r="T512">
            <v>113</v>
          </cell>
          <cell r="U512">
            <v>4</v>
          </cell>
          <cell r="V512" t="str">
            <v>M</v>
          </cell>
          <cell r="W512" t="str">
            <v>no</v>
          </cell>
          <cell r="Z512" t="str">
            <v>ICDP5057ESU5IU2</v>
          </cell>
        </row>
        <row r="513">
          <cell r="A513" t="str">
            <v>144-1</v>
          </cell>
          <cell r="B513">
            <v>5057</v>
          </cell>
          <cell r="C513">
            <v>2</v>
          </cell>
          <cell r="D513" t="str">
            <v>A</v>
          </cell>
          <cell r="E513">
            <v>144</v>
          </cell>
          <cell r="F513" t="str">
            <v>Z</v>
          </cell>
          <cell r="G513">
            <v>1</v>
          </cell>
          <cell r="H513">
            <v>3102836</v>
          </cell>
          <cell r="I513">
            <v>0.66500000000000004</v>
          </cell>
          <cell r="J513">
            <v>0.67</v>
          </cell>
          <cell r="K513">
            <v>383.65</v>
          </cell>
          <cell r="L513">
            <v>384.32</v>
          </cell>
          <cell r="M513">
            <v>383.65</v>
          </cell>
          <cell r="N513">
            <v>384.32</v>
          </cell>
          <cell r="O513">
            <v>0</v>
          </cell>
          <cell r="P513" t="str">
            <v>SM</v>
          </cell>
          <cell r="Q513" t="str">
            <v>cont. 144-2. pc1a-d</v>
          </cell>
          <cell r="R513" t="str">
            <v>no</v>
          </cell>
          <cell r="S513">
            <v>1</v>
          </cell>
          <cell r="T513">
            <v>113</v>
          </cell>
          <cell r="U513">
            <v>5</v>
          </cell>
          <cell r="V513" t="str">
            <v>B</v>
          </cell>
          <cell r="W513" t="str">
            <v>no</v>
          </cell>
          <cell r="Z513" t="str">
            <v>ICDP5057ESW5IU2</v>
          </cell>
        </row>
        <row r="514">
          <cell r="A514" t="str">
            <v>144-2</v>
          </cell>
          <cell r="B514">
            <v>5057</v>
          </cell>
          <cell r="C514">
            <v>2</v>
          </cell>
          <cell r="D514" t="str">
            <v>A</v>
          </cell>
          <cell r="E514">
            <v>144</v>
          </cell>
          <cell r="F514" t="str">
            <v>Z</v>
          </cell>
          <cell r="G514">
            <v>2</v>
          </cell>
          <cell r="H514">
            <v>3102838</v>
          </cell>
          <cell r="I514">
            <v>0.68500000000000005</v>
          </cell>
          <cell r="J514">
            <v>0.67</v>
          </cell>
          <cell r="K514">
            <v>384.315</v>
          </cell>
          <cell r="L514">
            <v>384.99</v>
          </cell>
          <cell r="M514">
            <v>384.32</v>
          </cell>
          <cell r="N514">
            <v>384.99</v>
          </cell>
          <cell r="O514">
            <v>0</v>
          </cell>
          <cell r="P514" t="str">
            <v>SM</v>
          </cell>
          <cell r="Q514" t="str">
            <v>cont. 144-3. pc1</v>
          </cell>
          <cell r="R514" t="str">
            <v>no</v>
          </cell>
          <cell r="S514">
            <v>1</v>
          </cell>
          <cell r="T514">
            <v>114</v>
          </cell>
          <cell r="U514">
            <v>1</v>
          </cell>
          <cell r="V514" t="str">
            <v>T</v>
          </cell>
          <cell r="W514" t="str">
            <v>no</v>
          </cell>
          <cell r="Z514" t="str">
            <v>ICDP5057ESY5IU2</v>
          </cell>
        </row>
        <row r="515">
          <cell r="A515" t="str">
            <v>144-3</v>
          </cell>
          <cell r="B515">
            <v>5057</v>
          </cell>
          <cell r="C515">
            <v>2</v>
          </cell>
          <cell r="D515" t="str">
            <v>A</v>
          </cell>
          <cell r="E515">
            <v>144</v>
          </cell>
          <cell r="F515" t="str">
            <v>Z</v>
          </cell>
          <cell r="G515">
            <v>3</v>
          </cell>
          <cell r="H515">
            <v>3102840</v>
          </cell>
          <cell r="I515">
            <v>0.83</v>
          </cell>
          <cell r="J515">
            <v>0.8</v>
          </cell>
          <cell r="K515">
            <v>385</v>
          </cell>
          <cell r="L515">
            <v>385.79</v>
          </cell>
          <cell r="M515">
            <v>384.99</v>
          </cell>
          <cell r="N515">
            <v>385.79</v>
          </cell>
          <cell r="O515">
            <v>0</v>
          </cell>
          <cell r="P515" t="str">
            <v>SM</v>
          </cell>
          <cell r="Q515" t="str">
            <v>cont. 144-4. pc1a-d, b in bag</v>
          </cell>
          <cell r="R515" t="str">
            <v>no</v>
          </cell>
          <cell r="S515">
            <v>1</v>
          </cell>
          <cell r="T515">
            <v>114</v>
          </cell>
          <cell r="U515">
            <v>2</v>
          </cell>
          <cell r="V515" t="str">
            <v>M</v>
          </cell>
          <cell r="W515" t="str">
            <v>no</v>
          </cell>
          <cell r="Z515" t="str">
            <v>ICDP5057ES06IU2</v>
          </cell>
        </row>
        <row r="516">
          <cell r="A516" t="str">
            <v>144-4</v>
          </cell>
          <cell r="B516">
            <v>5057</v>
          </cell>
          <cell r="C516">
            <v>2</v>
          </cell>
          <cell r="D516" t="str">
            <v>A</v>
          </cell>
          <cell r="E516">
            <v>144</v>
          </cell>
          <cell r="F516" t="str">
            <v>Z</v>
          </cell>
          <cell r="G516">
            <v>4</v>
          </cell>
          <cell r="H516">
            <v>3102842</v>
          </cell>
          <cell r="I516">
            <v>0.94499999999999995</v>
          </cell>
          <cell r="J516">
            <v>0.94</v>
          </cell>
          <cell r="K516">
            <v>385.83</v>
          </cell>
          <cell r="L516">
            <v>386.73</v>
          </cell>
          <cell r="M516">
            <v>385.79</v>
          </cell>
          <cell r="N516">
            <v>386.73</v>
          </cell>
          <cell r="O516">
            <v>0</v>
          </cell>
          <cell r="P516" t="str">
            <v>SM</v>
          </cell>
          <cell r="Q516" t="str">
            <v>cont. 145-1. pc1a-e</v>
          </cell>
          <cell r="R516" t="str">
            <v>no</v>
          </cell>
          <cell r="S516">
            <v>1</v>
          </cell>
          <cell r="T516">
            <v>114</v>
          </cell>
          <cell r="U516">
            <v>3</v>
          </cell>
          <cell r="V516" t="str">
            <v>M</v>
          </cell>
          <cell r="W516" t="str">
            <v>no</v>
          </cell>
          <cell r="Z516" t="str">
            <v>ICDP5057ES26IU2</v>
          </cell>
        </row>
        <row r="517">
          <cell r="A517" t="str">
            <v>145-1</v>
          </cell>
          <cell r="B517">
            <v>5057</v>
          </cell>
          <cell r="C517">
            <v>2</v>
          </cell>
          <cell r="D517" t="str">
            <v>A</v>
          </cell>
          <cell r="E517">
            <v>145</v>
          </cell>
          <cell r="F517" t="str">
            <v>Z</v>
          </cell>
          <cell r="G517">
            <v>1</v>
          </cell>
          <cell r="H517">
            <v>3102844</v>
          </cell>
          <cell r="I517">
            <v>0.85499999999999998</v>
          </cell>
          <cell r="J517">
            <v>0.85</v>
          </cell>
          <cell r="K517">
            <v>386.7</v>
          </cell>
          <cell r="L517">
            <v>387.55</v>
          </cell>
          <cell r="M517">
            <v>386.7</v>
          </cell>
          <cell r="N517">
            <v>387.55</v>
          </cell>
          <cell r="O517">
            <v>0</v>
          </cell>
          <cell r="P517" t="str">
            <v>SM</v>
          </cell>
          <cell r="Q517" t="str">
            <v>sawn 145-2. pc1a-g, c in bag</v>
          </cell>
          <cell r="R517" t="str">
            <v>no</v>
          </cell>
          <cell r="S517">
            <v>1</v>
          </cell>
          <cell r="T517">
            <v>114</v>
          </cell>
          <cell r="U517">
            <v>4</v>
          </cell>
          <cell r="V517" t="str">
            <v>M</v>
          </cell>
          <cell r="W517" t="str">
            <v>no</v>
          </cell>
          <cell r="Z517" t="str">
            <v>ICDP5057ES46IU2</v>
          </cell>
        </row>
        <row r="518">
          <cell r="A518" t="str">
            <v>145-2</v>
          </cell>
          <cell r="B518">
            <v>5057</v>
          </cell>
          <cell r="C518">
            <v>2</v>
          </cell>
          <cell r="D518" t="str">
            <v>A</v>
          </cell>
          <cell r="E518">
            <v>145</v>
          </cell>
          <cell r="F518" t="str">
            <v>Z</v>
          </cell>
          <cell r="G518">
            <v>2</v>
          </cell>
          <cell r="H518">
            <v>3102846</v>
          </cell>
          <cell r="I518">
            <v>0.66500000000000004</v>
          </cell>
          <cell r="J518">
            <v>0.64</v>
          </cell>
          <cell r="K518">
            <v>387.55500000000001</v>
          </cell>
          <cell r="L518">
            <v>388.19</v>
          </cell>
          <cell r="M518">
            <v>387.55</v>
          </cell>
          <cell r="N518">
            <v>388.19</v>
          </cell>
          <cell r="O518">
            <v>0</v>
          </cell>
          <cell r="P518" t="str">
            <v>SM</v>
          </cell>
          <cell r="Q518" t="str">
            <v>cont. 145-3. pc1a-c</v>
          </cell>
          <cell r="R518" t="str">
            <v>no</v>
          </cell>
          <cell r="S518">
            <v>1</v>
          </cell>
          <cell r="T518">
            <v>114</v>
          </cell>
          <cell r="U518">
            <v>5</v>
          </cell>
          <cell r="V518" t="str">
            <v>B</v>
          </cell>
          <cell r="W518" t="str">
            <v>no</v>
          </cell>
          <cell r="Z518" t="str">
            <v>ICDP5057ES66IU2</v>
          </cell>
        </row>
        <row r="519">
          <cell r="A519" t="str">
            <v>145-3</v>
          </cell>
          <cell r="B519">
            <v>5057</v>
          </cell>
          <cell r="C519">
            <v>2</v>
          </cell>
          <cell r="D519" t="str">
            <v>A</v>
          </cell>
          <cell r="E519">
            <v>145</v>
          </cell>
          <cell r="F519" t="str">
            <v>Z</v>
          </cell>
          <cell r="G519">
            <v>3</v>
          </cell>
          <cell r="H519">
            <v>3102848</v>
          </cell>
          <cell r="I519">
            <v>0.83499999999999996</v>
          </cell>
          <cell r="J519">
            <v>0.81</v>
          </cell>
          <cell r="K519">
            <v>388.22</v>
          </cell>
          <cell r="L519">
            <v>389</v>
          </cell>
          <cell r="M519">
            <v>388.19</v>
          </cell>
          <cell r="N519">
            <v>389</v>
          </cell>
          <cell r="O519">
            <v>0</v>
          </cell>
          <cell r="P519" t="str">
            <v>SM</v>
          </cell>
          <cell r="Q519" t="str">
            <v>cont. 145-4. pc1a-d, a in bag</v>
          </cell>
          <cell r="R519" t="str">
            <v>no</v>
          </cell>
          <cell r="S519">
            <v>1</v>
          </cell>
          <cell r="T519">
            <v>115</v>
          </cell>
          <cell r="U519">
            <v>1</v>
          </cell>
          <cell r="V519" t="str">
            <v>T</v>
          </cell>
          <cell r="W519" t="str">
            <v>no</v>
          </cell>
          <cell r="Z519" t="str">
            <v>ICDP5057ES86IU2</v>
          </cell>
        </row>
        <row r="520">
          <cell r="A520" t="str">
            <v>145-4</v>
          </cell>
          <cell r="B520">
            <v>5057</v>
          </cell>
          <cell r="C520">
            <v>2</v>
          </cell>
          <cell r="D520" t="str">
            <v>A</v>
          </cell>
          <cell r="E520">
            <v>145</v>
          </cell>
          <cell r="F520" t="str">
            <v>Z</v>
          </cell>
          <cell r="G520">
            <v>4</v>
          </cell>
          <cell r="H520">
            <v>3102850</v>
          </cell>
          <cell r="I520">
            <v>0.79</v>
          </cell>
          <cell r="J520">
            <v>0.76</v>
          </cell>
          <cell r="K520">
            <v>389.05500000000001</v>
          </cell>
          <cell r="L520">
            <v>389.76</v>
          </cell>
          <cell r="M520">
            <v>389</v>
          </cell>
          <cell r="N520">
            <v>389.76</v>
          </cell>
          <cell r="O520">
            <v>0</v>
          </cell>
          <cell r="P520" t="str">
            <v>SM</v>
          </cell>
          <cell r="Q520" t="str">
            <v>cont. 146-1. pc1. pc2 in bag. pc3. pc4. pc5. pc6. pc7. pc8. pc9a-c, b in bag</v>
          </cell>
          <cell r="R520" t="str">
            <v>no</v>
          </cell>
          <cell r="S520">
            <v>9</v>
          </cell>
          <cell r="T520">
            <v>115</v>
          </cell>
          <cell r="U520">
            <v>2</v>
          </cell>
          <cell r="V520" t="str">
            <v>M</v>
          </cell>
          <cell r="W520" t="str">
            <v>no</v>
          </cell>
          <cell r="Z520" t="str">
            <v>ICDP5057ESA6IU2</v>
          </cell>
        </row>
        <row r="521">
          <cell r="A521" t="str">
            <v>146-1</v>
          </cell>
          <cell r="B521">
            <v>5057</v>
          </cell>
          <cell r="C521">
            <v>2</v>
          </cell>
          <cell r="D521" t="str">
            <v>A</v>
          </cell>
          <cell r="E521">
            <v>146</v>
          </cell>
          <cell r="F521" t="str">
            <v>Z</v>
          </cell>
          <cell r="G521">
            <v>1</v>
          </cell>
          <cell r="H521">
            <v>3102852</v>
          </cell>
          <cell r="I521">
            <v>0.93</v>
          </cell>
          <cell r="J521">
            <v>0.92</v>
          </cell>
          <cell r="K521">
            <v>389.75</v>
          </cell>
          <cell r="L521">
            <v>390.67</v>
          </cell>
          <cell r="M521">
            <v>389.75</v>
          </cell>
          <cell r="N521">
            <v>390.67</v>
          </cell>
          <cell r="O521">
            <v>0</v>
          </cell>
          <cell r="P521" t="str">
            <v>SM</v>
          </cell>
          <cell r="Q521" t="str">
            <v>cont. 146-2. pc1a-f, e and f in bag</v>
          </cell>
          <cell r="R521" t="str">
            <v>no</v>
          </cell>
          <cell r="S521">
            <v>1</v>
          </cell>
          <cell r="T521">
            <v>115</v>
          </cell>
          <cell r="U521">
            <v>3</v>
          </cell>
          <cell r="V521" t="str">
            <v>M</v>
          </cell>
          <cell r="W521" t="str">
            <v>no</v>
          </cell>
          <cell r="Z521" t="str">
            <v>ICDP5057ESC6IU2</v>
          </cell>
        </row>
        <row r="522">
          <cell r="A522" t="str">
            <v>146-2</v>
          </cell>
          <cell r="B522">
            <v>5057</v>
          </cell>
          <cell r="C522">
            <v>2</v>
          </cell>
          <cell r="D522" t="str">
            <v>A</v>
          </cell>
          <cell r="E522">
            <v>146</v>
          </cell>
          <cell r="F522" t="str">
            <v>Z</v>
          </cell>
          <cell r="G522">
            <v>2</v>
          </cell>
          <cell r="H522">
            <v>3102854</v>
          </cell>
          <cell r="I522">
            <v>0.84</v>
          </cell>
          <cell r="J522">
            <v>0.82</v>
          </cell>
          <cell r="K522">
            <v>390.68</v>
          </cell>
          <cell r="L522">
            <v>391.49</v>
          </cell>
          <cell r="M522">
            <v>390.67</v>
          </cell>
          <cell r="N522">
            <v>391.49</v>
          </cell>
          <cell r="O522">
            <v>0</v>
          </cell>
          <cell r="P522" t="str">
            <v>SM</v>
          </cell>
          <cell r="Q522" t="str">
            <v>cont. 146-3. pc1a-b</v>
          </cell>
          <cell r="R522" t="str">
            <v>no</v>
          </cell>
          <cell r="S522">
            <v>1</v>
          </cell>
          <cell r="T522">
            <v>115</v>
          </cell>
          <cell r="U522">
            <v>4</v>
          </cell>
          <cell r="V522" t="str">
            <v>M</v>
          </cell>
          <cell r="W522" t="str">
            <v>no</v>
          </cell>
          <cell r="Z522" t="str">
            <v>ICDP5057ESE6IU2</v>
          </cell>
        </row>
        <row r="523">
          <cell r="A523" t="str">
            <v>146-3</v>
          </cell>
          <cell r="B523">
            <v>5057</v>
          </cell>
          <cell r="C523">
            <v>2</v>
          </cell>
          <cell r="D523" t="str">
            <v>A</v>
          </cell>
          <cell r="E523">
            <v>146</v>
          </cell>
          <cell r="F523" t="str">
            <v>Z</v>
          </cell>
          <cell r="G523">
            <v>3</v>
          </cell>
          <cell r="H523">
            <v>3102856</v>
          </cell>
          <cell r="I523">
            <v>0.68500000000000005</v>
          </cell>
          <cell r="J523">
            <v>0.68</v>
          </cell>
          <cell r="K523">
            <v>391.52</v>
          </cell>
          <cell r="L523">
            <v>392.17</v>
          </cell>
          <cell r="M523">
            <v>391.49</v>
          </cell>
          <cell r="N523">
            <v>392.17</v>
          </cell>
          <cell r="O523">
            <v>0</v>
          </cell>
          <cell r="P523" t="str">
            <v>SM</v>
          </cell>
          <cell r="Q523" t="str">
            <v>cont. 146-4. pc1a-g, b and f in bag</v>
          </cell>
          <cell r="R523" t="str">
            <v>no</v>
          </cell>
          <cell r="S523">
            <v>1</v>
          </cell>
          <cell r="T523">
            <v>115</v>
          </cell>
          <cell r="U523">
            <v>5</v>
          </cell>
          <cell r="V523" t="str">
            <v>B</v>
          </cell>
          <cell r="W523" t="str">
            <v>no</v>
          </cell>
          <cell r="Z523" t="str">
            <v>ICDP5057ESG6IU2</v>
          </cell>
        </row>
        <row r="524">
          <cell r="A524" t="str">
            <v>146-4</v>
          </cell>
          <cell r="B524">
            <v>5057</v>
          </cell>
          <cell r="C524">
            <v>2</v>
          </cell>
          <cell r="D524" t="str">
            <v>A</v>
          </cell>
          <cell r="E524">
            <v>146</v>
          </cell>
          <cell r="F524" t="str">
            <v>Z</v>
          </cell>
          <cell r="G524">
            <v>4</v>
          </cell>
          <cell r="H524">
            <v>3102858</v>
          </cell>
          <cell r="I524">
            <v>0.68500000000000005</v>
          </cell>
          <cell r="J524">
            <v>0.52</v>
          </cell>
          <cell r="K524">
            <v>392.20499999999998</v>
          </cell>
          <cell r="L524">
            <v>392.69</v>
          </cell>
          <cell r="M524">
            <v>392.17</v>
          </cell>
          <cell r="N524">
            <v>392.69</v>
          </cell>
          <cell r="O524">
            <v>0</v>
          </cell>
          <cell r="P524" t="str">
            <v>SM</v>
          </cell>
          <cell r="Q524" t="str">
            <v>cont. 147-1. pc1a-d, b in bag</v>
          </cell>
          <cell r="R524" t="str">
            <v>no</v>
          </cell>
          <cell r="S524">
            <v>1</v>
          </cell>
          <cell r="T524">
            <v>116</v>
          </cell>
          <cell r="U524">
            <v>1</v>
          </cell>
          <cell r="V524" t="str">
            <v>T</v>
          </cell>
          <cell r="W524" t="str">
            <v>no</v>
          </cell>
          <cell r="Z524" t="str">
            <v>ICDP5057ESI6IU2</v>
          </cell>
        </row>
        <row r="525">
          <cell r="A525" t="str">
            <v>147-1</v>
          </cell>
          <cell r="B525">
            <v>5057</v>
          </cell>
          <cell r="C525">
            <v>2</v>
          </cell>
          <cell r="D525" t="str">
            <v>A</v>
          </cell>
          <cell r="E525">
            <v>147</v>
          </cell>
          <cell r="F525" t="str">
            <v>Z</v>
          </cell>
          <cell r="G525">
            <v>1</v>
          </cell>
          <cell r="H525">
            <v>3102860</v>
          </cell>
          <cell r="I525">
            <v>0.91500000000000004</v>
          </cell>
          <cell r="J525">
            <v>0.85</v>
          </cell>
          <cell r="K525">
            <v>392.8</v>
          </cell>
          <cell r="L525">
            <v>393.65</v>
          </cell>
          <cell r="M525">
            <v>392.8</v>
          </cell>
          <cell r="N525">
            <v>393.65</v>
          </cell>
          <cell r="O525">
            <v>0</v>
          </cell>
          <cell r="P525" t="str">
            <v>SM</v>
          </cell>
          <cell r="Q525" t="str">
            <v>sawn 147-2. pc1a-b</v>
          </cell>
          <cell r="R525" t="str">
            <v>no</v>
          </cell>
          <cell r="S525">
            <v>1</v>
          </cell>
          <cell r="T525">
            <v>116</v>
          </cell>
          <cell r="U525">
            <v>2</v>
          </cell>
          <cell r="V525" t="str">
            <v>M</v>
          </cell>
          <cell r="W525" t="str">
            <v>no</v>
          </cell>
          <cell r="Z525" t="str">
            <v>ICDP5057ESK6IU2</v>
          </cell>
        </row>
        <row r="526">
          <cell r="A526" t="str">
            <v>147-2</v>
          </cell>
          <cell r="B526">
            <v>5057</v>
          </cell>
          <cell r="C526">
            <v>2</v>
          </cell>
          <cell r="D526" t="str">
            <v>A</v>
          </cell>
          <cell r="E526">
            <v>147</v>
          </cell>
          <cell r="F526" t="str">
            <v>Z</v>
          </cell>
          <cell r="G526">
            <v>2</v>
          </cell>
          <cell r="H526">
            <v>3102862</v>
          </cell>
          <cell r="I526">
            <v>0.82</v>
          </cell>
          <cell r="J526">
            <v>0.81</v>
          </cell>
          <cell r="K526">
            <v>393.71500000000003</v>
          </cell>
          <cell r="L526">
            <v>394.46</v>
          </cell>
          <cell r="M526">
            <v>393.65</v>
          </cell>
          <cell r="N526">
            <v>394.46</v>
          </cell>
          <cell r="O526">
            <v>0</v>
          </cell>
          <cell r="P526" t="str">
            <v>SM</v>
          </cell>
          <cell r="Q526" t="str">
            <v>cont. 147-3. pc1a-d</v>
          </cell>
          <cell r="R526" t="str">
            <v>no</v>
          </cell>
          <cell r="S526">
            <v>1</v>
          </cell>
          <cell r="T526">
            <v>116</v>
          </cell>
          <cell r="U526">
            <v>3</v>
          </cell>
          <cell r="V526" t="str">
            <v>M</v>
          </cell>
          <cell r="W526" t="str">
            <v>no</v>
          </cell>
          <cell r="Z526" t="str">
            <v>ICDP5057ESM6IU2</v>
          </cell>
        </row>
        <row r="527">
          <cell r="A527" t="str">
            <v>147-3</v>
          </cell>
          <cell r="B527">
            <v>5057</v>
          </cell>
          <cell r="C527">
            <v>2</v>
          </cell>
          <cell r="D527" t="str">
            <v>A</v>
          </cell>
          <cell r="E527">
            <v>147</v>
          </cell>
          <cell r="F527" t="str">
            <v>Z</v>
          </cell>
          <cell r="G527">
            <v>3</v>
          </cell>
          <cell r="H527">
            <v>3102864</v>
          </cell>
          <cell r="I527">
            <v>0.87</v>
          </cell>
          <cell r="J527">
            <v>0.87</v>
          </cell>
          <cell r="K527">
            <v>394.53500000000003</v>
          </cell>
          <cell r="L527">
            <v>395.33</v>
          </cell>
          <cell r="M527">
            <v>394.46</v>
          </cell>
          <cell r="N527">
            <v>395.33</v>
          </cell>
          <cell r="O527">
            <v>0</v>
          </cell>
          <cell r="P527" t="str">
            <v>SM</v>
          </cell>
          <cell r="Q527" t="str">
            <v>cont. 147-4. pc1a-c</v>
          </cell>
          <cell r="R527" t="str">
            <v>no</v>
          </cell>
          <cell r="S527">
            <v>1</v>
          </cell>
          <cell r="T527">
            <v>116</v>
          </cell>
          <cell r="U527">
            <v>4</v>
          </cell>
          <cell r="V527" t="str">
            <v>M</v>
          </cell>
          <cell r="W527" t="str">
            <v>no</v>
          </cell>
          <cell r="Z527" t="str">
            <v>ICDP5057ESO6IU2</v>
          </cell>
        </row>
        <row r="528">
          <cell r="A528" t="str">
            <v>147-4</v>
          </cell>
          <cell r="B528">
            <v>5057</v>
          </cell>
          <cell r="C528">
            <v>2</v>
          </cell>
          <cell r="D528" t="str">
            <v>A</v>
          </cell>
          <cell r="E528">
            <v>147</v>
          </cell>
          <cell r="F528" t="str">
            <v>Z</v>
          </cell>
          <cell r="G528">
            <v>4</v>
          </cell>
          <cell r="H528">
            <v>3102866</v>
          </cell>
          <cell r="I528">
            <v>0.52500000000000002</v>
          </cell>
          <cell r="J528">
            <v>0.7</v>
          </cell>
          <cell r="K528">
            <v>395.40500000000003</v>
          </cell>
          <cell r="L528">
            <v>396.03</v>
          </cell>
          <cell r="M528">
            <v>395.33</v>
          </cell>
          <cell r="N528">
            <v>396.03</v>
          </cell>
          <cell r="O528">
            <v>0</v>
          </cell>
          <cell r="P528" t="str">
            <v>SM</v>
          </cell>
          <cell r="Q528" t="str">
            <v>cont. 148-1. pc1a-b</v>
          </cell>
          <cell r="R528" t="str">
            <v>no</v>
          </cell>
          <cell r="S528">
            <v>1</v>
          </cell>
          <cell r="T528">
            <v>116</v>
          </cell>
          <cell r="U528">
            <v>5</v>
          </cell>
          <cell r="V528" t="str">
            <v>B</v>
          </cell>
          <cell r="W528" t="str">
            <v>no</v>
          </cell>
          <cell r="Z528" t="str">
            <v>ICDP5057ESQ6IU2</v>
          </cell>
        </row>
        <row r="529">
          <cell r="A529" t="str">
            <v>148-1</v>
          </cell>
          <cell r="B529">
            <v>5057</v>
          </cell>
          <cell r="C529">
            <v>2</v>
          </cell>
          <cell r="D529" t="str">
            <v>A</v>
          </cell>
          <cell r="E529">
            <v>148</v>
          </cell>
          <cell r="F529" t="str">
            <v>Z</v>
          </cell>
          <cell r="G529">
            <v>1</v>
          </cell>
          <cell r="H529">
            <v>3102868</v>
          </cell>
          <cell r="I529">
            <v>0.89500000000000002</v>
          </cell>
          <cell r="J529">
            <v>0.89</v>
          </cell>
          <cell r="K529">
            <v>395.85</v>
          </cell>
          <cell r="L529">
            <v>396.74</v>
          </cell>
          <cell r="M529">
            <v>395.85</v>
          </cell>
          <cell r="N529">
            <v>396.74</v>
          </cell>
          <cell r="O529">
            <v>0</v>
          </cell>
          <cell r="P529" t="str">
            <v>SM</v>
          </cell>
          <cell r="Q529" t="str">
            <v>cont. 148-2. pc1a-e, b in bag</v>
          </cell>
          <cell r="R529" t="str">
            <v>no</v>
          </cell>
          <cell r="S529">
            <v>1</v>
          </cell>
          <cell r="T529">
            <v>117</v>
          </cell>
          <cell r="U529">
            <v>1</v>
          </cell>
          <cell r="V529" t="str">
            <v>T</v>
          </cell>
          <cell r="W529" t="str">
            <v>no</v>
          </cell>
          <cell r="Z529" t="str">
            <v>ICDP5057ESS6IU2</v>
          </cell>
        </row>
        <row r="530">
          <cell r="A530" t="str">
            <v>148-2</v>
          </cell>
          <cell r="B530">
            <v>5057</v>
          </cell>
          <cell r="C530">
            <v>2</v>
          </cell>
          <cell r="D530" t="str">
            <v>A</v>
          </cell>
          <cell r="E530">
            <v>148</v>
          </cell>
          <cell r="F530" t="str">
            <v>Z</v>
          </cell>
          <cell r="G530">
            <v>2</v>
          </cell>
          <cell r="H530">
            <v>3102870</v>
          </cell>
          <cell r="I530">
            <v>0.66500000000000004</v>
          </cell>
          <cell r="J530">
            <v>0.65</v>
          </cell>
          <cell r="K530">
            <v>396.745</v>
          </cell>
          <cell r="L530">
            <v>397.39</v>
          </cell>
          <cell r="M530">
            <v>396.74</v>
          </cell>
          <cell r="N530">
            <v>397.39</v>
          </cell>
          <cell r="O530">
            <v>0</v>
          </cell>
          <cell r="P530" t="str">
            <v>SM</v>
          </cell>
          <cell r="Q530" t="str">
            <v>cont. 148-3. pc1a-c, cin bag</v>
          </cell>
          <cell r="R530" t="str">
            <v>no</v>
          </cell>
          <cell r="S530">
            <v>1</v>
          </cell>
          <cell r="T530">
            <v>117</v>
          </cell>
          <cell r="U530">
            <v>2</v>
          </cell>
          <cell r="V530" t="str">
            <v>M</v>
          </cell>
          <cell r="W530" t="str">
            <v>no</v>
          </cell>
          <cell r="Z530" t="str">
            <v>ICDP5057ESU6IU2</v>
          </cell>
        </row>
        <row r="531">
          <cell r="A531" t="str">
            <v>148-3</v>
          </cell>
          <cell r="B531">
            <v>5057</v>
          </cell>
          <cell r="C531">
            <v>2</v>
          </cell>
          <cell r="D531" t="str">
            <v>A</v>
          </cell>
          <cell r="E531">
            <v>148</v>
          </cell>
          <cell r="F531" t="str">
            <v>Z</v>
          </cell>
          <cell r="G531">
            <v>3</v>
          </cell>
          <cell r="H531">
            <v>3102872</v>
          </cell>
          <cell r="I531">
            <v>0.87</v>
          </cell>
          <cell r="J531">
            <v>0.85</v>
          </cell>
          <cell r="K531">
            <v>397.41</v>
          </cell>
          <cell r="L531">
            <v>398.24</v>
          </cell>
          <cell r="M531">
            <v>397.39</v>
          </cell>
          <cell r="N531">
            <v>398.24</v>
          </cell>
          <cell r="O531">
            <v>0</v>
          </cell>
          <cell r="P531" t="str">
            <v>SM</v>
          </cell>
          <cell r="Q531" t="str">
            <v>cont. 148-4. pc1a-e, c in bag</v>
          </cell>
          <cell r="R531" t="str">
            <v>no</v>
          </cell>
          <cell r="S531">
            <v>1</v>
          </cell>
          <cell r="T531">
            <v>117</v>
          </cell>
          <cell r="U531">
            <v>3</v>
          </cell>
          <cell r="V531" t="str">
            <v>M</v>
          </cell>
          <cell r="W531" t="str">
            <v>no</v>
          </cell>
          <cell r="Z531" t="str">
            <v>ICDP5057ESW6IU2</v>
          </cell>
        </row>
        <row r="532">
          <cell r="A532" t="str">
            <v>148-4</v>
          </cell>
          <cell r="B532">
            <v>5057</v>
          </cell>
          <cell r="C532">
            <v>2</v>
          </cell>
          <cell r="D532" t="str">
            <v>A</v>
          </cell>
          <cell r="E532">
            <v>148</v>
          </cell>
          <cell r="F532" t="str">
            <v>Z</v>
          </cell>
          <cell r="G532">
            <v>4</v>
          </cell>
          <cell r="H532">
            <v>3102874</v>
          </cell>
          <cell r="I532">
            <v>0.7</v>
          </cell>
          <cell r="J532">
            <v>0.68</v>
          </cell>
          <cell r="K532">
            <v>398.28000000000003</v>
          </cell>
          <cell r="L532">
            <v>398.92</v>
          </cell>
          <cell r="M532">
            <v>398.24</v>
          </cell>
          <cell r="N532">
            <v>398.92</v>
          </cell>
          <cell r="O532">
            <v>0</v>
          </cell>
          <cell r="P532" t="str">
            <v>SM</v>
          </cell>
          <cell r="Q532" t="str">
            <v>discont. 149-1. pc1a-d, a in bag</v>
          </cell>
          <cell r="R532" t="str">
            <v>no</v>
          </cell>
          <cell r="S532">
            <v>1</v>
          </cell>
          <cell r="T532">
            <v>117</v>
          </cell>
          <cell r="U532">
            <v>4</v>
          </cell>
          <cell r="V532" t="str">
            <v>M</v>
          </cell>
          <cell r="W532" t="str">
            <v>no</v>
          </cell>
          <cell r="Z532" t="str">
            <v>ICDP5057ESY6IU2</v>
          </cell>
        </row>
        <row r="533">
          <cell r="A533" t="str">
            <v>149-1</v>
          </cell>
          <cell r="B533">
            <v>5057</v>
          </cell>
          <cell r="C533">
            <v>2</v>
          </cell>
          <cell r="D533" t="str">
            <v>A</v>
          </cell>
          <cell r="E533">
            <v>149</v>
          </cell>
          <cell r="F533" t="str">
            <v>Z</v>
          </cell>
          <cell r="G533">
            <v>1</v>
          </cell>
          <cell r="H533">
            <v>3102876</v>
          </cell>
          <cell r="I533">
            <v>0.9</v>
          </cell>
          <cell r="J533">
            <v>0.9</v>
          </cell>
          <cell r="K533">
            <v>398.9</v>
          </cell>
          <cell r="L533">
            <v>399.8</v>
          </cell>
          <cell r="M533">
            <v>398.9</v>
          </cell>
          <cell r="N533">
            <v>399.8</v>
          </cell>
          <cell r="O533">
            <v>0</v>
          </cell>
          <cell r="P533" t="str">
            <v>SM</v>
          </cell>
          <cell r="Q533" t="str">
            <v>sawn 149-2. pc1a-d, a in bag</v>
          </cell>
          <cell r="R533" t="str">
            <v>no</v>
          </cell>
          <cell r="S533">
            <v>1</v>
          </cell>
          <cell r="T533">
            <v>117</v>
          </cell>
          <cell r="U533">
            <v>5</v>
          </cell>
          <cell r="V533" t="str">
            <v>B</v>
          </cell>
          <cell r="W533" t="str">
            <v>no</v>
          </cell>
          <cell r="Z533" t="str">
            <v>ICDP5057ES07IU2</v>
          </cell>
        </row>
        <row r="534">
          <cell r="A534" t="str">
            <v>149-2</v>
          </cell>
          <cell r="B534">
            <v>5057</v>
          </cell>
          <cell r="C534">
            <v>2</v>
          </cell>
          <cell r="D534" t="str">
            <v>A</v>
          </cell>
          <cell r="E534">
            <v>149</v>
          </cell>
          <cell r="F534" t="str">
            <v>Z</v>
          </cell>
          <cell r="G534">
            <v>2</v>
          </cell>
          <cell r="H534">
            <v>3102878</v>
          </cell>
          <cell r="I534">
            <v>0.95</v>
          </cell>
          <cell r="J534">
            <v>0.95</v>
          </cell>
          <cell r="K534">
            <v>399.79999999999995</v>
          </cell>
          <cell r="L534">
            <v>400.75</v>
          </cell>
          <cell r="M534">
            <v>399.8</v>
          </cell>
          <cell r="N534">
            <v>400.75</v>
          </cell>
          <cell r="O534">
            <v>0</v>
          </cell>
          <cell r="P534" t="str">
            <v>SM</v>
          </cell>
          <cell r="Q534" t="str">
            <v>sawn 149-3. pc1</v>
          </cell>
          <cell r="R534" t="str">
            <v>no</v>
          </cell>
          <cell r="S534">
            <v>1</v>
          </cell>
          <cell r="T534">
            <v>118</v>
          </cell>
          <cell r="U534">
            <v>1</v>
          </cell>
          <cell r="V534" t="str">
            <v>T</v>
          </cell>
          <cell r="W534" t="str">
            <v>no</v>
          </cell>
          <cell r="Z534" t="str">
            <v>ICDP5057ES27IU2</v>
          </cell>
        </row>
        <row r="535">
          <cell r="A535" t="str">
            <v>149-3</v>
          </cell>
          <cell r="B535">
            <v>5057</v>
          </cell>
          <cell r="C535">
            <v>2</v>
          </cell>
          <cell r="D535" t="str">
            <v>A</v>
          </cell>
          <cell r="E535">
            <v>149</v>
          </cell>
          <cell r="F535" t="str">
            <v>Z</v>
          </cell>
          <cell r="G535">
            <v>3</v>
          </cell>
          <cell r="H535">
            <v>3102880</v>
          </cell>
          <cell r="I535">
            <v>0.92</v>
          </cell>
          <cell r="J535">
            <v>0.91</v>
          </cell>
          <cell r="K535">
            <v>400.74999999999994</v>
          </cell>
          <cell r="L535">
            <v>401.66</v>
          </cell>
          <cell r="M535">
            <v>400.75</v>
          </cell>
          <cell r="N535">
            <v>401.66</v>
          </cell>
          <cell r="O535">
            <v>0</v>
          </cell>
          <cell r="P535" t="str">
            <v>SM</v>
          </cell>
          <cell r="Q535" t="str">
            <v>cont. 149-4. pc1a-b</v>
          </cell>
          <cell r="R535" t="str">
            <v>no</v>
          </cell>
          <cell r="S535">
            <v>1</v>
          </cell>
          <cell r="T535">
            <v>118</v>
          </cell>
          <cell r="U535">
            <v>2</v>
          </cell>
          <cell r="V535" t="str">
            <v>M</v>
          </cell>
          <cell r="W535" t="str">
            <v>no</v>
          </cell>
          <cell r="Z535" t="str">
            <v>ICDP5057ES47IU2</v>
          </cell>
        </row>
        <row r="536">
          <cell r="A536" t="str">
            <v>149-4</v>
          </cell>
          <cell r="B536">
            <v>5057</v>
          </cell>
          <cell r="C536">
            <v>2</v>
          </cell>
          <cell r="D536" t="str">
            <v>A</v>
          </cell>
          <cell r="E536">
            <v>149</v>
          </cell>
          <cell r="F536" t="str">
            <v>Z</v>
          </cell>
          <cell r="G536">
            <v>4</v>
          </cell>
          <cell r="H536">
            <v>3102882</v>
          </cell>
          <cell r="I536">
            <v>0.34</v>
          </cell>
          <cell r="J536">
            <v>0.32</v>
          </cell>
          <cell r="K536">
            <v>401.66999999999996</v>
          </cell>
          <cell r="L536">
            <v>401.98</v>
          </cell>
          <cell r="M536">
            <v>401.66</v>
          </cell>
          <cell r="N536">
            <v>401.98</v>
          </cell>
          <cell r="O536">
            <v>0</v>
          </cell>
          <cell r="P536" t="str">
            <v>SM</v>
          </cell>
          <cell r="Q536" t="str">
            <v>cont. 150-1. pc1</v>
          </cell>
          <cell r="R536" t="str">
            <v>no</v>
          </cell>
          <cell r="S536">
            <v>1</v>
          </cell>
          <cell r="T536">
            <v>118</v>
          </cell>
          <cell r="U536">
            <v>3</v>
          </cell>
          <cell r="V536" t="str">
            <v>M</v>
          </cell>
          <cell r="W536" t="str">
            <v>no</v>
          </cell>
          <cell r="Z536" t="str">
            <v>ICDP5057ES67IU2</v>
          </cell>
        </row>
        <row r="537">
          <cell r="A537" t="str">
            <v>150-1</v>
          </cell>
          <cell r="B537">
            <v>5057</v>
          </cell>
          <cell r="C537">
            <v>2</v>
          </cell>
          <cell r="D537" t="str">
            <v>A</v>
          </cell>
          <cell r="E537">
            <v>150</v>
          </cell>
          <cell r="F537" t="str">
            <v>Z</v>
          </cell>
          <cell r="G537">
            <v>1</v>
          </cell>
          <cell r="H537">
            <v>3102884</v>
          </cell>
          <cell r="I537">
            <v>0.84499999999999997</v>
          </cell>
          <cell r="J537">
            <v>0.84</v>
          </cell>
          <cell r="K537">
            <v>401.95</v>
          </cell>
          <cell r="L537">
            <v>402.79</v>
          </cell>
          <cell r="M537">
            <v>401.95</v>
          </cell>
          <cell r="N537">
            <v>402.79</v>
          </cell>
          <cell r="O537">
            <v>0</v>
          </cell>
          <cell r="P537" t="str">
            <v>SM</v>
          </cell>
          <cell r="Q537" t="str">
            <v>cont. 150-2. pc1a-b</v>
          </cell>
          <cell r="R537" t="str">
            <v>no</v>
          </cell>
          <cell r="S537">
            <v>1</v>
          </cell>
          <cell r="T537">
            <v>118</v>
          </cell>
          <cell r="U537">
            <v>4</v>
          </cell>
          <cell r="V537" t="str">
            <v>M</v>
          </cell>
          <cell r="W537" t="str">
            <v>no</v>
          </cell>
          <cell r="Z537" t="str">
            <v>ICDP5057ES87IU2</v>
          </cell>
        </row>
        <row r="538">
          <cell r="A538" t="str">
            <v>150-2</v>
          </cell>
          <cell r="B538">
            <v>5057</v>
          </cell>
          <cell r="C538">
            <v>2</v>
          </cell>
          <cell r="D538" t="str">
            <v>A</v>
          </cell>
          <cell r="E538">
            <v>150</v>
          </cell>
          <cell r="F538" t="str">
            <v>Z</v>
          </cell>
          <cell r="G538">
            <v>2</v>
          </cell>
          <cell r="H538">
            <v>3102886</v>
          </cell>
          <cell r="I538">
            <v>0.53</v>
          </cell>
          <cell r="J538">
            <v>0.45</v>
          </cell>
          <cell r="K538">
            <v>402.79500000000002</v>
          </cell>
          <cell r="L538">
            <v>403.24</v>
          </cell>
          <cell r="M538">
            <v>402.79</v>
          </cell>
          <cell r="N538">
            <v>403.24</v>
          </cell>
          <cell r="O538">
            <v>0</v>
          </cell>
          <cell r="P538" t="str">
            <v>SM</v>
          </cell>
          <cell r="Q538" t="str">
            <v>cont. 150-3. pc1a-d, d in bag</v>
          </cell>
          <cell r="R538" t="str">
            <v>no</v>
          </cell>
          <cell r="S538">
            <v>1</v>
          </cell>
          <cell r="T538">
            <v>118</v>
          </cell>
          <cell r="U538">
            <v>5</v>
          </cell>
          <cell r="V538" t="str">
            <v>B</v>
          </cell>
          <cell r="W538" t="str">
            <v>no</v>
          </cell>
          <cell r="Z538" t="str">
            <v>ICDP5057ESA7IU2</v>
          </cell>
        </row>
        <row r="539">
          <cell r="A539" t="str">
            <v>150-3</v>
          </cell>
          <cell r="B539">
            <v>5057</v>
          </cell>
          <cell r="C539">
            <v>2</v>
          </cell>
          <cell r="D539" t="str">
            <v>A</v>
          </cell>
          <cell r="E539">
            <v>150</v>
          </cell>
          <cell r="F539" t="str">
            <v>Z</v>
          </cell>
          <cell r="G539">
            <v>3</v>
          </cell>
          <cell r="H539">
            <v>3102888</v>
          </cell>
          <cell r="I539">
            <v>0.65</v>
          </cell>
          <cell r="J539">
            <v>0.62</v>
          </cell>
          <cell r="K539">
            <v>403.32499999999999</v>
          </cell>
          <cell r="L539">
            <v>403.86</v>
          </cell>
          <cell r="M539">
            <v>403.24</v>
          </cell>
          <cell r="N539">
            <v>403.86</v>
          </cell>
          <cell r="O539">
            <v>0</v>
          </cell>
          <cell r="P539" t="str">
            <v>SM</v>
          </cell>
          <cell r="Q539" t="str">
            <v>cont. 151-1. pc1a-g, a,d and g in bag</v>
          </cell>
          <cell r="R539" t="str">
            <v>no</v>
          </cell>
          <cell r="S539">
            <v>1</v>
          </cell>
          <cell r="T539">
            <v>119</v>
          </cell>
          <cell r="U539">
            <v>1</v>
          </cell>
          <cell r="V539" t="str">
            <v>T</v>
          </cell>
          <cell r="W539" t="str">
            <v>no</v>
          </cell>
          <cell r="Z539" t="str">
            <v>ICDP5057ESC7IU2</v>
          </cell>
        </row>
        <row r="540">
          <cell r="A540" t="str">
            <v>151-1</v>
          </cell>
          <cell r="B540">
            <v>5057</v>
          </cell>
          <cell r="C540">
            <v>2</v>
          </cell>
          <cell r="D540" t="str">
            <v>A</v>
          </cell>
          <cell r="E540">
            <v>151</v>
          </cell>
          <cell r="F540" t="str">
            <v>Z</v>
          </cell>
          <cell r="G540">
            <v>1</v>
          </cell>
          <cell r="H540">
            <v>3102890</v>
          </cell>
          <cell r="I540">
            <v>0.87</v>
          </cell>
          <cell r="J540">
            <v>0.82</v>
          </cell>
          <cell r="K540">
            <v>404.25</v>
          </cell>
          <cell r="L540">
            <v>405.07</v>
          </cell>
          <cell r="M540">
            <v>404.25</v>
          </cell>
          <cell r="N540">
            <v>405.07</v>
          </cell>
          <cell r="O540">
            <v>0</v>
          </cell>
          <cell r="P540" t="str">
            <v>SM</v>
          </cell>
          <cell r="Q540" t="str">
            <v>cont. 151-2. pc1a-d, c in bag</v>
          </cell>
          <cell r="R540" t="str">
            <v>no</v>
          </cell>
          <cell r="S540">
            <v>1</v>
          </cell>
          <cell r="T540">
            <v>119</v>
          </cell>
          <cell r="U540">
            <v>2</v>
          </cell>
          <cell r="V540" t="str">
            <v>M</v>
          </cell>
          <cell r="W540" t="str">
            <v>no</v>
          </cell>
          <cell r="Z540" t="str">
            <v>ICDP5057ESE7IU2</v>
          </cell>
        </row>
        <row r="541">
          <cell r="A541" t="str">
            <v>151-2</v>
          </cell>
          <cell r="B541">
            <v>5057</v>
          </cell>
          <cell r="C541">
            <v>2</v>
          </cell>
          <cell r="D541" t="str">
            <v>A</v>
          </cell>
          <cell r="E541">
            <v>151</v>
          </cell>
          <cell r="F541" t="str">
            <v>Z</v>
          </cell>
          <cell r="G541">
            <v>2</v>
          </cell>
          <cell r="H541">
            <v>3102892</v>
          </cell>
          <cell r="I541">
            <v>0.94</v>
          </cell>
          <cell r="J541">
            <v>0.89</v>
          </cell>
          <cell r="K541">
            <v>405.12</v>
          </cell>
          <cell r="L541">
            <v>405.96</v>
          </cell>
          <cell r="M541">
            <v>405.07</v>
          </cell>
          <cell r="N541">
            <v>405.96</v>
          </cell>
          <cell r="O541">
            <v>0</v>
          </cell>
          <cell r="P541" t="str">
            <v>SM</v>
          </cell>
          <cell r="Q541" t="str">
            <v>cont. 151-3. pc1a-f, d in bag</v>
          </cell>
          <cell r="R541" t="str">
            <v>no</v>
          </cell>
          <cell r="S541">
            <v>1</v>
          </cell>
          <cell r="T541">
            <v>119</v>
          </cell>
          <cell r="U541">
            <v>3</v>
          </cell>
          <cell r="V541" t="str">
            <v>M</v>
          </cell>
          <cell r="W541" t="str">
            <v>no</v>
          </cell>
          <cell r="Z541" t="str">
            <v>ICDP5057ESG7IU2</v>
          </cell>
        </row>
        <row r="542">
          <cell r="A542" t="str">
            <v>151-3</v>
          </cell>
          <cell r="B542">
            <v>5057</v>
          </cell>
          <cell r="C542">
            <v>2</v>
          </cell>
          <cell r="D542" t="str">
            <v>A</v>
          </cell>
          <cell r="E542">
            <v>151</v>
          </cell>
          <cell r="F542" t="str">
            <v>Z</v>
          </cell>
          <cell r="G542">
            <v>3</v>
          </cell>
          <cell r="H542">
            <v>3102894</v>
          </cell>
          <cell r="I542">
            <v>0.71</v>
          </cell>
          <cell r="J542">
            <v>0.72</v>
          </cell>
          <cell r="K542">
            <v>406.06</v>
          </cell>
          <cell r="L542">
            <v>406.68</v>
          </cell>
          <cell r="M542">
            <v>405.96</v>
          </cell>
          <cell r="N542">
            <v>406.68</v>
          </cell>
          <cell r="O542">
            <v>0</v>
          </cell>
          <cell r="P542" t="str">
            <v>SM</v>
          </cell>
          <cell r="Q542" t="str">
            <v>end of core! pc1a-i h in bag</v>
          </cell>
          <cell r="R542" t="str">
            <v>no</v>
          </cell>
          <cell r="S542">
            <v>1</v>
          </cell>
          <cell r="T542">
            <v>119</v>
          </cell>
          <cell r="U542">
            <v>4</v>
          </cell>
          <cell r="V542" t="str">
            <v>B</v>
          </cell>
          <cell r="W542" t="str">
            <v>no</v>
          </cell>
          <cell r="Z542" t="str">
            <v>ICDP5057ESI7IU2</v>
          </cell>
        </row>
      </sheetData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V12" t="str">
            <v>weak</v>
          </cell>
          <cell r="W12">
            <v>1</v>
          </cell>
        </row>
        <row r="13">
          <cell r="V13" t="str">
            <v>moderate</v>
          </cell>
          <cell r="W13">
            <v>2</v>
          </cell>
        </row>
        <row r="14">
          <cell r="V14" t="str">
            <v>strong</v>
          </cell>
          <cell r="W14">
            <v>3</v>
          </cell>
        </row>
        <row r="15">
          <cell r="V15" t="str">
            <v>n/a</v>
          </cell>
          <cell r="W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BH1101"/>
  <sheetViews>
    <sheetView tabSelected="1" topLeftCell="B1" zoomScale="96" zoomScaleNormal="96" zoomScalePageLayoutView="96" workbookViewId="0">
      <pane xSplit="6" ySplit="2" topLeftCell="AV5" activePane="bottomRight" state="frozenSplit"/>
      <selection activeCell="B1" sqref="B1"/>
      <selection pane="topRight" activeCell="BE1" sqref="BE1:BF1048576"/>
      <selection pane="bottomLeft" activeCell="H325" sqref="H325"/>
      <selection pane="bottomRight" activeCell="BP5" sqref="BP5"/>
    </sheetView>
  </sheetViews>
  <sheetFormatPr baseColWidth="10" defaultColWidth="10.83203125" defaultRowHeight="14" x14ac:dyDescent="0"/>
  <cols>
    <col min="1" max="1" width="8.33203125" style="2" customWidth="1"/>
    <col min="2" max="2" width="9" style="2" customWidth="1"/>
    <col min="3" max="4" width="8.1640625" style="2" customWidth="1"/>
    <col min="5" max="5" width="5" style="2" bestFit="1" customWidth="1"/>
    <col min="6" max="6" width="7" style="2" customWidth="1"/>
    <col min="7" max="7" width="6.5" style="7" customWidth="1"/>
    <col min="8" max="10" width="6.83203125" style="2" customWidth="1"/>
    <col min="11" max="11" width="9.1640625" style="6" customWidth="1"/>
    <col min="12" max="12" width="10.1640625" style="6" customWidth="1"/>
    <col min="13" max="13" width="4.83203125" style="42" bestFit="1" customWidth="1"/>
    <col min="14" max="14" width="16.83203125" style="2" customWidth="1"/>
    <col min="15" max="15" width="16" style="2" customWidth="1"/>
    <col min="16" max="16" width="12.83203125" style="59" customWidth="1"/>
    <col min="17" max="17" width="16.1640625" style="59" customWidth="1"/>
    <col min="18" max="19" width="12.83203125" style="61" customWidth="1"/>
    <col min="20" max="21" width="10.83203125" style="59"/>
    <col min="22" max="22" width="10.83203125" style="62"/>
    <col min="23" max="23" width="10.83203125" style="61"/>
    <col min="24" max="26" width="10.83203125" style="63"/>
    <col min="27" max="28" width="10.83203125" style="59"/>
    <col min="29" max="29" width="10.83203125" style="62"/>
    <col min="30" max="31" width="10.83203125" style="64"/>
    <col min="32" max="34" width="10.83203125" style="59"/>
    <col min="35" max="36" width="12.5" style="51" customWidth="1"/>
    <col min="37" max="37" width="12.5" style="6" customWidth="1"/>
    <col min="38" max="39" width="12.5" style="51" customWidth="1"/>
    <col min="40" max="40" width="12.5" style="6" customWidth="1"/>
    <col min="41" max="41" width="12.5" style="51" customWidth="1"/>
    <col min="42" max="46" width="12.5" style="6" customWidth="1"/>
    <col min="47" max="47" width="12.5" style="51" customWidth="1"/>
    <col min="48" max="49" width="12.5" style="6" customWidth="1"/>
    <col min="50" max="53" width="12.5" style="6" hidden="1" customWidth="1"/>
    <col min="54" max="54" width="11" style="4" hidden="1" customWidth="1"/>
    <col min="55" max="55" width="12" style="2" bestFit="1" customWidth="1"/>
    <col min="56" max="56" width="11" style="2" bestFit="1" customWidth="1"/>
    <col min="57" max="58" width="0" style="2" hidden="1" customWidth="1"/>
    <col min="59" max="16384" width="10.83203125" style="2"/>
  </cols>
  <sheetData>
    <row r="1" spans="1:59" s="36" customFormat="1">
      <c r="G1" s="37"/>
      <c r="K1" s="38"/>
      <c r="L1" s="38"/>
      <c r="M1" s="41"/>
      <c r="P1" s="53"/>
      <c r="Q1" s="53"/>
      <c r="R1" s="53"/>
      <c r="S1" s="53"/>
      <c r="T1" s="53"/>
      <c r="U1" s="53"/>
      <c r="V1" s="54"/>
      <c r="W1" s="53"/>
      <c r="X1" s="54"/>
      <c r="Y1" s="54"/>
      <c r="Z1" s="54"/>
      <c r="AA1" s="53"/>
      <c r="AB1" s="53"/>
      <c r="AC1" s="54"/>
      <c r="AD1" s="53"/>
      <c r="AE1" s="53"/>
      <c r="AF1" s="53"/>
      <c r="AG1" s="53"/>
      <c r="AH1" s="53"/>
      <c r="AI1" s="48"/>
      <c r="AJ1" s="48"/>
      <c r="AK1" s="38"/>
      <c r="AL1" s="48"/>
      <c r="AM1" s="48"/>
      <c r="AN1" s="38"/>
      <c r="AO1" s="48"/>
      <c r="AP1" s="38"/>
      <c r="AQ1" s="38"/>
      <c r="AR1" s="38"/>
      <c r="AS1" s="38"/>
      <c r="AT1" s="38"/>
      <c r="AU1" s="48"/>
      <c r="AV1" s="38"/>
      <c r="AW1" s="38"/>
      <c r="AX1" s="38"/>
      <c r="AY1" s="38"/>
      <c r="AZ1" s="38"/>
      <c r="BA1" s="38"/>
      <c r="BB1" s="39"/>
    </row>
    <row r="2" spans="1:59" s="40" customFormat="1" ht="70">
      <c r="A2" s="65" t="s">
        <v>237</v>
      </c>
      <c r="B2" s="65" t="s">
        <v>238</v>
      </c>
      <c r="C2" s="66" t="s">
        <v>33</v>
      </c>
      <c r="D2" s="66" t="s">
        <v>34</v>
      </c>
      <c r="E2" s="40" t="s">
        <v>35</v>
      </c>
      <c r="F2" s="40" t="s">
        <v>36</v>
      </c>
      <c r="G2" s="29" t="s">
        <v>67</v>
      </c>
      <c r="H2" s="66" t="s">
        <v>37</v>
      </c>
      <c r="I2" s="66" t="s">
        <v>38</v>
      </c>
      <c r="J2" s="66" t="s">
        <v>1383</v>
      </c>
      <c r="K2" s="29" t="s">
        <v>39</v>
      </c>
      <c r="L2" s="29" t="s">
        <v>40</v>
      </c>
      <c r="M2" s="67"/>
      <c r="N2" s="29"/>
      <c r="O2" s="28" t="s">
        <v>253</v>
      </c>
      <c r="P2" s="55" t="s">
        <v>254</v>
      </c>
      <c r="Q2" s="56" t="s">
        <v>256</v>
      </c>
      <c r="R2" s="55" t="s">
        <v>257</v>
      </c>
      <c r="S2" s="68" t="s">
        <v>312</v>
      </c>
      <c r="T2" s="55" t="s">
        <v>258</v>
      </c>
      <c r="U2" s="56" t="s">
        <v>259</v>
      </c>
      <c r="V2" s="56" t="s">
        <v>260</v>
      </c>
      <c r="W2" s="57" t="s">
        <v>50</v>
      </c>
      <c r="X2" s="57" t="s">
        <v>51</v>
      </c>
      <c r="Y2" s="57" t="s">
        <v>52</v>
      </c>
      <c r="Z2" s="57" t="s">
        <v>53</v>
      </c>
      <c r="AA2" s="49" t="s">
        <v>261</v>
      </c>
      <c r="AB2" s="49" t="s">
        <v>262</v>
      </c>
      <c r="AC2" s="57" t="s">
        <v>54</v>
      </c>
      <c r="AD2" s="57" t="s">
        <v>55</v>
      </c>
      <c r="AE2" s="57" t="s">
        <v>56</v>
      </c>
      <c r="AF2" s="57" t="s">
        <v>57</v>
      </c>
      <c r="AG2" s="57" t="s">
        <v>58</v>
      </c>
      <c r="AH2" s="57" t="s">
        <v>59</v>
      </c>
      <c r="AI2" s="58" t="s">
        <v>273</v>
      </c>
      <c r="AJ2" s="57" t="s">
        <v>60</v>
      </c>
      <c r="AK2" s="69" t="s">
        <v>280</v>
      </c>
      <c r="AL2" s="49" t="s">
        <v>281</v>
      </c>
      <c r="AM2" s="49" t="s">
        <v>282</v>
      </c>
      <c r="AN2" s="29" t="s">
        <v>283</v>
      </c>
      <c r="AO2" s="49" t="s">
        <v>284</v>
      </c>
      <c r="AP2" s="29" t="s">
        <v>48</v>
      </c>
      <c r="AQ2" s="29" t="s">
        <v>47</v>
      </c>
      <c r="AR2" s="29" t="s">
        <v>295</v>
      </c>
      <c r="AS2" s="29" t="s">
        <v>296</v>
      </c>
      <c r="AT2" s="29" t="s">
        <v>297</v>
      </c>
      <c r="AU2" s="49" t="s">
        <v>45</v>
      </c>
      <c r="AV2" s="29" t="s">
        <v>298</v>
      </c>
      <c r="AW2" s="29" t="s">
        <v>46</v>
      </c>
      <c r="AX2" s="29"/>
      <c r="AY2" s="29"/>
      <c r="AZ2" s="29"/>
      <c r="BA2" s="29"/>
      <c r="BB2" s="43"/>
      <c r="BC2" s="29" t="s">
        <v>299</v>
      </c>
      <c r="BD2" s="29" t="s">
        <v>49</v>
      </c>
      <c r="BG2" s="40" t="s">
        <v>1497</v>
      </c>
    </row>
    <row r="3" spans="1:59" s="70" customFormat="1">
      <c r="G3" s="71" t="str">
        <f t="shared" ref="G3:G68" si="0">E3&amp;"-"&amp;F3</f>
        <v>-</v>
      </c>
      <c r="J3" s="70" t="e">
        <f>IF((I3/100)&gt;(VLOOKUP($G3,[1]Depth_Lookup_CCL!$A$3:$L$549,9,FALSE)),"Value too high",TRUE)</f>
        <v>#N/A</v>
      </c>
      <c r="K3" s="72" t="e">
        <f>(VLOOKUP($G3,Depth_Lookup_CCL!$A$3:$Z$549,11,FALSE))+(H3/100)</f>
        <v>#N/A</v>
      </c>
      <c r="L3" s="72" t="e">
        <f>(VLOOKUP($G3,Depth_Lookup_CCL!$A$3:$Z$549,11,FALSE))+(I3/100)</f>
        <v>#N/A</v>
      </c>
      <c r="M3" s="67"/>
      <c r="P3" s="73"/>
      <c r="Q3" s="73"/>
      <c r="R3" s="73"/>
      <c r="S3" s="74"/>
      <c r="T3" s="73"/>
      <c r="U3" s="75"/>
      <c r="V3" s="73"/>
      <c r="W3" s="73"/>
      <c r="X3" s="73" t="e">
        <f>VLOOKUP(W3,definitions_list_lookup!$V$12:$W$15,2,FALSE)</f>
        <v>#N/A</v>
      </c>
      <c r="Y3" s="75"/>
      <c r="Z3" s="75" t="e">
        <f>VLOOKUP(Y3,definitions_list_lookup!$AT$3:$AU$5,2,FALSE)</f>
        <v>#N/A</v>
      </c>
      <c r="AA3" s="75"/>
      <c r="AB3" s="75"/>
      <c r="AC3" s="73"/>
      <c r="AD3" s="73"/>
      <c r="AE3" s="73" t="e">
        <f>VLOOKUP(AD3,definitions_list_lookup!$Y$12:$Z$15,2,FALSE)</f>
        <v>#N/A</v>
      </c>
      <c r="AF3" s="75"/>
      <c r="AG3" s="75" t="e">
        <f>VLOOKUP(AF3,definitions_list_lookup!$AT$3:$AU$5,2,FALSE)</f>
        <v>#N/A</v>
      </c>
      <c r="AH3" s="73"/>
      <c r="AI3" s="73"/>
      <c r="AJ3" s="73"/>
      <c r="AK3" s="72"/>
      <c r="AL3" s="76"/>
      <c r="AM3" s="76"/>
      <c r="AN3" s="72"/>
      <c r="AO3" s="76"/>
      <c r="AP3" s="72"/>
      <c r="AQ3" s="72"/>
      <c r="AR3" s="72"/>
      <c r="AS3" s="72"/>
      <c r="AT3" s="77"/>
      <c r="AU3" s="78"/>
      <c r="AV3" s="77"/>
      <c r="AW3" s="77"/>
      <c r="AX3" s="77" t="e">
        <f t="shared" ref="AX3" si="1">+(IF($AU3&lt;$AW3,((MIN($AW3,$AU3)+(DEGREES(ATAN((TAN(RADIANS($AV3))/((TAN(RADIANS($AT3))*SIN(RADIANS(ABS($AU3-$AW3))))))-(COS(RADIANS(ABS($AU3-$AW3)))/SIN(RADIANS(ABS($AU3-$AW3)))))))-180)),((MAX($AW3,$AU3)-(DEGREES(ATAN((TAN(RADIANS($AV3))/((TAN(RADIANS($AT3))*SIN(RADIANS(ABS($AU3-$AW3))))))-(COS(RADIANS(ABS($AU3-$AW3)))/SIN(RADIANS(ABS($AU3-$AW3)))))))-180))))</f>
        <v>#DIV/0!</v>
      </c>
      <c r="AY3" s="77" t="e">
        <f t="shared" ref="AY3" si="2">IF($AX3&gt;0,$AX3,360+$AX3)</f>
        <v>#DIV/0!</v>
      </c>
      <c r="AZ3" s="77" t="e">
        <f t="shared" ref="AZ3" si="3">+ABS(DEGREES(ATAN((COS(RADIANS(ABS($AX3+180-(IF($AU3&gt;$AW3,MAX($AV3,$AU3),MIN($AU3,$AW3))))))/(TAN(RADIANS($AT3)))))))</f>
        <v>#DIV/0!</v>
      </c>
      <c r="BA3" s="77" t="e">
        <f t="shared" ref="BA3" si="4">+IF(($AX3+90)&gt;0,$AX3+90,$AX3+450)</f>
        <v>#DIV/0!</v>
      </c>
      <c r="BB3" s="77" t="e">
        <f t="shared" ref="BB3" si="5">-$AZ3+90</f>
        <v>#DIV/0!</v>
      </c>
      <c r="BC3" s="77" t="e">
        <f t="shared" ref="BC3" si="6">IF(($AY3&lt;180),$AY3+180,$AY3-180)</f>
        <v>#DIV/0!</v>
      </c>
      <c r="BD3" s="79" t="e">
        <f t="shared" ref="BD3" si="7">-$AZ3+90</f>
        <v>#DIV/0!</v>
      </c>
    </row>
    <row r="4" spans="1:59" s="70" customFormat="1">
      <c r="A4" s="70" t="s">
        <v>1384</v>
      </c>
      <c r="B4" s="70" t="s">
        <v>1385</v>
      </c>
      <c r="C4" s="70" t="s">
        <v>1386</v>
      </c>
      <c r="D4" s="70" t="s">
        <v>1387</v>
      </c>
      <c r="E4" s="70">
        <v>1</v>
      </c>
      <c r="F4" s="70">
        <v>1</v>
      </c>
      <c r="G4" s="71" t="str">
        <f t="shared" si="0"/>
        <v>1-1</v>
      </c>
      <c r="H4" s="70">
        <v>0</v>
      </c>
      <c r="I4" s="70">
        <v>25</v>
      </c>
      <c r="J4" s="70" t="str">
        <f>IF((I4/100)&gt;(VLOOKUP($G4,[1]Depth_Lookup_CCL!$A$3:$L$549,9,FALSE)),"Value too high",TRUE)</f>
        <v>Value too high</v>
      </c>
      <c r="K4" s="72">
        <f>(VLOOKUP($G4,Depth_Lookup_CCL!$A$3:$Z$549,11,FALSE))+(H4/100)</f>
        <v>0</v>
      </c>
      <c r="L4" s="72">
        <f>(VLOOKUP($G4,Depth_Lookup_CCL!$A$3:$Z$549,11,FALSE))+(I4/100)</f>
        <v>0.25</v>
      </c>
      <c r="M4" s="67">
        <v>1</v>
      </c>
      <c r="N4" s="70" t="s">
        <v>1388</v>
      </c>
      <c r="P4" s="73"/>
      <c r="Q4" s="73"/>
      <c r="R4" s="73"/>
      <c r="S4" s="74"/>
      <c r="T4" s="73"/>
      <c r="U4" s="75"/>
      <c r="V4" s="73"/>
      <c r="W4" s="73"/>
      <c r="X4" s="73" t="e">
        <f>VLOOKUP(W4,[2]definitions_list_lookup!$V$12:$W$15,2,FALSE)</f>
        <v>#N/A</v>
      </c>
      <c r="Y4" s="75"/>
      <c r="Z4" s="75" t="e">
        <f>VLOOKUP(Y4,[2]definitions_list_lookup!$AT$3:$AU$5,2,FALSE)</f>
        <v>#N/A</v>
      </c>
      <c r="AA4" s="75"/>
      <c r="AB4" s="75"/>
      <c r="AC4" s="73"/>
      <c r="AD4" s="73"/>
      <c r="AE4" s="73"/>
      <c r="AF4" s="75"/>
      <c r="AG4" s="75"/>
      <c r="AH4" s="73"/>
      <c r="AI4" s="73"/>
      <c r="AJ4" s="73"/>
      <c r="AK4" s="72"/>
      <c r="AL4" s="76"/>
      <c r="AM4" s="76"/>
      <c r="AN4" s="72"/>
      <c r="AO4" s="76"/>
      <c r="AP4" s="72"/>
      <c r="AQ4" s="72"/>
      <c r="AR4" s="72"/>
      <c r="AS4" s="72"/>
      <c r="AT4" s="77"/>
      <c r="AU4" s="78"/>
      <c r="AV4" s="77"/>
      <c r="AW4" s="77"/>
      <c r="AX4" s="77"/>
      <c r="AY4" s="77"/>
      <c r="AZ4" s="77"/>
      <c r="BA4" s="77"/>
      <c r="BB4" s="77"/>
      <c r="BC4" s="77"/>
      <c r="BD4" s="79"/>
    </row>
    <row r="5" spans="1:59" s="70" customFormat="1">
      <c r="C5" s="70" t="s">
        <v>1386</v>
      </c>
      <c r="D5" s="70" t="s">
        <v>1387</v>
      </c>
      <c r="E5" s="70">
        <v>2</v>
      </c>
      <c r="F5" s="70">
        <v>1</v>
      </c>
      <c r="G5" s="71" t="str">
        <f t="shared" si="0"/>
        <v>2-1</v>
      </c>
      <c r="H5" s="70">
        <v>0</v>
      </c>
      <c r="I5" s="70">
        <v>102</v>
      </c>
      <c r="J5" s="70" t="str">
        <f>IF((I5/100)&gt;(VLOOKUP($G5,[1]Depth_Lookup_CCL!$A$3:$L$549,9,FALSE)),"Value too high",TRUE)</f>
        <v>Value too high</v>
      </c>
      <c r="K5" s="72">
        <f>(VLOOKUP($G5,Depth_Lookup_CCL!$A$3:$Z$549,11,FALSE))+(H5/100)</f>
        <v>2.4</v>
      </c>
      <c r="L5" s="72">
        <f>(VLOOKUP($G5,Depth_Lookup_CCL!$A$3:$Z$549,11,FALSE))+(I5/100)</f>
        <v>3.42</v>
      </c>
      <c r="M5" s="67">
        <v>1</v>
      </c>
      <c r="N5" s="70" t="s">
        <v>1388</v>
      </c>
      <c r="P5" s="73"/>
      <c r="Q5" s="73"/>
      <c r="R5" s="73"/>
      <c r="S5" s="74"/>
      <c r="T5" s="73"/>
      <c r="U5" s="75"/>
      <c r="V5" s="73"/>
      <c r="W5" s="73"/>
      <c r="X5" s="73" t="e">
        <f>VLOOKUP(W5,[2]definitions_list_lookup!$V$12:$W$15,2,FALSE)</f>
        <v>#N/A</v>
      </c>
      <c r="Y5" s="75"/>
      <c r="Z5" s="75" t="e">
        <f>VLOOKUP(Y5,[2]definitions_list_lookup!$AT$3:$AU$5,2,FALSE)</f>
        <v>#N/A</v>
      </c>
      <c r="AA5" s="75"/>
      <c r="AB5" s="75"/>
      <c r="AC5" s="73"/>
      <c r="AD5" s="73"/>
      <c r="AE5" s="73"/>
      <c r="AF5" s="75"/>
      <c r="AG5" s="75"/>
      <c r="AH5" s="73"/>
      <c r="AI5" s="73"/>
      <c r="AJ5" s="73"/>
      <c r="AK5" s="72"/>
      <c r="AL5" s="76"/>
      <c r="AM5" s="76"/>
      <c r="AN5" s="72"/>
      <c r="AO5" s="76"/>
      <c r="AP5" s="72"/>
      <c r="AQ5" s="72"/>
      <c r="AR5" s="72"/>
      <c r="AS5" s="72"/>
      <c r="AT5" s="77"/>
      <c r="AU5" s="78"/>
      <c r="AV5" s="77"/>
      <c r="AW5" s="77"/>
      <c r="AX5" s="77"/>
      <c r="AY5" s="77"/>
      <c r="AZ5" s="77"/>
      <c r="BA5" s="77"/>
      <c r="BB5" s="77"/>
      <c r="BC5" s="77"/>
      <c r="BD5" s="79"/>
    </row>
    <row r="6" spans="1:59" s="70" customFormat="1">
      <c r="C6" s="70" t="s">
        <v>1386</v>
      </c>
      <c r="D6" s="70" t="s">
        <v>1387</v>
      </c>
      <c r="E6" s="70">
        <v>2</v>
      </c>
      <c r="F6" s="70">
        <v>2</v>
      </c>
      <c r="G6" s="71" t="str">
        <f t="shared" si="0"/>
        <v>2-2</v>
      </c>
      <c r="H6" s="70">
        <v>0</v>
      </c>
      <c r="I6" s="70">
        <v>28</v>
      </c>
      <c r="J6" s="70" t="b">
        <f>IF((I6/100)&gt;(VLOOKUP($G6,[1]Depth_Lookup_CCL!$A$3:$L$549,9,FALSE)),"Value too high",TRUE)</f>
        <v>1</v>
      </c>
      <c r="K6" s="72">
        <f>(VLOOKUP($G6,Depth_Lookup_CCL!$A$3:$Z$549,11,FALSE))+(H6/100)</f>
        <v>3.415</v>
      </c>
      <c r="L6" s="72">
        <f>(VLOOKUP($G6,Depth_Lookup_CCL!$A$3:$Z$549,11,FALSE))+(I6/100)</f>
        <v>3.6950000000000003</v>
      </c>
      <c r="M6" s="67">
        <v>1</v>
      </c>
      <c r="N6" s="70" t="s">
        <v>1388</v>
      </c>
      <c r="P6" s="73"/>
      <c r="Q6" s="73"/>
      <c r="R6" s="73"/>
      <c r="S6" s="74"/>
      <c r="T6" s="73"/>
      <c r="U6" s="75"/>
      <c r="V6" s="73"/>
      <c r="W6" s="73"/>
      <c r="X6" s="73" t="e">
        <f>VLOOKUP(W6,[2]definitions_list_lookup!$V$12:$W$15,2,FALSE)</f>
        <v>#N/A</v>
      </c>
      <c r="Y6" s="75"/>
      <c r="Z6" s="75" t="e">
        <f>VLOOKUP(Y6,[2]definitions_list_lookup!$AT$3:$AU$5,2,FALSE)</f>
        <v>#N/A</v>
      </c>
      <c r="AA6" s="75"/>
      <c r="AB6" s="75"/>
      <c r="AC6" s="73"/>
      <c r="AD6" s="73"/>
      <c r="AE6" s="73"/>
      <c r="AF6" s="75"/>
      <c r="AG6" s="75"/>
      <c r="AH6" s="73"/>
      <c r="AI6" s="73"/>
      <c r="AJ6" s="73"/>
      <c r="AK6" s="72"/>
      <c r="AL6" s="76"/>
      <c r="AM6" s="76"/>
      <c r="AN6" s="72"/>
      <c r="AO6" s="76"/>
      <c r="AP6" s="72"/>
      <c r="AQ6" s="72"/>
      <c r="AR6" s="72"/>
      <c r="AS6" s="72"/>
      <c r="AT6" s="77"/>
      <c r="AU6" s="78"/>
      <c r="AV6" s="77"/>
      <c r="AW6" s="77"/>
      <c r="AX6" s="77"/>
      <c r="AY6" s="77"/>
      <c r="AZ6" s="77"/>
      <c r="BA6" s="77"/>
      <c r="BB6" s="77"/>
      <c r="BC6" s="77"/>
      <c r="BD6" s="79"/>
    </row>
    <row r="7" spans="1:59" s="70" customFormat="1">
      <c r="C7" s="70" t="s">
        <v>1386</v>
      </c>
      <c r="D7" s="70" t="s">
        <v>1387</v>
      </c>
      <c r="E7" s="70">
        <v>3</v>
      </c>
      <c r="F7" s="70">
        <v>1</v>
      </c>
      <c r="G7" s="71" t="str">
        <f t="shared" si="0"/>
        <v>3-1</v>
      </c>
      <c r="H7" s="70">
        <v>0</v>
      </c>
      <c r="I7" s="70">
        <v>70</v>
      </c>
      <c r="J7" s="70" t="b">
        <f>IF((I7/100)&gt;(VLOOKUP($G7,[1]Depth_Lookup_CCL!$A$3:$L$549,9,FALSE)),"Value too high",TRUE)</f>
        <v>1</v>
      </c>
      <c r="K7" s="72">
        <f>(VLOOKUP($G7,Depth_Lookup_CCL!$A$3:$Z$549,11,FALSE))+(H7/100)</f>
        <v>3.4</v>
      </c>
      <c r="L7" s="72">
        <f>(VLOOKUP($G7,Depth_Lookup_CCL!$A$3:$Z$549,11,FALSE))+(I7/100)</f>
        <v>4.0999999999999996</v>
      </c>
      <c r="M7" s="67">
        <v>1</v>
      </c>
      <c r="N7" s="70" t="s">
        <v>1388</v>
      </c>
      <c r="P7" s="73"/>
      <c r="Q7" s="73"/>
      <c r="R7" s="73"/>
      <c r="S7" s="74"/>
      <c r="T7" s="73"/>
      <c r="U7" s="75"/>
      <c r="V7" s="73"/>
      <c r="W7" s="73"/>
      <c r="X7" s="73" t="e">
        <f>VLOOKUP(W7,[2]definitions_list_lookup!$V$12:$W$15,2,FALSE)</f>
        <v>#N/A</v>
      </c>
      <c r="Y7" s="75"/>
      <c r="Z7" s="75" t="e">
        <f>VLOOKUP(Y7,[2]definitions_list_lookup!$AT$3:$AU$5,2,FALSE)</f>
        <v>#N/A</v>
      </c>
      <c r="AA7" s="75"/>
      <c r="AB7" s="75"/>
      <c r="AC7" s="73"/>
      <c r="AD7" s="73"/>
      <c r="AE7" s="73"/>
      <c r="AF7" s="75"/>
      <c r="AG7" s="75"/>
      <c r="AH7" s="73"/>
      <c r="AI7" s="73"/>
      <c r="AJ7" s="73"/>
      <c r="AK7" s="72"/>
      <c r="AL7" s="76"/>
      <c r="AM7" s="76"/>
      <c r="AN7" s="72"/>
      <c r="AO7" s="76"/>
      <c r="AP7" s="72"/>
      <c r="AQ7" s="72"/>
      <c r="AR7" s="72"/>
      <c r="AS7" s="72"/>
      <c r="AT7" s="77"/>
      <c r="AU7" s="78"/>
      <c r="AV7" s="77"/>
      <c r="AW7" s="77"/>
      <c r="AX7" s="77"/>
      <c r="AY7" s="77"/>
      <c r="AZ7" s="77"/>
      <c r="BA7" s="77"/>
      <c r="BB7" s="77"/>
      <c r="BC7" s="77"/>
      <c r="BD7" s="79"/>
    </row>
    <row r="8" spans="1:59" s="70" customFormat="1">
      <c r="C8" s="70" t="s">
        <v>1386</v>
      </c>
      <c r="D8" s="70" t="s">
        <v>1387</v>
      </c>
      <c r="E8" s="70">
        <v>3</v>
      </c>
      <c r="F8" s="70">
        <v>2</v>
      </c>
      <c r="G8" s="71" t="str">
        <f t="shared" si="0"/>
        <v>3-2</v>
      </c>
      <c r="H8" s="70">
        <v>0</v>
      </c>
      <c r="I8" s="70">
        <v>56</v>
      </c>
      <c r="J8" s="70" t="b">
        <f>IF((I8/100)&gt;(VLOOKUP($G8,[1]Depth_Lookup_CCL!$A$3:$L$549,9,FALSE)),"Value too high",TRUE)</f>
        <v>1</v>
      </c>
      <c r="K8" s="72">
        <f>(VLOOKUP($G8,Depth_Lookup_CCL!$A$3:$Z$549,11,FALSE))+(H8/100)</f>
        <v>4.0999999999999996</v>
      </c>
      <c r="L8" s="72">
        <f>(VLOOKUP($G8,Depth_Lookup_CCL!$A$3:$Z$549,11,FALSE))+(I8/100)</f>
        <v>4.66</v>
      </c>
      <c r="M8" s="67">
        <v>1</v>
      </c>
      <c r="N8" s="70" t="s">
        <v>1388</v>
      </c>
      <c r="P8" s="73"/>
      <c r="Q8" s="73"/>
      <c r="R8" s="73"/>
      <c r="S8" s="74"/>
      <c r="T8" s="73"/>
      <c r="U8" s="75"/>
      <c r="V8" s="73"/>
      <c r="W8" s="73"/>
      <c r="X8" s="73" t="e">
        <f>VLOOKUP(W8,[2]definitions_list_lookup!$V$12:$W$15,2,FALSE)</f>
        <v>#N/A</v>
      </c>
      <c r="Y8" s="75"/>
      <c r="Z8" s="75" t="e">
        <f>VLOOKUP(Y8,[2]definitions_list_lookup!$AT$3:$AU$5,2,FALSE)</f>
        <v>#N/A</v>
      </c>
      <c r="AA8" s="75"/>
      <c r="AB8" s="75"/>
      <c r="AC8" s="73"/>
      <c r="AD8" s="73"/>
      <c r="AE8" s="73"/>
      <c r="AF8" s="75"/>
      <c r="AG8" s="75"/>
      <c r="AH8" s="73"/>
      <c r="AI8" s="73"/>
      <c r="AJ8" s="73"/>
      <c r="AK8" s="72"/>
      <c r="AL8" s="76"/>
      <c r="AM8" s="76"/>
      <c r="AN8" s="72"/>
      <c r="AO8" s="76"/>
      <c r="AP8" s="72"/>
      <c r="AQ8" s="72"/>
      <c r="AR8" s="72"/>
      <c r="AS8" s="72"/>
      <c r="AT8" s="77"/>
      <c r="AU8" s="78"/>
      <c r="AV8" s="77"/>
      <c r="AW8" s="77"/>
      <c r="AX8" s="77"/>
      <c r="AY8" s="77"/>
      <c r="AZ8" s="77"/>
      <c r="BA8" s="77"/>
      <c r="BB8" s="77"/>
      <c r="BC8" s="77"/>
      <c r="BD8" s="79"/>
    </row>
    <row r="9" spans="1:59" s="70" customFormat="1">
      <c r="C9" s="70" t="s">
        <v>1386</v>
      </c>
      <c r="D9" s="70" t="s">
        <v>1387</v>
      </c>
      <c r="E9" s="70">
        <v>4</v>
      </c>
      <c r="F9" s="70">
        <v>1</v>
      </c>
      <c r="G9" s="71" t="str">
        <f t="shared" si="0"/>
        <v>4-1</v>
      </c>
      <c r="H9" s="70">
        <v>0</v>
      </c>
      <c r="I9" s="70">
        <v>92</v>
      </c>
      <c r="J9" s="70" t="b">
        <f>IF((I9/100)&gt;(VLOOKUP($G9,[1]Depth_Lookup_CCL!$A$3:$L$549,9,FALSE)),"Value too high",TRUE)</f>
        <v>1</v>
      </c>
      <c r="K9" s="72">
        <f>(VLOOKUP($G9,Depth_Lookup_CCL!$A$3:$Z$549,11,FALSE))+(H9/100)</f>
        <v>4.4000000000000004</v>
      </c>
      <c r="L9" s="72">
        <f>(VLOOKUP($G9,Depth_Lookup_CCL!$A$3:$Z$549,11,FALSE))+(I9/100)</f>
        <v>5.32</v>
      </c>
      <c r="M9" s="67">
        <v>1</v>
      </c>
      <c r="N9" s="70" t="s">
        <v>1388</v>
      </c>
      <c r="P9" s="73"/>
      <c r="Q9" s="73"/>
      <c r="R9" s="73"/>
      <c r="S9" s="74"/>
      <c r="T9" s="73"/>
      <c r="U9" s="75"/>
      <c r="V9" s="73"/>
      <c r="W9" s="73"/>
      <c r="X9" s="73" t="e">
        <f>VLOOKUP(W9,[2]definitions_list_lookup!$V$12:$W$15,2,FALSE)</f>
        <v>#N/A</v>
      </c>
      <c r="Y9" s="75"/>
      <c r="Z9" s="75" t="e">
        <f>VLOOKUP(Y9,[2]definitions_list_lookup!$AT$3:$AU$5,2,FALSE)</f>
        <v>#N/A</v>
      </c>
      <c r="AA9" s="75"/>
      <c r="AB9" s="75"/>
      <c r="AC9" s="73"/>
      <c r="AD9" s="73"/>
      <c r="AE9" s="73"/>
      <c r="AF9" s="75"/>
      <c r="AG9" s="75"/>
      <c r="AH9" s="73"/>
      <c r="AI9" s="73"/>
      <c r="AJ9" s="73"/>
      <c r="AK9" s="72"/>
      <c r="AL9" s="76"/>
      <c r="AM9" s="76"/>
      <c r="AN9" s="72"/>
      <c r="AO9" s="76"/>
      <c r="AP9" s="72"/>
      <c r="AQ9" s="72"/>
      <c r="AR9" s="72"/>
      <c r="AS9" s="72"/>
      <c r="AT9" s="77"/>
      <c r="AU9" s="78"/>
      <c r="AV9" s="77"/>
      <c r="AW9" s="77"/>
      <c r="AX9" s="77"/>
      <c r="AY9" s="77"/>
      <c r="AZ9" s="77"/>
      <c r="BA9" s="77"/>
      <c r="BB9" s="77"/>
      <c r="BC9" s="77"/>
      <c r="BD9" s="79"/>
    </row>
    <row r="10" spans="1:59" s="70" customFormat="1">
      <c r="C10" s="70" t="s">
        <v>1386</v>
      </c>
      <c r="D10" s="70" t="s">
        <v>1387</v>
      </c>
      <c r="E10" s="70">
        <v>4</v>
      </c>
      <c r="F10" s="70">
        <v>2</v>
      </c>
      <c r="G10" s="71" t="str">
        <f t="shared" si="0"/>
        <v>4-2</v>
      </c>
      <c r="H10" s="70">
        <v>0</v>
      </c>
      <c r="I10" s="70">
        <v>30</v>
      </c>
      <c r="J10" s="70" t="str">
        <f>IF((I10/100)&gt;(VLOOKUP($G10,[1]Depth_Lookup_CCL!$A$3:$L$549,9,FALSE)),"Value too high",TRUE)</f>
        <v>Value too high</v>
      </c>
      <c r="K10" s="72">
        <f>(VLOOKUP($G10,Depth_Lookup_CCL!$A$3:$Z$549,11,FALSE))+(H10/100)</f>
        <v>5.32</v>
      </c>
      <c r="L10" s="72">
        <f>(VLOOKUP($G10,Depth_Lookup_CCL!$A$3:$Z$549,11,FALSE))+(I10/100)</f>
        <v>5.62</v>
      </c>
      <c r="M10" s="67">
        <v>1</v>
      </c>
      <c r="N10" s="70" t="s">
        <v>1388</v>
      </c>
      <c r="P10" s="73"/>
      <c r="Q10" s="73"/>
      <c r="R10" s="73"/>
      <c r="S10" s="74"/>
      <c r="T10" s="73"/>
      <c r="U10" s="75"/>
      <c r="V10" s="73"/>
      <c r="W10" s="73"/>
      <c r="X10" s="73" t="e">
        <f>VLOOKUP(W10,[2]definitions_list_lookup!$V$12:$W$15,2,FALSE)</f>
        <v>#N/A</v>
      </c>
      <c r="Y10" s="75"/>
      <c r="Z10" s="75" t="e">
        <f>VLOOKUP(Y10,[2]definitions_list_lookup!$AT$3:$AU$5,2,FALSE)</f>
        <v>#N/A</v>
      </c>
      <c r="AA10" s="75"/>
      <c r="AB10" s="75"/>
      <c r="AC10" s="73"/>
      <c r="AD10" s="73"/>
      <c r="AE10" s="73"/>
      <c r="AF10" s="75"/>
      <c r="AG10" s="75"/>
      <c r="AH10" s="73"/>
      <c r="AI10" s="73"/>
      <c r="AJ10" s="73"/>
      <c r="AK10" s="72"/>
      <c r="AL10" s="76"/>
      <c r="AM10" s="76"/>
      <c r="AN10" s="72"/>
      <c r="AO10" s="76"/>
      <c r="AP10" s="72"/>
      <c r="AQ10" s="72"/>
      <c r="AR10" s="72"/>
      <c r="AS10" s="72"/>
      <c r="AT10" s="77"/>
      <c r="AU10" s="78"/>
      <c r="AV10" s="77"/>
      <c r="AW10" s="77"/>
      <c r="AX10" s="77"/>
      <c r="AY10" s="77"/>
      <c r="AZ10" s="77"/>
      <c r="BA10" s="77"/>
      <c r="BB10" s="77"/>
      <c r="BC10" s="77"/>
      <c r="BD10" s="79"/>
    </row>
    <row r="11" spans="1:59" s="70" customFormat="1">
      <c r="C11" s="70" t="s">
        <v>1386</v>
      </c>
      <c r="D11" s="70" t="s">
        <v>1387</v>
      </c>
      <c r="E11" s="70">
        <v>5</v>
      </c>
      <c r="F11" s="70">
        <v>1</v>
      </c>
      <c r="G11" s="71" t="str">
        <f t="shared" si="0"/>
        <v>5-1</v>
      </c>
      <c r="H11" s="70">
        <v>0</v>
      </c>
      <c r="I11" s="70">
        <v>78</v>
      </c>
      <c r="J11" s="70" t="str">
        <f>IF((I11/100)&gt;(VLOOKUP($G11,[1]Depth_Lookup_CCL!$A$3:$L$549,9,FALSE)),"Value too high",TRUE)</f>
        <v>Value too high</v>
      </c>
      <c r="K11" s="72">
        <f>(VLOOKUP($G11,Depth_Lookup_CCL!$A$3:$Z$549,11,FALSE))+(H11/100)</f>
        <v>5.45</v>
      </c>
      <c r="L11" s="72">
        <f>(VLOOKUP($G11,Depth_Lookup_CCL!$A$3:$Z$549,11,FALSE))+(I11/100)</f>
        <v>6.23</v>
      </c>
      <c r="M11" s="67">
        <v>1</v>
      </c>
      <c r="N11" s="70" t="s">
        <v>1388</v>
      </c>
      <c r="P11" s="73"/>
      <c r="Q11" s="73"/>
      <c r="R11" s="73"/>
      <c r="S11" s="74"/>
      <c r="T11" s="73"/>
      <c r="U11" s="75"/>
      <c r="V11" s="73"/>
      <c r="W11" s="73"/>
      <c r="X11" s="73" t="e">
        <f>VLOOKUP(W11,[2]definitions_list_lookup!$V$12:$W$15,2,FALSE)</f>
        <v>#N/A</v>
      </c>
      <c r="Y11" s="75"/>
      <c r="Z11" s="75" t="e">
        <f>VLOOKUP(Y11,[2]definitions_list_lookup!$AT$3:$AU$5,2,FALSE)</f>
        <v>#N/A</v>
      </c>
      <c r="AA11" s="75"/>
      <c r="AB11" s="75"/>
      <c r="AC11" s="73"/>
      <c r="AD11" s="73"/>
      <c r="AE11" s="73"/>
      <c r="AF11" s="75"/>
      <c r="AG11" s="75"/>
      <c r="AH11" s="73"/>
      <c r="AI11" s="73"/>
      <c r="AJ11" s="73"/>
      <c r="AK11" s="72"/>
      <c r="AL11" s="76"/>
      <c r="AM11" s="76"/>
      <c r="AN11" s="72"/>
      <c r="AO11" s="76"/>
      <c r="AP11" s="72"/>
      <c r="AQ11" s="72"/>
      <c r="AR11" s="72"/>
      <c r="AS11" s="72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9"/>
    </row>
    <row r="12" spans="1:59" s="70" customFormat="1">
      <c r="C12" s="70" t="s">
        <v>1386</v>
      </c>
      <c r="D12" s="70" t="s">
        <v>1387</v>
      </c>
      <c r="E12" s="70">
        <v>5</v>
      </c>
      <c r="F12" s="70">
        <v>2</v>
      </c>
      <c r="G12" s="71" t="str">
        <f t="shared" si="0"/>
        <v>5-2</v>
      </c>
      <c r="H12" s="70">
        <v>0</v>
      </c>
      <c r="I12" s="70">
        <v>71</v>
      </c>
      <c r="J12" s="70" t="b">
        <f>IF((I12/100)&gt;(VLOOKUP($G12,[1]Depth_Lookup_CCL!$A$3:$L$549,9,FALSE)),"Value too high",TRUE)</f>
        <v>1</v>
      </c>
      <c r="K12" s="72">
        <f>(VLOOKUP($G12,Depth_Lookup_CCL!$A$3:$Z$549,11,FALSE))+(H12/100)</f>
        <v>6.2200000000000006</v>
      </c>
      <c r="L12" s="72">
        <f>(VLOOKUP($G12,Depth_Lookup_CCL!$A$3:$Z$549,11,FALSE))+(I12/100)</f>
        <v>6.9300000000000006</v>
      </c>
      <c r="M12" s="67">
        <v>1</v>
      </c>
      <c r="N12" s="70" t="s">
        <v>1388</v>
      </c>
      <c r="P12" s="73"/>
      <c r="Q12" s="73"/>
      <c r="R12" s="73"/>
      <c r="S12" s="74"/>
      <c r="T12" s="73"/>
      <c r="U12" s="75"/>
      <c r="V12" s="73"/>
      <c r="W12" s="73"/>
      <c r="X12" s="73" t="e">
        <f>VLOOKUP(W12,[2]definitions_list_lookup!$V$12:$W$15,2,FALSE)</f>
        <v>#N/A</v>
      </c>
      <c r="Y12" s="75"/>
      <c r="Z12" s="75" t="e">
        <f>VLOOKUP(Y12,[2]definitions_list_lookup!$AT$3:$AU$5,2,FALSE)</f>
        <v>#N/A</v>
      </c>
      <c r="AA12" s="75"/>
      <c r="AB12" s="75"/>
      <c r="AC12" s="73"/>
      <c r="AD12" s="73"/>
      <c r="AE12" s="73"/>
      <c r="AF12" s="75"/>
      <c r="AG12" s="75"/>
      <c r="AH12" s="73"/>
      <c r="AI12" s="73"/>
      <c r="AJ12" s="73"/>
      <c r="AK12" s="72"/>
      <c r="AL12" s="76"/>
      <c r="AM12" s="76"/>
      <c r="AN12" s="72"/>
      <c r="AO12" s="76"/>
      <c r="AP12" s="72"/>
      <c r="AQ12" s="72"/>
      <c r="AR12" s="72"/>
      <c r="AS12" s="72"/>
      <c r="AT12" s="77"/>
      <c r="AU12" s="78"/>
      <c r="AV12" s="77"/>
      <c r="AW12" s="77"/>
      <c r="AX12" s="77"/>
      <c r="AY12" s="77"/>
      <c r="AZ12" s="77"/>
      <c r="BA12" s="77"/>
      <c r="BB12" s="77"/>
      <c r="BC12" s="77"/>
      <c r="BD12" s="79"/>
    </row>
    <row r="13" spans="1:59" s="70" customFormat="1">
      <c r="C13" s="70" t="s">
        <v>1386</v>
      </c>
      <c r="D13" s="70" t="s">
        <v>1387</v>
      </c>
      <c r="E13" s="70">
        <v>5</v>
      </c>
      <c r="F13" s="70">
        <v>3</v>
      </c>
      <c r="G13" s="71" t="str">
        <f t="shared" si="0"/>
        <v>5-3</v>
      </c>
      <c r="H13" s="70">
        <v>0</v>
      </c>
      <c r="I13" s="70">
        <v>60</v>
      </c>
      <c r="J13" s="70" t="str">
        <f>IF((I13/100)&gt;(VLOOKUP($G13,[1]Depth_Lookup_CCL!$A$3:$L$549,9,FALSE)),"Value too high",TRUE)</f>
        <v>Value too high</v>
      </c>
      <c r="K13" s="72">
        <f>(VLOOKUP($G13,Depth_Lookup_CCL!$A$3:$Z$549,11,FALSE))+(H13/100)</f>
        <v>6.9300000000000006</v>
      </c>
      <c r="L13" s="72">
        <f>(VLOOKUP($G13,Depth_Lookup_CCL!$A$3:$Z$549,11,FALSE))+(I13/100)</f>
        <v>7.53</v>
      </c>
      <c r="M13" s="67">
        <v>1</v>
      </c>
      <c r="N13" s="70" t="s">
        <v>1388</v>
      </c>
      <c r="P13" s="73"/>
      <c r="Q13" s="73"/>
      <c r="R13" s="73"/>
      <c r="S13" s="74"/>
      <c r="T13" s="73"/>
      <c r="U13" s="75"/>
      <c r="V13" s="73"/>
      <c r="W13" s="73"/>
      <c r="X13" s="73" t="e">
        <f>VLOOKUP(W13,[2]definitions_list_lookup!$V$12:$W$15,2,FALSE)</f>
        <v>#N/A</v>
      </c>
      <c r="Y13" s="75"/>
      <c r="Z13" s="75" t="e">
        <f>VLOOKUP(Y13,[2]definitions_list_lookup!$AT$3:$AU$5,2,FALSE)</f>
        <v>#N/A</v>
      </c>
      <c r="AA13" s="75"/>
      <c r="AB13" s="75"/>
      <c r="AC13" s="73"/>
      <c r="AD13" s="73"/>
      <c r="AE13" s="73"/>
      <c r="AF13" s="75"/>
      <c r="AG13" s="75"/>
      <c r="AH13" s="73"/>
      <c r="AI13" s="73"/>
      <c r="AJ13" s="73"/>
      <c r="AK13" s="72"/>
      <c r="AL13" s="76"/>
      <c r="AM13" s="76"/>
      <c r="AN13" s="72"/>
      <c r="AO13" s="76"/>
      <c r="AP13" s="72"/>
      <c r="AQ13" s="72"/>
      <c r="AR13" s="72"/>
      <c r="AS13" s="72"/>
      <c r="AT13" s="77"/>
      <c r="AU13" s="78"/>
      <c r="AV13" s="77"/>
      <c r="AW13" s="77"/>
      <c r="AX13" s="77"/>
      <c r="AY13" s="77"/>
      <c r="AZ13" s="77"/>
      <c r="BA13" s="77"/>
      <c r="BB13" s="77"/>
      <c r="BC13" s="77"/>
      <c r="BD13" s="79"/>
    </row>
    <row r="14" spans="1:59" s="70" customFormat="1">
      <c r="C14" s="70" t="s">
        <v>1386</v>
      </c>
      <c r="D14" s="70" t="s">
        <v>1387</v>
      </c>
      <c r="E14" s="70">
        <v>6</v>
      </c>
      <c r="F14" s="70">
        <v>1</v>
      </c>
      <c r="G14" s="71" t="str">
        <f t="shared" si="0"/>
        <v>6-1</v>
      </c>
      <c r="H14" s="70">
        <v>0</v>
      </c>
      <c r="I14" s="70">
        <v>75</v>
      </c>
      <c r="J14" s="70" t="b">
        <f>IF((I14/100)&gt;(VLOOKUP($G14,[1]Depth_Lookup_CCL!$A$3:$L$549,9,FALSE)),"Value too high",TRUE)</f>
        <v>1</v>
      </c>
      <c r="K14" s="72">
        <f>(VLOOKUP($G14,Depth_Lookup_CCL!$A$3:$Z$549,11,FALSE))+(H14/100)</f>
        <v>7.45</v>
      </c>
      <c r="L14" s="72">
        <f>(VLOOKUP($G14,Depth_Lookup_CCL!$A$3:$Z$549,11,FALSE))+(I14/100)</f>
        <v>8.1999999999999993</v>
      </c>
      <c r="M14" s="67">
        <v>1</v>
      </c>
      <c r="N14" s="70" t="s">
        <v>1388</v>
      </c>
      <c r="P14" s="73"/>
      <c r="Q14" s="73"/>
      <c r="R14" s="73"/>
      <c r="S14" s="74"/>
      <c r="T14" s="73"/>
      <c r="U14" s="75"/>
      <c r="V14" s="73"/>
      <c r="W14" s="73"/>
      <c r="X14" s="73" t="e">
        <f>VLOOKUP(W14,[2]definitions_list_lookup!$V$12:$W$15,2,FALSE)</f>
        <v>#N/A</v>
      </c>
      <c r="Y14" s="75"/>
      <c r="Z14" s="75" t="e">
        <f>VLOOKUP(Y14,[2]definitions_list_lookup!$AT$3:$AU$5,2,FALSE)</f>
        <v>#N/A</v>
      </c>
      <c r="AA14" s="75"/>
      <c r="AB14" s="75"/>
      <c r="AC14" s="73"/>
      <c r="AD14" s="73"/>
      <c r="AE14" s="73"/>
      <c r="AF14" s="75"/>
      <c r="AG14" s="75"/>
      <c r="AH14" s="73"/>
      <c r="AI14" s="73"/>
      <c r="AJ14" s="73"/>
      <c r="AK14" s="72"/>
      <c r="AL14" s="76"/>
      <c r="AM14" s="76"/>
      <c r="AN14" s="72"/>
      <c r="AO14" s="76"/>
      <c r="AP14" s="72"/>
      <c r="AQ14" s="72"/>
      <c r="AR14" s="72"/>
      <c r="AS14" s="72"/>
      <c r="AT14" s="77"/>
      <c r="AU14" s="78"/>
      <c r="AV14" s="77"/>
      <c r="AW14" s="77"/>
      <c r="AX14" s="77"/>
      <c r="AY14" s="77"/>
      <c r="AZ14" s="77"/>
      <c r="BA14" s="77"/>
      <c r="BB14" s="77"/>
      <c r="BC14" s="77"/>
      <c r="BD14" s="79"/>
    </row>
    <row r="15" spans="1:59" s="70" customFormat="1">
      <c r="C15" s="70" t="s">
        <v>1386</v>
      </c>
      <c r="D15" s="70" t="s">
        <v>1387</v>
      </c>
      <c r="E15" s="70">
        <v>7</v>
      </c>
      <c r="F15" s="70">
        <v>1</v>
      </c>
      <c r="G15" s="71" t="str">
        <f t="shared" si="0"/>
        <v>7-1</v>
      </c>
      <c r="H15" s="70">
        <v>0</v>
      </c>
      <c r="I15" s="70">
        <v>66</v>
      </c>
      <c r="J15" s="70" t="b">
        <f>IF((I15/100)&gt;(VLOOKUP($G15,[1]Depth_Lookup_CCL!$A$3:$L$549,9,FALSE)),"Value too high",TRUE)</f>
        <v>1</v>
      </c>
      <c r="K15" s="72">
        <f>(VLOOKUP($G15,Depth_Lookup_CCL!$A$3:$Z$549,11,FALSE))+(H15/100)</f>
        <v>7.85</v>
      </c>
      <c r="L15" s="72">
        <f>(VLOOKUP($G15,Depth_Lookup_CCL!$A$3:$Z$549,11,FALSE))+(I15/100)</f>
        <v>8.51</v>
      </c>
      <c r="M15" s="67">
        <v>1</v>
      </c>
      <c r="N15" s="70" t="s">
        <v>1388</v>
      </c>
      <c r="P15" s="73"/>
      <c r="Q15" s="73"/>
      <c r="R15" s="73"/>
      <c r="S15" s="74"/>
      <c r="T15" s="73"/>
      <c r="U15" s="75"/>
      <c r="V15" s="73"/>
      <c r="W15" s="73"/>
      <c r="X15" s="73" t="e">
        <f>VLOOKUP(W15,[2]definitions_list_lookup!$V$12:$W$15,2,FALSE)</f>
        <v>#N/A</v>
      </c>
      <c r="Y15" s="75"/>
      <c r="Z15" s="75" t="e">
        <f>VLOOKUP(Y15,[2]definitions_list_lookup!$AT$3:$AU$5,2,FALSE)</f>
        <v>#N/A</v>
      </c>
      <c r="AA15" s="75"/>
      <c r="AB15" s="75"/>
      <c r="AC15" s="73"/>
      <c r="AD15" s="73"/>
      <c r="AE15" s="73"/>
      <c r="AF15" s="75"/>
      <c r="AG15" s="75"/>
      <c r="AH15" s="73"/>
      <c r="AI15" s="73"/>
      <c r="AJ15" s="73"/>
      <c r="AK15" s="72"/>
      <c r="AL15" s="76"/>
      <c r="AM15" s="76"/>
      <c r="AN15" s="72"/>
      <c r="AO15" s="76"/>
      <c r="AP15" s="72"/>
      <c r="AQ15" s="72"/>
      <c r="AR15" s="72"/>
      <c r="AS15" s="72"/>
      <c r="AT15" s="77"/>
      <c r="AU15" s="78"/>
      <c r="AV15" s="77"/>
      <c r="AW15" s="77"/>
      <c r="AX15" s="77"/>
      <c r="AY15" s="77"/>
      <c r="AZ15" s="77"/>
      <c r="BA15" s="77"/>
      <c r="BB15" s="77"/>
      <c r="BC15" s="77"/>
      <c r="BD15" s="79"/>
    </row>
    <row r="16" spans="1:59" s="70" customFormat="1">
      <c r="C16" s="70" t="s">
        <v>1386</v>
      </c>
      <c r="D16" s="70" t="s">
        <v>1387</v>
      </c>
      <c r="E16" s="70">
        <v>8</v>
      </c>
      <c r="F16" s="70">
        <v>1</v>
      </c>
      <c r="G16" s="71" t="str">
        <f t="shared" si="0"/>
        <v>8-1</v>
      </c>
      <c r="H16" s="70">
        <v>0</v>
      </c>
      <c r="I16" s="70">
        <v>80</v>
      </c>
      <c r="J16" s="70" t="b">
        <f>IF((I16/100)&gt;(VLOOKUP($G16,[1]Depth_Lookup_CCL!$A$3:$L$549,9,FALSE)),"Value too high",TRUE)</f>
        <v>1</v>
      </c>
      <c r="K16" s="72">
        <f>(VLOOKUP($G16,Depth_Lookup_CCL!$A$3:$Z$549,11,FALSE))+(H16/100)</f>
        <v>8.5</v>
      </c>
      <c r="L16" s="72">
        <f>(VLOOKUP($G16,Depth_Lookup_CCL!$A$3:$Z$549,11,FALSE))+(I16/100)</f>
        <v>9.3000000000000007</v>
      </c>
      <c r="M16" s="67">
        <v>1</v>
      </c>
      <c r="N16" s="70" t="s">
        <v>1388</v>
      </c>
      <c r="P16" s="73"/>
      <c r="Q16" s="73"/>
      <c r="R16" s="73"/>
      <c r="S16" s="74"/>
      <c r="T16" s="73"/>
      <c r="U16" s="75"/>
      <c r="V16" s="73"/>
      <c r="W16" s="73"/>
      <c r="X16" s="73" t="e">
        <f>VLOOKUP(W16,[2]definitions_list_lookup!$V$12:$W$15,2,FALSE)</f>
        <v>#N/A</v>
      </c>
      <c r="Y16" s="75"/>
      <c r="Z16" s="75" t="e">
        <f>VLOOKUP(Y16,[2]definitions_list_lookup!$AT$3:$AU$5,2,FALSE)</f>
        <v>#N/A</v>
      </c>
      <c r="AA16" s="75"/>
      <c r="AB16" s="75"/>
      <c r="AC16" s="73"/>
      <c r="AD16" s="73"/>
      <c r="AE16" s="73"/>
      <c r="AF16" s="75"/>
      <c r="AG16" s="75"/>
      <c r="AH16" s="73"/>
      <c r="AI16" s="73"/>
      <c r="AJ16" s="73"/>
      <c r="AK16" s="72"/>
      <c r="AL16" s="76"/>
      <c r="AM16" s="76"/>
      <c r="AN16" s="72"/>
      <c r="AO16" s="76"/>
      <c r="AP16" s="72"/>
      <c r="AQ16" s="72"/>
      <c r="AR16" s="72"/>
      <c r="AS16" s="72"/>
      <c r="AT16" s="77"/>
      <c r="AU16" s="78"/>
      <c r="AV16" s="77"/>
      <c r="AW16" s="77"/>
      <c r="AX16" s="77"/>
      <c r="AY16" s="77"/>
      <c r="AZ16" s="77"/>
      <c r="BA16" s="77"/>
      <c r="BB16" s="77"/>
      <c r="BC16" s="77"/>
      <c r="BD16" s="79"/>
    </row>
    <row r="17" spans="3:58" s="70" customFormat="1">
      <c r="C17" s="70" t="s">
        <v>1386</v>
      </c>
      <c r="D17" s="70" t="s">
        <v>1387</v>
      </c>
      <c r="E17" s="70">
        <v>8</v>
      </c>
      <c r="F17" s="70">
        <v>2</v>
      </c>
      <c r="G17" s="71" t="str">
        <f t="shared" si="0"/>
        <v>8-2</v>
      </c>
      <c r="H17" s="70">
        <v>0</v>
      </c>
      <c r="I17" s="70">
        <v>58</v>
      </c>
      <c r="J17" s="70" t="b">
        <f>IF((I17/100)&gt;(VLOOKUP($G17,[1]Depth_Lookup_CCL!$A$3:$L$549,9,FALSE)),"Value too high",TRUE)</f>
        <v>1</v>
      </c>
      <c r="K17" s="72">
        <f>(VLOOKUP($G17,Depth_Lookup_CCL!$A$3:$Z$549,11,FALSE))+(H17/100)</f>
        <v>9.3000000000000007</v>
      </c>
      <c r="L17" s="72">
        <f>(VLOOKUP($G17,Depth_Lookup_CCL!$A$3:$Z$549,11,FALSE))+(I17/100)</f>
        <v>9.8800000000000008</v>
      </c>
      <c r="M17" s="67">
        <v>1</v>
      </c>
      <c r="N17" s="70" t="s">
        <v>1388</v>
      </c>
      <c r="P17" s="73"/>
      <c r="Q17" s="73"/>
      <c r="R17" s="73"/>
      <c r="S17" s="74"/>
      <c r="T17" s="73"/>
      <c r="U17" s="75"/>
      <c r="V17" s="73"/>
      <c r="W17" s="73"/>
      <c r="X17" s="73" t="e">
        <f>VLOOKUP(W17,[2]definitions_list_lookup!$V$12:$W$15,2,FALSE)</f>
        <v>#N/A</v>
      </c>
      <c r="Y17" s="75"/>
      <c r="Z17" s="75" t="e">
        <f>VLOOKUP(Y17,[2]definitions_list_lookup!$AT$3:$AU$5,2,FALSE)</f>
        <v>#N/A</v>
      </c>
      <c r="AA17" s="75"/>
      <c r="AB17" s="75"/>
      <c r="AC17" s="73"/>
      <c r="AD17" s="73"/>
      <c r="AE17" s="73"/>
      <c r="AF17" s="75"/>
      <c r="AG17" s="75"/>
      <c r="AH17" s="73"/>
      <c r="AI17" s="73"/>
      <c r="AJ17" s="73"/>
      <c r="AK17" s="72"/>
      <c r="AL17" s="76"/>
      <c r="AM17" s="76"/>
      <c r="AN17" s="72"/>
      <c r="AO17" s="76"/>
      <c r="AP17" s="72"/>
      <c r="AQ17" s="72"/>
      <c r="AR17" s="72"/>
      <c r="AS17" s="72"/>
      <c r="AT17" s="77"/>
      <c r="AU17" s="78"/>
      <c r="AV17" s="77"/>
      <c r="AW17" s="77"/>
      <c r="AX17" s="77"/>
      <c r="AY17" s="77"/>
      <c r="AZ17" s="77"/>
      <c r="BA17" s="77"/>
      <c r="BB17" s="77"/>
      <c r="BC17" s="77"/>
      <c r="BD17" s="79"/>
    </row>
    <row r="18" spans="3:58" s="70" customFormat="1">
      <c r="C18" s="70" t="s">
        <v>1386</v>
      </c>
      <c r="D18" s="70" t="s">
        <v>1387</v>
      </c>
      <c r="E18" s="70">
        <v>9</v>
      </c>
      <c r="F18" s="70">
        <v>1</v>
      </c>
      <c r="G18" s="71" t="str">
        <f t="shared" si="0"/>
        <v>9-1</v>
      </c>
      <c r="H18" s="70">
        <v>0</v>
      </c>
      <c r="I18" s="70">
        <v>76</v>
      </c>
      <c r="J18" s="70" t="b">
        <f>IF((I18/100)&gt;(VLOOKUP($G18,[1]Depth_Lookup_CCL!$A$3:$L$549,9,FALSE)),"Value too high",TRUE)</f>
        <v>1</v>
      </c>
      <c r="K18" s="72">
        <f>(VLOOKUP($G18,Depth_Lookup_CCL!$A$3:$Z$549,11,FALSE))+(H18/100)</f>
        <v>9.6999999999999993</v>
      </c>
      <c r="L18" s="72">
        <f>(VLOOKUP($G18,Depth_Lookup_CCL!$A$3:$Z$549,11,FALSE))+(I18/100)</f>
        <v>10.459999999999999</v>
      </c>
      <c r="M18" s="67">
        <v>1</v>
      </c>
      <c r="N18" s="70" t="s">
        <v>1388</v>
      </c>
      <c r="P18" s="73"/>
      <c r="Q18" s="73"/>
      <c r="R18" s="73"/>
      <c r="S18" s="74"/>
      <c r="T18" s="73"/>
      <c r="U18" s="75"/>
      <c r="V18" s="73"/>
      <c r="W18" s="73"/>
      <c r="X18" s="73" t="e">
        <f>VLOOKUP(W18,[2]definitions_list_lookup!$V$12:$W$15,2,FALSE)</f>
        <v>#N/A</v>
      </c>
      <c r="Y18" s="75"/>
      <c r="Z18" s="75" t="e">
        <f>VLOOKUP(Y18,[2]definitions_list_lookup!$AT$3:$AU$5,2,FALSE)</f>
        <v>#N/A</v>
      </c>
      <c r="AA18" s="75"/>
      <c r="AB18" s="75"/>
      <c r="AC18" s="73"/>
      <c r="AD18" s="73"/>
      <c r="AE18" s="73"/>
      <c r="AF18" s="75"/>
      <c r="AG18" s="75"/>
      <c r="AH18" s="73"/>
      <c r="AI18" s="73"/>
      <c r="AJ18" s="73"/>
      <c r="AK18" s="72"/>
      <c r="AL18" s="76"/>
      <c r="AM18" s="76"/>
      <c r="AN18" s="72"/>
      <c r="AO18" s="76"/>
      <c r="AP18" s="72"/>
      <c r="AQ18" s="72"/>
      <c r="AR18" s="72"/>
      <c r="AS18" s="72"/>
      <c r="AT18" s="77"/>
      <c r="AU18" s="78"/>
      <c r="AV18" s="77"/>
      <c r="AW18" s="77"/>
      <c r="AX18" s="77"/>
      <c r="AY18" s="77"/>
      <c r="AZ18" s="77"/>
      <c r="BA18" s="77"/>
      <c r="BB18" s="77"/>
      <c r="BC18" s="77"/>
      <c r="BD18" s="79"/>
    </row>
    <row r="19" spans="3:58" s="70" customFormat="1">
      <c r="C19" s="70" t="s">
        <v>1386</v>
      </c>
      <c r="D19" s="70" t="s">
        <v>1387</v>
      </c>
      <c r="E19" s="70">
        <v>9</v>
      </c>
      <c r="F19" s="70">
        <v>2</v>
      </c>
      <c r="G19" s="71" t="str">
        <f t="shared" si="0"/>
        <v>9-2</v>
      </c>
      <c r="H19" s="70">
        <v>0</v>
      </c>
      <c r="I19" s="70">
        <v>68</v>
      </c>
      <c r="J19" s="70" t="b">
        <f>IF((I19/100)&gt;(VLOOKUP($G19,[1]Depth_Lookup_CCL!$A$3:$L$549,9,FALSE)),"Value too high",TRUE)</f>
        <v>1</v>
      </c>
      <c r="K19" s="72">
        <f>(VLOOKUP($G19,Depth_Lookup_CCL!$A$3:$Z$549,11,FALSE))+(H19/100)</f>
        <v>10.459999999999999</v>
      </c>
      <c r="L19" s="72">
        <f>(VLOOKUP($G19,Depth_Lookup_CCL!$A$3:$Z$549,11,FALSE))+(I19/100)</f>
        <v>11.139999999999999</v>
      </c>
      <c r="M19" s="67">
        <v>1</v>
      </c>
      <c r="N19" s="70" t="s">
        <v>1388</v>
      </c>
      <c r="P19" s="73"/>
      <c r="Q19" s="73"/>
      <c r="R19" s="73"/>
      <c r="S19" s="74"/>
      <c r="T19" s="73"/>
      <c r="U19" s="75"/>
      <c r="V19" s="73"/>
      <c r="W19" s="73"/>
      <c r="X19" s="73" t="e">
        <f>VLOOKUP(W19,[2]definitions_list_lookup!$V$12:$W$15,2,FALSE)</f>
        <v>#N/A</v>
      </c>
      <c r="Y19" s="75"/>
      <c r="Z19" s="75" t="e">
        <f>VLOOKUP(Y19,[2]definitions_list_lookup!$AT$3:$AU$5,2,FALSE)</f>
        <v>#N/A</v>
      </c>
      <c r="AA19" s="75"/>
      <c r="AB19" s="75"/>
      <c r="AC19" s="73"/>
      <c r="AD19" s="73"/>
      <c r="AE19" s="73"/>
      <c r="AF19" s="75"/>
      <c r="AG19" s="75"/>
      <c r="AH19" s="73"/>
      <c r="AI19" s="73"/>
      <c r="AJ19" s="73"/>
      <c r="AK19" s="72"/>
      <c r="AL19" s="76"/>
      <c r="AM19" s="76"/>
      <c r="AN19" s="72"/>
      <c r="AO19" s="76"/>
      <c r="AP19" s="72"/>
      <c r="AQ19" s="72"/>
      <c r="AR19" s="72"/>
      <c r="AS19" s="72"/>
      <c r="AT19" s="77"/>
      <c r="AU19" s="78"/>
      <c r="AV19" s="77"/>
      <c r="AW19" s="77"/>
      <c r="AX19" s="77"/>
      <c r="AY19" s="77"/>
      <c r="AZ19" s="77"/>
      <c r="BA19" s="77"/>
      <c r="BB19" s="77"/>
      <c r="BC19" s="77"/>
      <c r="BD19" s="79"/>
    </row>
    <row r="20" spans="3:58" s="70" customFormat="1">
      <c r="C20" s="70" t="s">
        <v>1386</v>
      </c>
      <c r="D20" s="70" t="s">
        <v>1387</v>
      </c>
      <c r="E20" s="70">
        <v>9</v>
      </c>
      <c r="F20" s="70">
        <v>3</v>
      </c>
      <c r="G20" s="71" t="str">
        <f t="shared" si="0"/>
        <v>9-3</v>
      </c>
      <c r="H20" s="70">
        <v>0</v>
      </c>
      <c r="I20" s="70">
        <v>50</v>
      </c>
      <c r="J20" s="70" t="b">
        <f>IF((I20/100)&gt;(VLOOKUP($G20,[1]Depth_Lookup_CCL!$A$3:$L$549,9,FALSE)),"Value too high",TRUE)</f>
        <v>1</v>
      </c>
      <c r="K20" s="72">
        <f>(VLOOKUP($G20,Depth_Lookup_CCL!$A$3:$Z$549,11,FALSE))+(H20/100)</f>
        <v>11.149999999999999</v>
      </c>
      <c r="L20" s="72">
        <f>(VLOOKUP($G20,Depth_Lookup_CCL!$A$3:$Z$549,11,FALSE))+(I20/100)</f>
        <v>11.649999999999999</v>
      </c>
      <c r="M20" s="67">
        <v>1</v>
      </c>
      <c r="N20" s="70" t="s">
        <v>1388</v>
      </c>
      <c r="P20" s="73"/>
      <c r="Q20" s="73"/>
      <c r="R20" s="73"/>
      <c r="S20" s="74"/>
      <c r="T20" s="73"/>
      <c r="U20" s="75"/>
      <c r="V20" s="73"/>
      <c r="W20" s="73"/>
      <c r="X20" s="73" t="e">
        <f>VLOOKUP(W20,[2]definitions_list_lookup!$V$12:$W$15,2,FALSE)</f>
        <v>#N/A</v>
      </c>
      <c r="Y20" s="75"/>
      <c r="Z20" s="75" t="e">
        <f>VLOOKUP(Y20,[2]definitions_list_lookup!$AT$3:$AU$5,2,FALSE)</f>
        <v>#N/A</v>
      </c>
      <c r="AA20" s="75"/>
      <c r="AB20" s="75"/>
      <c r="AC20" s="73"/>
      <c r="AD20" s="73"/>
      <c r="AE20" s="73"/>
      <c r="AF20" s="75"/>
      <c r="AG20" s="75"/>
      <c r="AH20" s="73"/>
      <c r="AI20" s="73"/>
      <c r="AJ20" s="73"/>
      <c r="AK20" s="72"/>
      <c r="AL20" s="76"/>
      <c r="AM20" s="76"/>
      <c r="AN20" s="72"/>
      <c r="AO20" s="76"/>
      <c r="AP20" s="72"/>
      <c r="AQ20" s="72"/>
      <c r="AR20" s="72"/>
      <c r="AS20" s="72"/>
      <c r="AT20" s="77"/>
      <c r="AU20" s="78"/>
      <c r="AV20" s="77"/>
      <c r="AW20" s="77"/>
      <c r="AX20" s="77"/>
      <c r="AY20" s="77"/>
      <c r="AZ20" s="77"/>
      <c r="BA20" s="77"/>
      <c r="BB20" s="77"/>
      <c r="BC20" s="77"/>
      <c r="BD20" s="79"/>
    </row>
    <row r="21" spans="3:58" s="70" customFormat="1">
      <c r="C21" s="70" t="s">
        <v>1386</v>
      </c>
      <c r="D21" s="70" t="s">
        <v>1387</v>
      </c>
      <c r="E21" s="70">
        <v>10</v>
      </c>
      <c r="F21" s="70">
        <v>1</v>
      </c>
      <c r="G21" s="71" t="str">
        <f t="shared" si="0"/>
        <v>10-1</v>
      </c>
      <c r="H21" s="70">
        <v>0</v>
      </c>
      <c r="I21" s="70">
        <v>72</v>
      </c>
      <c r="J21" s="70" t="b">
        <f>IF((I21/100)&gt;(VLOOKUP($G21,[1]Depth_Lookup_CCL!$A$3:$L$549,9,FALSE)),"Value too high",TRUE)</f>
        <v>1</v>
      </c>
      <c r="K21" s="72">
        <f>(VLOOKUP($G21,Depth_Lookup_CCL!$A$3:$Z$549,11,FALSE))+(H21/100)</f>
        <v>11.55</v>
      </c>
      <c r="L21" s="72">
        <f>(VLOOKUP($G21,Depth_Lookup_CCL!$A$3:$Z$549,11,FALSE))+(I21/100)</f>
        <v>12.270000000000001</v>
      </c>
      <c r="M21" s="67">
        <v>1</v>
      </c>
      <c r="N21" s="70" t="s">
        <v>1388</v>
      </c>
      <c r="P21" s="73"/>
      <c r="Q21" s="73"/>
      <c r="R21" s="73"/>
      <c r="S21" s="74"/>
      <c r="T21" s="73"/>
      <c r="U21" s="75"/>
      <c r="V21" s="73"/>
      <c r="W21" s="73"/>
      <c r="X21" s="73" t="e">
        <f>VLOOKUP(W21,[2]definitions_list_lookup!$V$12:$W$15,2,FALSE)</f>
        <v>#N/A</v>
      </c>
      <c r="Y21" s="75"/>
      <c r="Z21" s="75" t="e">
        <f>VLOOKUP(Y21,[2]definitions_list_lookup!$AT$3:$AU$5,2,FALSE)</f>
        <v>#N/A</v>
      </c>
      <c r="AA21" s="75"/>
      <c r="AB21" s="75"/>
      <c r="AC21" s="73"/>
      <c r="AD21" s="73"/>
      <c r="AE21" s="73"/>
      <c r="AF21" s="75"/>
      <c r="AG21" s="75"/>
      <c r="AH21" s="73"/>
      <c r="AI21" s="73"/>
      <c r="AJ21" s="73"/>
      <c r="AK21" s="72"/>
      <c r="AL21" s="76"/>
      <c r="AM21" s="76"/>
      <c r="AN21" s="72"/>
      <c r="AO21" s="76"/>
      <c r="AP21" s="72"/>
      <c r="AQ21" s="72"/>
      <c r="AR21" s="72"/>
      <c r="AS21" s="72"/>
      <c r="AT21" s="77"/>
      <c r="AU21" s="78"/>
      <c r="AV21" s="77"/>
      <c r="AW21" s="77"/>
      <c r="AX21" s="77"/>
      <c r="AY21" s="77"/>
      <c r="AZ21" s="77"/>
      <c r="BA21" s="77"/>
      <c r="BB21" s="77"/>
      <c r="BC21" s="77"/>
      <c r="BD21" s="79"/>
    </row>
    <row r="22" spans="3:58" s="70" customFormat="1">
      <c r="C22" s="70" t="s">
        <v>1386</v>
      </c>
      <c r="D22" s="70" t="s">
        <v>1387</v>
      </c>
      <c r="E22" s="70">
        <v>10</v>
      </c>
      <c r="F22" s="70">
        <v>2</v>
      </c>
      <c r="G22" s="71" t="str">
        <f t="shared" si="0"/>
        <v>10-2</v>
      </c>
      <c r="H22" s="70">
        <v>0</v>
      </c>
      <c r="I22" s="70">
        <v>29</v>
      </c>
      <c r="J22" s="70" t="b">
        <f>IF((I22/100)&gt;(VLOOKUP($G22,[1]Depth_Lookup_CCL!$A$3:$L$549,9,FALSE)),"Value too high",TRUE)</f>
        <v>1</v>
      </c>
      <c r="K22" s="72">
        <f>(VLOOKUP($G22,Depth_Lookup_CCL!$A$3:$Z$549,11,FALSE))+(H22/100)</f>
        <v>12.270000000000001</v>
      </c>
      <c r="L22" s="72">
        <f>(VLOOKUP($G22,Depth_Lookup_CCL!$A$3:$Z$549,11,FALSE))+(I22/100)</f>
        <v>12.56</v>
      </c>
      <c r="M22" s="67">
        <v>1</v>
      </c>
      <c r="N22" s="70" t="s">
        <v>1388</v>
      </c>
      <c r="P22" s="73"/>
      <c r="Q22" s="73"/>
      <c r="R22" s="73"/>
      <c r="S22" s="74"/>
      <c r="T22" s="73"/>
      <c r="U22" s="75"/>
      <c r="V22" s="73"/>
      <c r="W22" s="73"/>
      <c r="X22" s="73" t="e">
        <f>VLOOKUP(W22,[2]definitions_list_lookup!$V$12:$W$15,2,FALSE)</f>
        <v>#N/A</v>
      </c>
      <c r="Y22" s="75"/>
      <c r="Z22" s="75" t="e">
        <f>VLOOKUP(Y22,[2]definitions_list_lookup!$AT$3:$AU$5,2,FALSE)</f>
        <v>#N/A</v>
      </c>
      <c r="AA22" s="75"/>
      <c r="AB22" s="75"/>
      <c r="AC22" s="73"/>
      <c r="AD22" s="73"/>
      <c r="AE22" s="73"/>
      <c r="AF22" s="75"/>
      <c r="AG22" s="75"/>
      <c r="AH22" s="73"/>
      <c r="AI22" s="73"/>
      <c r="AJ22" s="73"/>
      <c r="AK22" s="72"/>
      <c r="AL22" s="76"/>
      <c r="AM22" s="76"/>
      <c r="AN22" s="72"/>
      <c r="AO22" s="76"/>
      <c r="AP22" s="72"/>
      <c r="AQ22" s="72"/>
      <c r="AR22" s="72"/>
      <c r="AS22" s="72"/>
      <c r="AT22" s="77"/>
      <c r="AU22" s="78"/>
      <c r="AV22" s="77"/>
      <c r="AW22" s="77"/>
      <c r="AX22" s="77"/>
      <c r="AY22" s="77"/>
      <c r="AZ22" s="77"/>
      <c r="BA22" s="77"/>
      <c r="BB22" s="77"/>
      <c r="BC22" s="77"/>
      <c r="BD22" s="79"/>
    </row>
    <row r="23" spans="3:58" s="70" customFormat="1">
      <c r="C23" s="70" t="s">
        <v>1386</v>
      </c>
      <c r="D23" s="70" t="s">
        <v>1387</v>
      </c>
      <c r="E23" s="70">
        <v>10</v>
      </c>
      <c r="F23" s="70">
        <v>2</v>
      </c>
      <c r="G23" s="71" t="str">
        <f t="shared" si="0"/>
        <v>10-2</v>
      </c>
      <c r="H23" s="70">
        <v>29</v>
      </c>
      <c r="I23" s="70">
        <v>53</v>
      </c>
      <c r="J23" s="70" t="b">
        <f>IF((I23/100)&gt;(VLOOKUP($G23,[1]Depth_Lookup_CCL!$A$3:$L$549,9,FALSE)),"Value too high",TRUE)</f>
        <v>1</v>
      </c>
      <c r="K23" s="72">
        <f>(VLOOKUP($G23,Depth_Lookup_CCL!$A$3:$Z$549,11,FALSE))+(H23/100)</f>
        <v>12.56</v>
      </c>
      <c r="L23" s="72">
        <f>(VLOOKUP($G23,Depth_Lookup_CCL!$A$3:$Z$549,11,FALSE))+(I23/100)</f>
        <v>12.8</v>
      </c>
      <c r="M23" s="67">
        <v>2</v>
      </c>
      <c r="N23" s="70" t="s">
        <v>1389</v>
      </c>
      <c r="P23" s="73"/>
      <c r="Q23" s="73"/>
      <c r="R23" s="73"/>
      <c r="S23" s="74"/>
      <c r="T23" s="73"/>
      <c r="U23" s="75"/>
      <c r="V23" s="73"/>
      <c r="W23" s="73"/>
      <c r="X23" s="73"/>
      <c r="Y23" s="75"/>
      <c r="Z23" s="75"/>
      <c r="AA23" s="75"/>
      <c r="AB23" s="75"/>
      <c r="AC23" s="73"/>
      <c r="AD23" s="73"/>
      <c r="AE23" s="73"/>
      <c r="AF23" s="75"/>
      <c r="AG23" s="75"/>
      <c r="AH23" s="73"/>
      <c r="AI23" s="73"/>
      <c r="AJ23" s="73"/>
      <c r="AK23" s="72"/>
      <c r="AL23" s="76"/>
      <c r="AM23" s="76"/>
      <c r="AN23" s="72"/>
      <c r="AO23" s="76"/>
      <c r="AP23" s="72"/>
      <c r="AQ23" s="72"/>
      <c r="AR23" s="72"/>
      <c r="AS23" s="72"/>
      <c r="AT23" s="29"/>
      <c r="AU23" s="49"/>
      <c r="AV23" s="29"/>
      <c r="AW23" s="29"/>
      <c r="AX23" s="29"/>
      <c r="AY23" s="29"/>
      <c r="AZ23" s="29"/>
      <c r="BA23" s="29"/>
    </row>
    <row r="24" spans="3:58" s="70" customFormat="1">
      <c r="C24" s="70" t="s">
        <v>1386</v>
      </c>
      <c r="D24" s="70" t="s">
        <v>1387</v>
      </c>
      <c r="E24" s="70">
        <v>10</v>
      </c>
      <c r="F24" s="70">
        <v>2</v>
      </c>
      <c r="G24" s="71" t="str">
        <f t="shared" si="0"/>
        <v>10-2</v>
      </c>
      <c r="H24" s="70">
        <v>53</v>
      </c>
      <c r="I24" s="70">
        <v>80</v>
      </c>
      <c r="J24" s="70" t="b">
        <f>IF((I24/100)&gt;(VLOOKUP($G24,[1]Depth_Lookup_CCL!$A$3:$L$549,9,FALSE)),"Value too high",TRUE)</f>
        <v>1</v>
      </c>
      <c r="K24" s="72">
        <f>(VLOOKUP($G24,Depth_Lookup_CCL!$A$3:$Z$549,11,FALSE))+(H24/100)</f>
        <v>12.8</v>
      </c>
      <c r="L24" s="72">
        <f>(VLOOKUP($G24,Depth_Lookup_CCL!$A$3:$Z$549,11,FALSE))+(I24/100)</f>
        <v>13.070000000000002</v>
      </c>
      <c r="M24" s="67">
        <v>2</v>
      </c>
      <c r="N24" s="70" t="s">
        <v>1389</v>
      </c>
      <c r="P24" s="73"/>
      <c r="Q24" s="73"/>
      <c r="R24" s="73"/>
      <c r="S24" s="74"/>
      <c r="T24" s="73"/>
      <c r="U24" s="75"/>
      <c r="V24" s="73"/>
      <c r="W24" s="73"/>
      <c r="X24" s="73"/>
      <c r="Y24" s="75"/>
      <c r="Z24" s="75"/>
      <c r="AA24" s="75"/>
      <c r="AB24" s="75"/>
      <c r="AC24" s="73"/>
      <c r="AD24" s="73"/>
      <c r="AE24" s="73"/>
      <c r="AF24" s="75"/>
      <c r="AG24" s="75"/>
      <c r="AH24" s="73"/>
      <c r="AI24" s="73"/>
      <c r="AJ24" s="73"/>
      <c r="AK24" s="72"/>
      <c r="AL24" s="76"/>
      <c r="AM24" s="76"/>
      <c r="AN24" s="72"/>
      <c r="AO24" s="76"/>
      <c r="AP24" s="72"/>
      <c r="AQ24" s="72"/>
      <c r="AR24" s="72"/>
      <c r="AS24" s="72"/>
      <c r="AT24" s="77">
        <v>28</v>
      </c>
      <c r="AU24" s="78">
        <v>270</v>
      </c>
      <c r="AV24" s="77">
        <v>17</v>
      </c>
      <c r="AW24" s="77">
        <v>360</v>
      </c>
      <c r="AX24" s="77">
        <f>+(IF($AU24&lt;$AW24,((MIN($AW24,$AU24)+(DEGREES(ATAN((TAN(RADIANS($AV24))/((TAN(RADIANS($AT24))*SIN(RADIANS(ABS($AU24-$AW24))))))-(COS(RADIANS(ABS($AU24-$AW24)))/SIN(RADIANS(ABS($AU24-$AW24)))))))-180)),((MAX($AW24,$AU24)-(DEGREES(ATAN((TAN(RADIANS($AV24))/((TAN(RADIANS($AT24))*SIN(RADIANS(ABS($AU24-$AW24))))))-(COS(RADIANS(ABS($AU24-$AW24)))/SIN(RADIANS(ABS($AU24-$AW24)))))))-180))))</f>
        <v>119.89872029544313</v>
      </c>
      <c r="AY24" s="77">
        <f>IF($AX24&gt;0,$AX24,360+$AX24)</f>
        <v>119.89872029544313</v>
      </c>
      <c r="AZ24" s="77">
        <f>+ABS(DEGREES(ATAN((COS(RADIANS(ABS($AX24+180-(IF($AU24&gt;$AW24,MAX($AV24,$AU24),MIN($AU24,$AW24))))))/(TAN(RADIANS($AT24)))))))</f>
        <v>58.477537940979083</v>
      </c>
      <c r="BA24" s="77">
        <f>+IF(($AX24+90)&gt;0,$AX24+90,$AX24+450)</f>
        <v>209.89872029544313</v>
      </c>
      <c r="BB24" s="77">
        <f>-$AZ24+90</f>
        <v>31.522462059020917</v>
      </c>
      <c r="BC24" s="77">
        <f>IF(($AY24&lt;180),$AY24+180,$AY24-180)</f>
        <v>299.89872029544313</v>
      </c>
      <c r="BD24" s="79">
        <f>-$AZ24+90</f>
        <v>31.522462059020917</v>
      </c>
      <c r="BE24" s="70">
        <f>30+BD24</f>
        <v>61.522462059020917</v>
      </c>
      <c r="BF24" s="79">
        <f>30-BD24</f>
        <v>-1.522462059020917</v>
      </c>
    </row>
    <row r="25" spans="3:58" s="70" customFormat="1">
      <c r="C25" s="70" t="s">
        <v>1386</v>
      </c>
      <c r="D25" s="70" t="s">
        <v>1387</v>
      </c>
      <c r="E25" s="70">
        <v>10</v>
      </c>
      <c r="F25" s="70">
        <v>2</v>
      </c>
      <c r="G25" s="71" t="str">
        <f t="shared" si="0"/>
        <v>10-2</v>
      </c>
      <c r="H25" s="70">
        <v>80</v>
      </c>
      <c r="I25" s="70">
        <v>98</v>
      </c>
      <c r="J25" s="70" t="str">
        <f>IF((I25/100)&gt;(VLOOKUP($G25,[1]Depth_Lookup_CCL!$A$3:$L$549,9,FALSE)),"Value too high",TRUE)</f>
        <v>Value too high</v>
      </c>
      <c r="K25" s="72">
        <f>(VLOOKUP($G25,Depth_Lookup_CCL!$A$3:$Z$549,11,FALSE))+(H25/100)</f>
        <v>13.070000000000002</v>
      </c>
      <c r="L25" s="72">
        <f>(VLOOKUP($G25,Depth_Lookup_CCL!$A$3:$Z$549,11,FALSE))+(I25/100)</f>
        <v>13.250000000000002</v>
      </c>
      <c r="M25" s="67">
        <v>2</v>
      </c>
      <c r="N25" s="70" t="s">
        <v>1389</v>
      </c>
      <c r="P25" s="73"/>
      <c r="Q25" s="73"/>
      <c r="R25" s="73"/>
      <c r="S25" s="74" t="s">
        <v>1390</v>
      </c>
      <c r="T25" s="73"/>
      <c r="U25" s="75"/>
      <c r="V25" s="73"/>
      <c r="W25" s="73"/>
      <c r="X25" s="73" t="e">
        <f>VLOOKUP(W25,[2]definitions_list_lookup!$V$12:$W$15,2,FALSE)</f>
        <v>#N/A</v>
      </c>
      <c r="Y25" s="75"/>
      <c r="Z25" s="75" t="e">
        <f>VLOOKUP(Y25,[2]definitions_list_lookup!$AT$3:$AU$5,2,FALSE)</f>
        <v>#N/A</v>
      </c>
      <c r="AA25" s="75"/>
      <c r="AB25" s="75"/>
      <c r="AC25" s="73"/>
      <c r="AD25" s="73"/>
      <c r="AE25" s="73"/>
      <c r="AF25" s="75"/>
      <c r="AG25" s="75"/>
      <c r="AH25" s="73"/>
      <c r="AI25" s="73"/>
      <c r="AJ25" s="73"/>
      <c r="AK25" s="72"/>
      <c r="AL25" s="76"/>
      <c r="AM25" s="76"/>
      <c r="AN25" s="72"/>
      <c r="AO25" s="76"/>
      <c r="AP25" s="72"/>
      <c r="AQ25" s="72"/>
      <c r="AR25" s="72"/>
      <c r="AS25" s="72"/>
      <c r="AT25" s="77">
        <v>26</v>
      </c>
      <c r="AU25" s="78">
        <v>270</v>
      </c>
      <c r="AV25" s="77">
        <v>20</v>
      </c>
      <c r="AW25" s="77">
        <v>360</v>
      </c>
      <c r="AX25" s="77">
        <f>+(IF($AU25&lt;$AW25,((MIN($AW25,$AU25)+(DEGREES(ATAN((TAN(RADIANS($AV25))/((TAN(RADIANS($AT25))*SIN(RADIANS(ABS($AU25-$AW25))))))-(COS(RADIANS(ABS($AU25-$AW25)))/SIN(RADIANS(ABS($AU25-$AW25)))))))-180)),((MAX($AW25,$AU25)-(DEGREES(ATAN((TAN(RADIANS($AV25))/((TAN(RADIANS($AT25))*SIN(RADIANS(ABS($AU25-$AW25))))))-(COS(RADIANS(ABS($AU25-$AW25)))/SIN(RADIANS(ABS($AU25-$AW25)))))))-180))))</f>
        <v>126.73212423467351</v>
      </c>
      <c r="AY25" s="77">
        <f>IF($AX25&gt;0,$AX25,360+$AX25)</f>
        <v>126.73212423467351</v>
      </c>
      <c r="AZ25" s="77">
        <f>+ABS(DEGREES(ATAN((COS(RADIANS(ABS($AX25+180-(IF($AU25&gt;$AW25,MAX($AV25,$AU25),MIN($AU25,$AW25))))))/(TAN(RADIANS($AT25)))))))</f>
        <v>58.676561680615947</v>
      </c>
      <c r="BA25" s="77">
        <f>+IF(($AX25+90)&gt;0,$AX25+90,$AX25+450)</f>
        <v>216.73212423467351</v>
      </c>
      <c r="BB25" s="77">
        <f>-$AZ25+90</f>
        <v>31.323438319384053</v>
      </c>
      <c r="BC25" s="77">
        <f>IF(($AY25&lt;180),$AY25+180,$AY25-180)</f>
        <v>306.73212423467351</v>
      </c>
      <c r="BD25" s="79">
        <f>-$AZ25+90</f>
        <v>31.323438319384053</v>
      </c>
      <c r="BE25" s="70">
        <f>30+BD25</f>
        <v>61.323438319384053</v>
      </c>
      <c r="BF25" s="70">
        <f>30-BD25</f>
        <v>-1.3234383193840529</v>
      </c>
    </row>
    <row r="26" spans="3:58" s="70" customFormat="1">
      <c r="C26" s="70" t="s">
        <v>1386</v>
      </c>
      <c r="D26" s="70" t="s">
        <v>1387</v>
      </c>
      <c r="E26" s="70">
        <v>10</v>
      </c>
      <c r="F26" s="70">
        <v>3</v>
      </c>
      <c r="G26" s="71" t="str">
        <f t="shared" si="0"/>
        <v>10-3</v>
      </c>
      <c r="H26" s="70">
        <v>0</v>
      </c>
      <c r="I26" s="70">
        <v>32</v>
      </c>
      <c r="J26" s="70" t="b">
        <f>IF((I26/100)&gt;(VLOOKUP($G26,[1]Depth_Lookup_CCL!$A$3:$L$549,9,FALSE)),"Value too high",TRUE)</f>
        <v>1</v>
      </c>
      <c r="K26" s="72">
        <f>(VLOOKUP($G26,Depth_Lookup_CCL!$A$3:$Z$549,11,FALSE))+(H26/100)</f>
        <v>13.240000000000002</v>
      </c>
      <c r="L26" s="72">
        <f>(VLOOKUP($G26,Depth_Lookup_CCL!$A$3:$Z$549,11,FALSE))+(I26/100)</f>
        <v>13.560000000000002</v>
      </c>
      <c r="M26" s="67">
        <v>2</v>
      </c>
      <c r="N26" s="70" t="s">
        <v>1389</v>
      </c>
      <c r="P26" s="73"/>
      <c r="Q26" s="73"/>
      <c r="R26" s="73"/>
      <c r="S26" s="74"/>
      <c r="T26" s="73"/>
      <c r="U26" s="75"/>
      <c r="V26" s="73"/>
      <c r="W26" s="73"/>
      <c r="X26" s="73"/>
      <c r="Y26" s="75"/>
      <c r="Z26" s="75"/>
      <c r="AA26" s="75"/>
      <c r="AB26" s="75"/>
      <c r="AC26" s="73"/>
      <c r="AD26" s="73"/>
      <c r="AE26" s="73"/>
      <c r="AF26" s="75"/>
      <c r="AG26" s="75"/>
      <c r="AH26" s="73"/>
      <c r="AI26" s="73"/>
      <c r="AJ26" s="73"/>
      <c r="AK26" s="72"/>
      <c r="AL26" s="76"/>
      <c r="AM26" s="76"/>
      <c r="AN26" s="72"/>
      <c r="AO26" s="76"/>
      <c r="AP26" s="72"/>
      <c r="AQ26" s="72"/>
      <c r="AR26" s="72"/>
      <c r="AS26" s="72"/>
      <c r="AT26" s="77">
        <v>24</v>
      </c>
      <c r="AU26" s="78">
        <v>270</v>
      </c>
      <c r="AV26" s="77">
        <v>12</v>
      </c>
      <c r="AW26" s="77">
        <v>180</v>
      </c>
      <c r="AX26" s="77">
        <f t="shared" ref="AX26:AX104" si="8">+(IF($AU26&lt;$AW26,((MIN($AW26,$AU26)+(DEGREES(ATAN((TAN(RADIANS($AV26))/((TAN(RADIANS($AT26))*SIN(RADIANS(ABS($AU26-$AW26))))))-(COS(RADIANS(ABS($AU26-$AW26)))/SIN(RADIANS(ABS($AU26-$AW26)))))))-180)),((MAX($AW26,$AU26)-(DEGREES(ATAN((TAN(RADIANS($AV26))/((TAN(RADIANS($AT26))*SIN(RADIANS(ABS($AU26-$AW26))))))-(COS(RADIANS(ABS($AU26-$AW26)))/SIN(RADIANS(ABS($AU26-$AW26)))))))-180))))</f>
        <v>64.479730781724186</v>
      </c>
      <c r="AY26" s="77">
        <f t="shared" ref="AY26:AY104" si="9">IF($AX26&gt;0,$AX26,360+$AX26)</f>
        <v>64.479730781724186</v>
      </c>
      <c r="AZ26" s="77">
        <f t="shared" ref="AZ26:AZ104" si="10">+ABS(DEGREES(ATAN((COS(RADIANS(ABS($AX26+180-(IF($AU26&gt;$AW26,MAX($AV26,$AU26),MIN($AU26,$AW26))))))/(TAN(RADIANS($AT26)))))))</f>
        <v>63.739888202409567</v>
      </c>
      <c r="BA26" s="77">
        <f t="shared" ref="BA26:BA104" si="11">+IF(($AX26+90)&gt;0,$AX26+90,$AX26+450)</f>
        <v>154.47973078172419</v>
      </c>
      <c r="BB26" s="77">
        <f t="shared" ref="BB26:BB104" si="12">-$AZ26+90</f>
        <v>26.260111797590433</v>
      </c>
      <c r="BC26" s="77">
        <f t="shared" ref="BC26:BC104" si="13">IF(($AY26&lt;180),$AY26+180,$AY26-180)</f>
        <v>244.47973078172419</v>
      </c>
      <c r="BD26" s="79">
        <f t="shared" ref="BD26:BD104" si="14">-$AZ26+90</f>
        <v>26.260111797590433</v>
      </c>
      <c r="BE26" s="70">
        <f t="shared" ref="BE26:BE27" si="15">30+BD26</f>
        <v>56.260111797590433</v>
      </c>
      <c r="BF26" s="70">
        <f t="shared" ref="BF26:BF89" si="16">30-BD26</f>
        <v>3.739888202409567</v>
      </c>
    </row>
    <row r="27" spans="3:58" s="70" customFormat="1">
      <c r="C27" s="70" t="s">
        <v>1386</v>
      </c>
      <c r="D27" s="70" t="s">
        <v>1387</v>
      </c>
      <c r="E27" s="70">
        <v>10</v>
      </c>
      <c r="F27" s="70">
        <v>3</v>
      </c>
      <c r="G27" s="71" t="str">
        <f t="shared" si="0"/>
        <v>10-3</v>
      </c>
      <c r="H27" s="70">
        <v>32</v>
      </c>
      <c r="I27" s="70">
        <v>75</v>
      </c>
      <c r="J27" s="70" t="str">
        <f>IF((I27/100)&gt;(VLOOKUP($G27,[1]Depth_Lookup_CCL!$A$3:$L$549,9,FALSE)),"Value too high",TRUE)</f>
        <v>Value too high</v>
      </c>
      <c r="K27" s="72">
        <f>(VLOOKUP($G27,Depth_Lookup_CCL!$A$3:$Z$549,11,FALSE))+(H27/100)</f>
        <v>13.560000000000002</v>
      </c>
      <c r="L27" s="72">
        <f>(VLOOKUP($G27,Depth_Lookup_CCL!$A$3:$Z$549,11,FALSE))+(I27/100)</f>
        <v>13.990000000000002</v>
      </c>
      <c r="M27" s="67">
        <v>2</v>
      </c>
      <c r="N27" s="70" t="s">
        <v>1389</v>
      </c>
      <c r="O27" s="70" t="s">
        <v>233</v>
      </c>
      <c r="P27" s="73"/>
      <c r="Q27" s="73"/>
      <c r="R27" s="73"/>
      <c r="S27" s="74" t="s">
        <v>1391</v>
      </c>
      <c r="T27" s="73" t="s">
        <v>171</v>
      </c>
      <c r="U27" s="75" t="s">
        <v>155</v>
      </c>
      <c r="V27" s="73" t="s">
        <v>176</v>
      </c>
      <c r="W27" s="73" t="s">
        <v>107</v>
      </c>
      <c r="X27" s="73">
        <f>VLOOKUP(W27,[2]definitions_list_lookup!$V$12:$W$15,2,FALSE)</f>
        <v>2</v>
      </c>
      <c r="Y27" s="75" t="s">
        <v>242</v>
      </c>
      <c r="Z27" s="75">
        <f>VLOOKUP(Y27,[2]definitions_list_lookup!$AT$3:$AU$5,2,FALSE)</f>
        <v>1</v>
      </c>
      <c r="AA27" s="75">
        <v>40</v>
      </c>
      <c r="AB27" s="75"/>
      <c r="AC27" s="73"/>
      <c r="AD27" s="73"/>
      <c r="AE27" s="73"/>
      <c r="AF27" s="75"/>
      <c r="AG27" s="75"/>
      <c r="AH27" s="73"/>
      <c r="AI27" s="73"/>
      <c r="AJ27" s="73"/>
      <c r="AK27" s="72"/>
      <c r="AL27" s="76"/>
      <c r="AM27" s="76"/>
      <c r="AN27" s="72"/>
      <c r="AO27" s="76"/>
      <c r="AP27" s="72"/>
      <c r="AQ27" s="72"/>
      <c r="AR27" s="72"/>
      <c r="AS27" s="72"/>
      <c r="AT27" s="77">
        <v>21</v>
      </c>
      <c r="AU27" s="78">
        <v>270</v>
      </c>
      <c r="AV27" s="77">
        <v>6</v>
      </c>
      <c r="AW27" s="77">
        <v>180</v>
      </c>
      <c r="AX27" s="77">
        <f t="shared" si="8"/>
        <v>74.687375110517195</v>
      </c>
      <c r="AY27" s="77">
        <f t="shared" si="9"/>
        <v>74.687375110517195</v>
      </c>
      <c r="AZ27" s="77">
        <f t="shared" si="10"/>
        <v>68.297786319283176</v>
      </c>
      <c r="BA27" s="77">
        <f t="shared" si="11"/>
        <v>164.68737511051719</v>
      </c>
      <c r="BB27" s="77">
        <f t="shared" si="12"/>
        <v>21.702213680716824</v>
      </c>
      <c r="BC27" s="77">
        <f t="shared" si="13"/>
        <v>254.68737511051719</v>
      </c>
      <c r="BD27" s="79">
        <f t="shared" si="14"/>
        <v>21.702213680716824</v>
      </c>
      <c r="BE27" s="70">
        <f t="shared" si="15"/>
        <v>51.702213680716824</v>
      </c>
      <c r="BF27" s="70">
        <f t="shared" si="16"/>
        <v>8.2977863192831762</v>
      </c>
    </row>
    <row r="28" spans="3:58" s="70" customFormat="1">
      <c r="C28" s="70" t="s">
        <v>1386</v>
      </c>
      <c r="D28" s="70" t="s">
        <v>1387</v>
      </c>
      <c r="E28" s="70">
        <v>10</v>
      </c>
      <c r="F28" s="70">
        <v>4</v>
      </c>
      <c r="G28" s="71" t="str">
        <f t="shared" si="0"/>
        <v>10-4</v>
      </c>
      <c r="H28" s="70">
        <v>0</v>
      </c>
      <c r="I28" s="70">
        <v>39</v>
      </c>
      <c r="J28" s="70" t="b">
        <f>IF((I28/100)&gt;(VLOOKUP($G28,[1]Depth_Lookup_CCL!$A$3:$L$549,9,FALSE)),"Value too high",TRUE)</f>
        <v>1</v>
      </c>
      <c r="K28" s="72">
        <f>(VLOOKUP($G28,Depth_Lookup_CCL!$A$3:$Z$549,11,FALSE))+(H28/100)</f>
        <v>13.980000000000002</v>
      </c>
      <c r="L28" s="72">
        <f>(VLOOKUP($G28,Depth_Lookup_CCL!$A$3:$Z$549,11,FALSE))+(I28/100)</f>
        <v>14.370000000000003</v>
      </c>
      <c r="M28" s="67">
        <v>2</v>
      </c>
      <c r="N28" s="70" t="s">
        <v>1389</v>
      </c>
      <c r="P28" s="73"/>
      <c r="Q28" s="73"/>
      <c r="R28" s="73"/>
      <c r="S28" s="74"/>
      <c r="T28" s="73"/>
      <c r="U28" s="75"/>
      <c r="V28" s="73"/>
      <c r="W28" s="73"/>
      <c r="X28" s="73"/>
      <c r="Y28" s="75"/>
      <c r="Z28" s="75"/>
      <c r="AA28" s="75"/>
      <c r="AB28" s="75"/>
      <c r="AC28" s="73"/>
      <c r="AD28" s="73"/>
      <c r="AE28" s="73"/>
      <c r="AF28" s="75"/>
      <c r="AG28" s="75"/>
      <c r="AH28" s="73"/>
      <c r="AI28" s="73"/>
      <c r="AJ28" s="73"/>
      <c r="AK28" s="72"/>
      <c r="AL28" s="76"/>
      <c r="AM28" s="76"/>
      <c r="AN28" s="72"/>
      <c r="AO28" s="76"/>
      <c r="AP28" s="72"/>
      <c r="AQ28" s="72"/>
      <c r="AR28" s="72"/>
      <c r="AS28" s="72"/>
      <c r="AT28" s="77"/>
      <c r="AU28" s="78"/>
      <c r="AV28" s="77"/>
      <c r="AW28" s="77"/>
      <c r="AX28" s="77"/>
      <c r="AY28" s="77"/>
      <c r="AZ28" s="77"/>
      <c r="BA28" s="77"/>
      <c r="BB28" s="77"/>
      <c r="BC28" s="77"/>
      <c r="BD28" s="79"/>
    </row>
    <row r="29" spans="3:58" s="70" customFormat="1">
      <c r="C29" s="70" t="s">
        <v>1386</v>
      </c>
      <c r="D29" s="70" t="s">
        <v>1387</v>
      </c>
      <c r="E29" s="70">
        <v>10</v>
      </c>
      <c r="F29" s="70">
        <v>4</v>
      </c>
      <c r="G29" s="71" t="str">
        <f t="shared" si="0"/>
        <v>10-4</v>
      </c>
      <c r="H29" s="70">
        <v>39</v>
      </c>
      <c r="I29" s="70">
        <v>48</v>
      </c>
      <c r="J29" s="70" t="b">
        <f>IF((I29/100)&gt;(VLOOKUP($G29,[1]Depth_Lookup_CCL!$A$3:$L$549,9,FALSE)),"Value too high",TRUE)</f>
        <v>1</v>
      </c>
      <c r="K29" s="72">
        <f>(VLOOKUP($G29,Depth_Lookup_CCL!$A$3:$Z$549,11,FALSE))+(H29/100)</f>
        <v>14.370000000000003</v>
      </c>
      <c r="L29" s="72">
        <f>(VLOOKUP($G29,Depth_Lookup_CCL!$A$3:$Z$549,11,FALSE))+(I29/100)</f>
        <v>14.460000000000003</v>
      </c>
      <c r="M29" s="67">
        <v>2</v>
      </c>
      <c r="N29" s="70" t="s">
        <v>1389</v>
      </c>
      <c r="P29" s="73"/>
      <c r="Q29" s="73"/>
      <c r="R29" s="73"/>
      <c r="S29" s="74"/>
      <c r="T29" s="73"/>
      <c r="U29" s="75"/>
      <c r="V29" s="73"/>
      <c r="W29" s="73"/>
      <c r="X29" s="73"/>
      <c r="Y29" s="75"/>
      <c r="Z29" s="75"/>
      <c r="AA29" s="75"/>
      <c r="AB29" s="75"/>
      <c r="AC29" s="73"/>
      <c r="AD29" s="73"/>
      <c r="AE29" s="73"/>
      <c r="AF29" s="75"/>
      <c r="AG29" s="75"/>
      <c r="AH29" s="73"/>
      <c r="AI29" s="73"/>
      <c r="AJ29" s="73"/>
      <c r="AK29" s="72"/>
      <c r="AL29" s="76"/>
      <c r="AM29" s="76"/>
      <c r="AN29" s="72"/>
      <c r="AO29" s="76"/>
      <c r="AP29" s="72"/>
      <c r="AQ29" s="72"/>
      <c r="AR29" s="72"/>
      <c r="AS29" s="72"/>
      <c r="AT29" s="77">
        <v>25</v>
      </c>
      <c r="AU29" s="78">
        <v>270</v>
      </c>
      <c r="AV29" s="77">
        <v>25</v>
      </c>
      <c r="AW29" s="77">
        <v>180</v>
      </c>
      <c r="AX29" s="77">
        <f t="shared" si="8"/>
        <v>45</v>
      </c>
      <c r="AY29" s="77">
        <f t="shared" si="9"/>
        <v>45</v>
      </c>
      <c r="AZ29" s="77">
        <f t="shared" si="10"/>
        <v>56.596801265758025</v>
      </c>
      <c r="BA29" s="77">
        <f t="shared" si="11"/>
        <v>135</v>
      </c>
      <c r="BB29" s="77">
        <f t="shared" si="12"/>
        <v>33.403198734241975</v>
      </c>
      <c r="BC29" s="77">
        <f t="shared" si="13"/>
        <v>225</v>
      </c>
      <c r="BD29" s="79">
        <f t="shared" si="14"/>
        <v>33.403198734241975</v>
      </c>
      <c r="BE29" s="70">
        <f>30+BD29</f>
        <v>63.403198734241975</v>
      </c>
      <c r="BF29" s="70">
        <f t="shared" si="16"/>
        <v>-3.4031987342419754</v>
      </c>
    </row>
    <row r="30" spans="3:58" s="70" customFormat="1">
      <c r="C30" s="70" t="s">
        <v>1386</v>
      </c>
      <c r="D30" s="70" t="s">
        <v>1387</v>
      </c>
      <c r="E30" s="70">
        <v>10</v>
      </c>
      <c r="F30" s="70">
        <v>4</v>
      </c>
      <c r="G30" s="71" t="str">
        <f t="shared" si="0"/>
        <v>10-4</v>
      </c>
      <c r="H30" s="70">
        <v>48</v>
      </c>
      <c r="I30" s="70">
        <v>70</v>
      </c>
      <c r="J30" s="70" t="b">
        <f>IF((I30/100)&gt;(VLOOKUP($G30,[1]Depth_Lookup_CCL!$A$3:$L$549,9,FALSE)),"Value too high",TRUE)</f>
        <v>1</v>
      </c>
      <c r="K30" s="72">
        <f>(VLOOKUP($G30,Depth_Lookup_CCL!$A$3:$Z$549,11,FALSE))+(H30/100)</f>
        <v>14.460000000000003</v>
      </c>
      <c r="L30" s="72">
        <f>(VLOOKUP($G30,Depth_Lookup_CCL!$A$3:$Z$549,11,FALSE))+(I30/100)</f>
        <v>14.680000000000001</v>
      </c>
      <c r="M30" s="67">
        <v>2</v>
      </c>
      <c r="N30" s="70" t="s">
        <v>1389</v>
      </c>
      <c r="P30" s="73"/>
      <c r="Q30" s="73"/>
      <c r="R30" s="73"/>
      <c r="S30" s="74"/>
      <c r="T30" s="73"/>
      <c r="U30" s="75"/>
      <c r="V30" s="73"/>
      <c r="W30" s="73"/>
      <c r="X30" s="73"/>
      <c r="Y30" s="75"/>
      <c r="Z30" s="75"/>
      <c r="AA30" s="75"/>
      <c r="AB30" s="75"/>
      <c r="AC30" s="73"/>
      <c r="AD30" s="73"/>
      <c r="AE30" s="73"/>
      <c r="AF30" s="75"/>
      <c r="AG30" s="75"/>
      <c r="AH30" s="73"/>
      <c r="AI30" s="73"/>
      <c r="AJ30" s="73"/>
      <c r="AK30" s="72"/>
      <c r="AL30" s="76"/>
      <c r="AM30" s="76"/>
      <c r="AN30" s="72"/>
      <c r="AO30" s="76"/>
      <c r="AP30" s="72"/>
      <c r="AQ30" s="72"/>
      <c r="AR30" s="72"/>
      <c r="AS30" s="72"/>
      <c r="AT30" s="77"/>
      <c r="AU30" s="78"/>
      <c r="AV30" s="77"/>
      <c r="AW30" s="77"/>
      <c r="AX30" s="77"/>
      <c r="AY30" s="77"/>
      <c r="AZ30" s="77"/>
      <c r="BA30" s="77"/>
      <c r="BB30" s="77"/>
      <c r="BC30" s="77"/>
      <c r="BD30" s="79"/>
    </row>
    <row r="31" spans="3:58" s="70" customFormat="1">
      <c r="C31" s="70" t="s">
        <v>1386</v>
      </c>
      <c r="D31" s="70" t="s">
        <v>1387</v>
      </c>
      <c r="E31" s="70">
        <v>10</v>
      </c>
      <c r="F31" s="70">
        <v>4</v>
      </c>
      <c r="G31" s="71" t="str">
        <f t="shared" si="0"/>
        <v>10-4</v>
      </c>
      <c r="H31" s="70">
        <v>70</v>
      </c>
      <c r="I31" s="70">
        <v>86</v>
      </c>
      <c r="J31" s="70" t="str">
        <f>IF((I31/100)&gt;(VLOOKUP($G31,[1]Depth_Lookup_CCL!$A$3:$L$549,9,FALSE)),"Value too high",TRUE)</f>
        <v>Value too high</v>
      </c>
      <c r="K31" s="72">
        <f>(VLOOKUP($G31,Depth_Lookup_CCL!$A$3:$Z$549,11,FALSE))+(H31/100)</f>
        <v>14.680000000000001</v>
      </c>
      <c r="L31" s="72">
        <f>(VLOOKUP($G31,Depth_Lookup_CCL!$A$3:$Z$549,11,FALSE))+(I31/100)</f>
        <v>14.840000000000002</v>
      </c>
      <c r="M31" s="67">
        <v>2</v>
      </c>
      <c r="N31" s="70" t="s">
        <v>1389</v>
      </c>
      <c r="O31" s="70" t="s">
        <v>233</v>
      </c>
      <c r="P31" s="73"/>
      <c r="Q31" s="73"/>
      <c r="R31" s="73"/>
      <c r="S31" s="74" t="s">
        <v>1391</v>
      </c>
      <c r="T31" s="73" t="s">
        <v>170</v>
      </c>
      <c r="U31" s="75" t="s">
        <v>155</v>
      </c>
      <c r="V31" s="73" t="s">
        <v>176</v>
      </c>
      <c r="W31" s="73" t="s">
        <v>107</v>
      </c>
      <c r="X31" s="73">
        <f>VLOOKUP(W31,[2]definitions_list_lookup!$V$12:$W$15,2,FALSE)</f>
        <v>2</v>
      </c>
      <c r="Y31" s="75" t="s">
        <v>242</v>
      </c>
      <c r="Z31" s="75">
        <f>VLOOKUP(Y31,[2]definitions_list_lookup!$AT$3:$AU$5,2,FALSE)</f>
        <v>1</v>
      </c>
      <c r="AA31" s="75">
        <v>2</v>
      </c>
      <c r="AB31" s="75"/>
      <c r="AC31" s="73"/>
      <c r="AD31" s="73"/>
      <c r="AE31" s="73"/>
      <c r="AF31" s="75"/>
      <c r="AG31" s="75"/>
      <c r="AH31" s="73"/>
      <c r="AI31" s="73"/>
      <c r="AJ31" s="73"/>
      <c r="AK31" s="72"/>
      <c r="AL31" s="76"/>
      <c r="AM31" s="76"/>
      <c r="AN31" s="72"/>
      <c r="AO31" s="76"/>
      <c r="AP31" s="72"/>
      <c r="AQ31" s="72"/>
      <c r="AR31" s="72"/>
      <c r="AS31" s="72"/>
      <c r="AT31" s="77">
        <v>24</v>
      </c>
      <c r="AU31" s="78">
        <v>270</v>
      </c>
      <c r="AV31" s="77">
        <v>20</v>
      </c>
      <c r="AW31" s="77">
        <v>180</v>
      </c>
      <c r="AX31" s="77">
        <f t="shared" si="8"/>
        <v>50.734326672083569</v>
      </c>
      <c r="AY31" s="77">
        <f t="shared" si="9"/>
        <v>50.734326672083569</v>
      </c>
      <c r="AZ31" s="77">
        <f t="shared" si="10"/>
        <v>60.098181107954424</v>
      </c>
      <c r="BA31" s="77">
        <f t="shared" si="11"/>
        <v>140.73432667208357</v>
      </c>
      <c r="BB31" s="77">
        <f t="shared" si="12"/>
        <v>29.901818892045576</v>
      </c>
      <c r="BC31" s="77">
        <f t="shared" si="13"/>
        <v>230.73432667208357</v>
      </c>
      <c r="BD31" s="79">
        <f t="shared" si="14"/>
        <v>29.901818892045576</v>
      </c>
      <c r="BE31" s="70">
        <f t="shared" ref="BE31:BE98" si="17">30+BD31</f>
        <v>59.901818892045576</v>
      </c>
      <c r="BF31" s="70">
        <f t="shared" si="16"/>
        <v>9.8181107954424363E-2</v>
      </c>
    </row>
    <row r="32" spans="3:58" s="70" customFormat="1">
      <c r="C32" s="70" t="s">
        <v>1386</v>
      </c>
      <c r="D32" s="70" t="s">
        <v>1387</v>
      </c>
      <c r="E32" s="70">
        <v>11</v>
      </c>
      <c r="F32" s="70">
        <v>1</v>
      </c>
      <c r="G32" s="71" t="str">
        <f t="shared" si="0"/>
        <v>11-1</v>
      </c>
      <c r="H32" s="70">
        <v>0</v>
      </c>
      <c r="I32" s="70">
        <v>50</v>
      </c>
      <c r="J32" s="70" t="b">
        <f>IF((I32/100)&gt;(VLOOKUP($G32,[1]Depth_Lookup_CCL!$A$3:$L$549,9,FALSE)),"Value too high",TRUE)</f>
        <v>1</v>
      </c>
      <c r="K32" s="72">
        <f>(VLOOKUP($G32,Depth_Lookup_CCL!$A$3:$Z$549,11,FALSE))+(H32/100)</f>
        <v>14.6</v>
      </c>
      <c r="L32" s="72">
        <f>(VLOOKUP($G32,Depth_Lookup_CCL!$A$3:$Z$549,11,FALSE))+(I32/100)</f>
        <v>15.1</v>
      </c>
      <c r="M32" s="67">
        <v>2</v>
      </c>
      <c r="N32" s="70" t="s">
        <v>1389</v>
      </c>
      <c r="P32" s="73"/>
      <c r="Q32" s="73"/>
      <c r="R32" s="73"/>
      <c r="S32" s="74"/>
      <c r="T32" s="73"/>
      <c r="U32" s="75"/>
      <c r="V32" s="73"/>
      <c r="W32" s="73"/>
      <c r="X32" s="73"/>
      <c r="Y32" s="75"/>
      <c r="Z32" s="75"/>
      <c r="AA32" s="75"/>
      <c r="AB32" s="75"/>
      <c r="AC32" s="73"/>
      <c r="AD32" s="73"/>
      <c r="AE32" s="73"/>
      <c r="AF32" s="75"/>
      <c r="AG32" s="75"/>
      <c r="AH32" s="73"/>
      <c r="AI32" s="73"/>
      <c r="AJ32" s="73"/>
      <c r="AK32" s="72"/>
      <c r="AL32" s="76"/>
      <c r="AM32" s="76"/>
      <c r="AN32" s="72"/>
      <c r="AO32" s="76"/>
      <c r="AP32" s="72"/>
      <c r="AQ32" s="72"/>
      <c r="AR32" s="72"/>
      <c r="AS32" s="72"/>
      <c r="AT32" s="77">
        <v>51</v>
      </c>
      <c r="AU32" s="78">
        <v>270</v>
      </c>
      <c r="AV32" s="77">
        <v>33</v>
      </c>
      <c r="AW32" s="77">
        <v>360</v>
      </c>
      <c r="AX32" s="77">
        <f t="shared" si="8"/>
        <v>117.73897995049549</v>
      </c>
      <c r="AY32" s="77">
        <f t="shared" si="9"/>
        <v>117.73897995049549</v>
      </c>
      <c r="AZ32" s="77">
        <f t="shared" si="10"/>
        <v>35.629977769898751</v>
      </c>
      <c r="BA32" s="77">
        <f t="shared" si="11"/>
        <v>207.73897995049549</v>
      </c>
      <c r="BB32" s="77">
        <f t="shared" si="12"/>
        <v>54.370022230101249</v>
      </c>
      <c r="BC32" s="77">
        <f t="shared" si="13"/>
        <v>297.73897995049549</v>
      </c>
      <c r="BD32" s="79">
        <f t="shared" si="14"/>
        <v>54.370022230101249</v>
      </c>
      <c r="BE32" s="70">
        <f t="shared" si="17"/>
        <v>84.370022230101256</v>
      </c>
      <c r="BF32" s="70">
        <f t="shared" si="16"/>
        <v>-24.370022230101249</v>
      </c>
    </row>
    <row r="33" spans="3:58" s="70" customFormat="1">
      <c r="C33" s="70" t="s">
        <v>1386</v>
      </c>
      <c r="D33" s="70" t="s">
        <v>1387</v>
      </c>
      <c r="E33" s="70">
        <v>11</v>
      </c>
      <c r="F33" s="70">
        <v>1</v>
      </c>
      <c r="G33" s="71" t="str">
        <f t="shared" si="0"/>
        <v>11-1</v>
      </c>
      <c r="H33" s="70">
        <v>50</v>
      </c>
      <c r="I33" s="70">
        <v>68</v>
      </c>
      <c r="J33" s="70" t="b">
        <f>IF((I33/100)&gt;(VLOOKUP($G33,[1]Depth_Lookup_CCL!$A$3:$L$549,9,FALSE)),"Value too high",TRUE)</f>
        <v>1</v>
      </c>
      <c r="K33" s="72">
        <f>(VLOOKUP($G33,Depth_Lookup_CCL!$A$3:$Z$549,11,FALSE))+(H33/100)</f>
        <v>15.1</v>
      </c>
      <c r="L33" s="72">
        <f>(VLOOKUP($G33,Depth_Lookup_CCL!$A$3:$Z$549,11,FALSE))+(I33/100)</f>
        <v>15.28</v>
      </c>
      <c r="M33" s="67">
        <v>2</v>
      </c>
      <c r="N33" s="70" t="s">
        <v>1389</v>
      </c>
      <c r="O33" s="70" t="s">
        <v>233</v>
      </c>
      <c r="P33" s="73"/>
      <c r="Q33" s="73"/>
      <c r="R33" s="73"/>
      <c r="S33" s="74" t="s">
        <v>1391</v>
      </c>
      <c r="T33" s="73" t="s">
        <v>171</v>
      </c>
      <c r="U33" s="75" t="s">
        <v>155</v>
      </c>
      <c r="V33" s="73" t="s">
        <v>176</v>
      </c>
      <c r="W33" s="73" t="s">
        <v>107</v>
      </c>
      <c r="X33" s="73">
        <f>VLOOKUP(W33,[2]definitions_list_lookup!$V$12:$W$15,2,FALSE)</f>
        <v>2</v>
      </c>
      <c r="Y33" s="75" t="s">
        <v>242</v>
      </c>
      <c r="Z33" s="75">
        <f>VLOOKUP(Y33,[2]definitions_list_lookup!$AT$3:$AU$5,2,FALSE)</f>
        <v>1</v>
      </c>
      <c r="AA33" s="75">
        <v>6</v>
      </c>
      <c r="AB33" s="75"/>
      <c r="AC33" s="73"/>
      <c r="AD33" s="73"/>
      <c r="AE33" s="73"/>
      <c r="AF33" s="75"/>
      <c r="AG33" s="75"/>
      <c r="AH33" s="73"/>
      <c r="AI33" s="73"/>
      <c r="AJ33" s="73"/>
      <c r="AK33" s="72"/>
      <c r="AL33" s="76"/>
      <c r="AM33" s="76"/>
      <c r="AN33" s="72"/>
      <c r="AO33" s="76"/>
      <c r="AP33" s="72"/>
      <c r="AQ33" s="72"/>
      <c r="AR33" s="72"/>
      <c r="AS33" s="72"/>
      <c r="AT33" s="77">
        <v>12</v>
      </c>
      <c r="AU33" s="78">
        <v>270</v>
      </c>
      <c r="AV33" s="77">
        <v>29</v>
      </c>
      <c r="AW33" s="77">
        <v>360</v>
      </c>
      <c r="AX33" s="77">
        <f t="shared" si="8"/>
        <v>159.02006990450616</v>
      </c>
      <c r="AY33" s="77">
        <f t="shared" si="9"/>
        <v>159.02006990450616</v>
      </c>
      <c r="AZ33" s="77">
        <f t="shared" si="10"/>
        <v>59.303853910392206</v>
      </c>
      <c r="BA33" s="77">
        <f t="shared" si="11"/>
        <v>249.02006990450616</v>
      </c>
      <c r="BB33" s="77">
        <f t="shared" si="12"/>
        <v>30.696146089607794</v>
      </c>
      <c r="BC33" s="77">
        <f t="shared" si="13"/>
        <v>339.02006990450616</v>
      </c>
      <c r="BD33" s="79">
        <f t="shared" si="14"/>
        <v>30.696146089607794</v>
      </c>
      <c r="BE33" s="70">
        <f t="shared" si="17"/>
        <v>60.696146089607794</v>
      </c>
      <c r="BF33" s="70">
        <f t="shared" si="16"/>
        <v>-0.69614608960779378</v>
      </c>
    </row>
    <row r="34" spans="3:58" s="70" customFormat="1">
      <c r="C34" s="70" t="s">
        <v>1386</v>
      </c>
      <c r="D34" s="70" t="s">
        <v>1387</v>
      </c>
      <c r="E34" s="70">
        <v>11</v>
      </c>
      <c r="F34" s="70">
        <v>2</v>
      </c>
      <c r="G34" s="71" t="str">
        <f t="shared" si="0"/>
        <v>11-2</v>
      </c>
      <c r="H34" s="70">
        <v>0</v>
      </c>
      <c r="I34" s="70">
        <v>54</v>
      </c>
      <c r="J34" s="70" t="b">
        <f>IF((I34/100)&gt;(VLOOKUP($G34,[1]Depth_Lookup_CCL!$A$3:$L$549,9,FALSE)),"Value too high",TRUE)</f>
        <v>1</v>
      </c>
      <c r="K34" s="72">
        <f>(VLOOKUP($G34,Depth_Lookup_CCL!$A$3:$Z$549,11,FALSE))+(H34/100)</f>
        <v>15.28</v>
      </c>
      <c r="L34" s="72">
        <f>(VLOOKUP($G34,Depth_Lookup_CCL!$A$3:$Z$549,11,FALSE))+(I34/100)</f>
        <v>15.82</v>
      </c>
      <c r="M34" s="67">
        <v>2</v>
      </c>
      <c r="N34" s="70" t="s">
        <v>1389</v>
      </c>
      <c r="P34" s="73"/>
      <c r="Q34" s="73"/>
      <c r="R34" s="73"/>
      <c r="S34" s="74"/>
      <c r="T34" s="73"/>
      <c r="U34" s="75"/>
      <c r="V34" s="73"/>
      <c r="W34" s="73"/>
      <c r="X34" s="73"/>
      <c r="Y34" s="75"/>
      <c r="Z34" s="75"/>
      <c r="AA34" s="75"/>
      <c r="AB34" s="75"/>
      <c r="AC34" s="73"/>
      <c r="AD34" s="73"/>
      <c r="AE34" s="73"/>
      <c r="AF34" s="75"/>
      <c r="AG34" s="75"/>
      <c r="AH34" s="73"/>
      <c r="AI34" s="73"/>
      <c r="AJ34" s="73"/>
      <c r="AK34" s="72"/>
      <c r="AL34" s="76"/>
      <c r="AM34" s="76"/>
      <c r="AN34" s="72"/>
      <c r="AO34" s="76"/>
      <c r="AP34" s="72"/>
      <c r="AQ34" s="72"/>
      <c r="AR34" s="72"/>
      <c r="AS34" s="72"/>
      <c r="AT34" s="77">
        <v>15</v>
      </c>
      <c r="AU34" s="78">
        <v>270</v>
      </c>
      <c r="AV34" s="77">
        <v>15</v>
      </c>
      <c r="AW34" s="77">
        <v>180</v>
      </c>
      <c r="AX34" s="77">
        <f t="shared" si="8"/>
        <v>45</v>
      </c>
      <c r="AY34" s="77">
        <f t="shared" si="9"/>
        <v>45</v>
      </c>
      <c r="AZ34" s="77">
        <f t="shared" si="10"/>
        <v>69.246429016315204</v>
      </c>
      <c r="BA34" s="77">
        <f t="shared" si="11"/>
        <v>135</v>
      </c>
      <c r="BB34" s="77">
        <f t="shared" si="12"/>
        <v>20.753570983684796</v>
      </c>
      <c r="BC34" s="77">
        <f t="shared" si="13"/>
        <v>225</v>
      </c>
      <c r="BD34" s="79">
        <f t="shared" si="14"/>
        <v>20.753570983684796</v>
      </c>
      <c r="BE34" s="70">
        <f t="shared" si="17"/>
        <v>50.753570983684796</v>
      </c>
      <c r="BF34" s="70">
        <f t="shared" si="16"/>
        <v>9.2464290163152043</v>
      </c>
    </row>
    <row r="35" spans="3:58" s="70" customFormat="1">
      <c r="C35" s="70" t="s">
        <v>1386</v>
      </c>
      <c r="D35" s="70" t="s">
        <v>1387</v>
      </c>
      <c r="E35" s="70">
        <v>11</v>
      </c>
      <c r="F35" s="70">
        <v>2</v>
      </c>
      <c r="G35" s="71" t="str">
        <f t="shared" si="0"/>
        <v>11-2</v>
      </c>
      <c r="H35" s="70">
        <v>54</v>
      </c>
      <c r="I35" s="70">
        <v>97</v>
      </c>
      <c r="J35" s="70" t="str">
        <f>IF((I35/100)&gt;(VLOOKUP($G35,[1]Depth_Lookup_CCL!$A$3:$L$549,9,FALSE)),"Value too high",TRUE)</f>
        <v>Value too high</v>
      </c>
      <c r="K35" s="72">
        <f>(VLOOKUP($G35,Depth_Lookup_CCL!$A$3:$Z$549,11,FALSE))+(H35/100)</f>
        <v>15.82</v>
      </c>
      <c r="L35" s="72">
        <f>(VLOOKUP($G35,Depth_Lookup_CCL!$A$3:$Z$549,11,FALSE))+(I35/100)</f>
        <v>16.25</v>
      </c>
      <c r="M35" s="67">
        <v>2</v>
      </c>
      <c r="N35" s="70" t="s">
        <v>1389</v>
      </c>
      <c r="O35" s="70" t="s">
        <v>233</v>
      </c>
      <c r="P35" s="73"/>
      <c r="Q35" s="73"/>
      <c r="R35" s="73"/>
      <c r="S35" s="74" t="s">
        <v>1391</v>
      </c>
      <c r="T35" s="73"/>
      <c r="U35" s="75"/>
      <c r="V35" s="73"/>
      <c r="W35" s="73"/>
      <c r="X35" s="73" t="e">
        <f>VLOOKUP(W35,[2]definitions_list_lookup!$V$12:$W$15,2,FALSE)</f>
        <v>#N/A</v>
      </c>
      <c r="Y35" s="75"/>
      <c r="Z35" s="75" t="e">
        <f>VLOOKUP(Y35,[2]definitions_list_lookup!$AT$3:$AU$5,2,FALSE)</f>
        <v>#N/A</v>
      </c>
      <c r="AA35" s="75"/>
      <c r="AB35" s="75"/>
      <c r="AC35" s="73"/>
      <c r="AD35" s="73"/>
      <c r="AE35" s="73"/>
      <c r="AF35" s="75"/>
      <c r="AG35" s="75"/>
      <c r="AH35" s="73"/>
      <c r="AI35" s="73"/>
      <c r="AJ35" s="73"/>
      <c r="AK35" s="72"/>
      <c r="AL35" s="76"/>
      <c r="AM35" s="76"/>
      <c r="AN35" s="72"/>
      <c r="AO35" s="76"/>
      <c r="AP35" s="72"/>
      <c r="AQ35" s="72"/>
      <c r="AR35" s="72"/>
      <c r="AS35" s="72"/>
      <c r="AT35" s="77">
        <v>5</v>
      </c>
      <c r="AU35" s="78">
        <v>270</v>
      </c>
      <c r="AV35" s="77">
        <v>40</v>
      </c>
      <c r="AW35" s="77">
        <v>360</v>
      </c>
      <c r="AX35" s="77">
        <f t="shared" si="8"/>
        <v>174.04756741542917</v>
      </c>
      <c r="AY35" s="77">
        <f t="shared" si="9"/>
        <v>174.04756741542917</v>
      </c>
      <c r="AZ35" s="77">
        <f t="shared" si="10"/>
        <v>49.84740426345406</v>
      </c>
      <c r="BA35" s="77">
        <f t="shared" si="11"/>
        <v>264.04756741542917</v>
      </c>
      <c r="BB35" s="77">
        <f t="shared" si="12"/>
        <v>40.15259573654594</v>
      </c>
      <c r="BC35" s="77">
        <f t="shared" si="13"/>
        <v>354.04756741542917</v>
      </c>
      <c r="BD35" s="79">
        <f t="shared" si="14"/>
        <v>40.15259573654594</v>
      </c>
      <c r="BE35" s="70">
        <f t="shared" si="17"/>
        <v>70.152595736545948</v>
      </c>
      <c r="BF35" s="70">
        <f t="shared" si="16"/>
        <v>-10.15259573654594</v>
      </c>
    </row>
    <row r="36" spans="3:58" s="70" customFormat="1">
      <c r="C36" s="70" t="s">
        <v>1386</v>
      </c>
      <c r="D36" s="70" t="s">
        <v>1387</v>
      </c>
      <c r="E36" s="70">
        <v>11</v>
      </c>
      <c r="F36" s="70">
        <v>3</v>
      </c>
      <c r="G36" s="71" t="str">
        <f t="shared" si="0"/>
        <v>11-3</v>
      </c>
      <c r="H36" s="70">
        <v>0</v>
      </c>
      <c r="I36" s="70">
        <v>95</v>
      </c>
      <c r="J36" s="70" t="str">
        <f>IF((I36/100)&gt;(VLOOKUP($G36,[1]Depth_Lookup_CCL!$A$3:$L$549,9,FALSE)),"Value too high",TRUE)</f>
        <v>Value too high</v>
      </c>
      <c r="K36" s="72">
        <f>(VLOOKUP($G36,Depth_Lookup_CCL!$A$3:$Z$549,11,FALSE))+(H36/100)</f>
        <v>16.245000000000001</v>
      </c>
      <c r="L36" s="72">
        <f>(VLOOKUP($G36,Depth_Lookup_CCL!$A$3:$Z$549,11,FALSE))+(I36/100)</f>
        <v>17.195</v>
      </c>
      <c r="M36" s="67">
        <v>2</v>
      </c>
      <c r="N36" s="70" t="s">
        <v>1389</v>
      </c>
      <c r="O36" s="70" t="s">
        <v>233</v>
      </c>
      <c r="P36" s="73"/>
      <c r="Q36" s="73"/>
      <c r="R36" s="73"/>
      <c r="S36" s="74"/>
      <c r="T36" s="73"/>
      <c r="U36" s="75"/>
      <c r="V36" s="73"/>
      <c r="W36" s="73"/>
      <c r="X36" s="73" t="e">
        <f>VLOOKUP(W36,[2]definitions_list_lookup!$V$12:$W$15,2,FALSE)</f>
        <v>#N/A</v>
      </c>
      <c r="Y36" s="75"/>
      <c r="Z36" s="75" t="e">
        <f>VLOOKUP(Y36,[2]definitions_list_lookup!$AT$3:$AU$5,2,FALSE)</f>
        <v>#N/A</v>
      </c>
      <c r="AA36" s="75"/>
      <c r="AB36" s="75"/>
      <c r="AC36" s="73"/>
      <c r="AD36" s="73"/>
      <c r="AE36" s="73"/>
      <c r="AF36" s="75"/>
      <c r="AG36" s="75"/>
      <c r="AH36" s="73"/>
      <c r="AI36" s="73"/>
      <c r="AJ36" s="73"/>
      <c r="AK36" s="72"/>
      <c r="AL36" s="76"/>
      <c r="AM36" s="76"/>
      <c r="AN36" s="72"/>
      <c r="AO36" s="76"/>
      <c r="AP36" s="72"/>
      <c r="AQ36" s="72"/>
      <c r="AR36" s="72"/>
      <c r="AS36" s="72"/>
      <c r="AT36" s="77">
        <v>8</v>
      </c>
      <c r="AU36" s="78">
        <v>90</v>
      </c>
      <c r="AV36" s="77">
        <v>20</v>
      </c>
      <c r="AW36" s="77">
        <v>360</v>
      </c>
      <c r="AX36" s="77">
        <f t="shared" si="8"/>
        <v>-158.88679131195047</v>
      </c>
      <c r="AY36" s="77">
        <f t="shared" si="9"/>
        <v>201.11320868804953</v>
      </c>
      <c r="AZ36" s="77">
        <f t="shared" si="10"/>
        <v>68.686181243994696</v>
      </c>
      <c r="BA36" s="77">
        <f t="shared" si="11"/>
        <v>291.11320868804955</v>
      </c>
      <c r="BB36" s="77">
        <f t="shared" si="12"/>
        <v>21.313818756005304</v>
      </c>
      <c r="BC36" s="77">
        <f t="shared" si="13"/>
        <v>21.113208688049525</v>
      </c>
      <c r="BD36" s="79">
        <f t="shared" si="14"/>
        <v>21.313818756005304</v>
      </c>
      <c r="BE36" s="70">
        <f t="shared" si="17"/>
        <v>51.313818756005304</v>
      </c>
      <c r="BF36" s="70">
        <f t="shared" si="16"/>
        <v>8.6861812439946959</v>
      </c>
    </row>
    <row r="37" spans="3:58" s="70" customFormat="1">
      <c r="C37" s="70" t="s">
        <v>1386</v>
      </c>
      <c r="D37" s="70" t="s">
        <v>1387</v>
      </c>
      <c r="E37" s="70">
        <v>11</v>
      </c>
      <c r="F37" s="70">
        <v>4</v>
      </c>
      <c r="G37" s="71" t="str">
        <f t="shared" si="0"/>
        <v>11-4</v>
      </c>
      <c r="H37" s="70">
        <v>0</v>
      </c>
      <c r="I37" s="70">
        <v>33</v>
      </c>
      <c r="J37" s="70" t="b">
        <f>IF((I37/100)&gt;(VLOOKUP($G37,[1]Depth_Lookup_CCL!$A$3:$L$549,9,FALSE)),"Value too high",TRUE)</f>
        <v>1</v>
      </c>
      <c r="K37" s="72">
        <f>(VLOOKUP($G37,Depth_Lookup_CCL!$A$3:$Z$549,11,FALSE))+(H37/100)</f>
        <v>17.190000000000001</v>
      </c>
      <c r="L37" s="72">
        <f>(VLOOKUP($G37,Depth_Lookup_CCL!$A$3:$Z$549,11,FALSE))+(I37/100)</f>
        <v>17.52</v>
      </c>
      <c r="M37" s="67">
        <v>2</v>
      </c>
      <c r="N37" s="70" t="s">
        <v>1389</v>
      </c>
      <c r="O37" s="70" t="s">
        <v>233</v>
      </c>
      <c r="P37" s="73"/>
      <c r="Q37" s="73"/>
      <c r="R37" s="73"/>
      <c r="S37" s="74"/>
      <c r="T37" s="73"/>
      <c r="U37" s="75"/>
      <c r="V37" s="73"/>
      <c r="W37" s="73"/>
      <c r="X37" s="73"/>
      <c r="Y37" s="75"/>
      <c r="Z37" s="75"/>
      <c r="AA37" s="75"/>
      <c r="AB37" s="75"/>
      <c r="AC37" s="73"/>
      <c r="AD37" s="73"/>
      <c r="AE37" s="73"/>
      <c r="AF37" s="75"/>
      <c r="AG37" s="75"/>
      <c r="AH37" s="73"/>
      <c r="AI37" s="73"/>
      <c r="AJ37" s="73"/>
      <c r="AK37" s="72"/>
      <c r="AL37" s="76"/>
      <c r="AM37" s="76"/>
      <c r="AN37" s="72"/>
      <c r="AO37" s="76"/>
      <c r="AP37" s="72"/>
      <c r="AQ37" s="72"/>
      <c r="AR37" s="72"/>
      <c r="AS37" s="72"/>
      <c r="AT37" s="77">
        <v>10</v>
      </c>
      <c r="AU37" s="78">
        <v>270</v>
      </c>
      <c r="AV37" s="77">
        <v>0</v>
      </c>
      <c r="AW37" s="77">
        <v>360</v>
      </c>
      <c r="AX37" s="77">
        <f t="shared" si="8"/>
        <v>90</v>
      </c>
      <c r="AY37" s="77">
        <f t="shared" si="9"/>
        <v>90</v>
      </c>
      <c r="AZ37" s="77">
        <f t="shared" si="10"/>
        <v>80</v>
      </c>
      <c r="BA37" s="77">
        <f t="shared" si="11"/>
        <v>180</v>
      </c>
      <c r="BB37" s="77">
        <f t="shared" si="12"/>
        <v>10</v>
      </c>
      <c r="BC37" s="77">
        <f t="shared" si="13"/>
        <v>270</v>
      </c>
      <c r="BD37" s="79">
        <f t="shared" si="14"/>
        <v>10</v>
      </c>
      <c r="BE37" s="70">
        <f t="shared" si="17"/>
        <v>40</v>
      </c>
      <c r="BF37" s="70">
        <f t="shared" si="16"/>
        <v>20</v>
      </c>
    </row>
    <row r="38" spans="3:58" s="70" customFormat="1">
      <c r="C38" s="70" t="s">
        <v>1386</v>
      </c>
      <c r="D38" s="70" t="s">
        <v>1387</v>
      </c>
      <c r="E38" s="70">
        <v>11</v>
      </c>
      <c r="F38" s="70">
        <v>4</v>
      </c>
      <c r="G38" s="71" t="str">
        <f t="shared" si="0"/>
        <v>11-4</v>
      </c>
      <c r="H38" s="70">
        <v>33</v>
      </c>
      <c r="I38" s="70">
        <v>43</v>
      </c>
      <c r="J38" s="70" t="b">
        <f>IF((I38/100)&gt;(VLOOKUP($G38,[1]Depth_Lookup_CCL!$A$3:$L$549,9,FALSE)),"Value too high",TRUE)</f>
        <v>1</v>
      </c>
      <c r="K38" s="72">
        <f>(VLOOKUP($G38,Depth_Lookup_CCL!$A$3:$Z$549,11,FALSE))+(H38/100)</f>
        <v>17.52</v>
      </c>
      <c r="L38" s="72">
        <f>(VLOOKUP($G38,Depth_Lookup_CCL!$A$3:$Z$549,11,FALSE))+(I38/100)</f>
        <v>17.62</v>
      </c>
      <c r="M38" s="67">
        <v>2</v>
      </c>
      <c r="N38" s="70" t="s">
        <v>1389</v>
      </c>
      <c r="O38" s="70" t="s">
        <v>233</v>
      </c>
      <c r="P38" s="73"/>
      <c r="Q38" s="73"/>
      <c r="R38" s="73"/>
      <c r="S38" s="74"/>
      <c r="T38" s="73"/>
      <c r="U38" s="75"/>
      <c r="V38" s="73"/>
      <c r="W38" s="73"/>
      <c r="X38" s="73"/>
      <c r="Y38" s="75"/>
      <c r="Z38" s="75"/>
      <c r="AA38" s="75"/>
      <c r="AB38" s="75"/>
      <c r="AC38" s="73"/>
      <c r="AD38" s="73"/>
      <c r="AE38" s="73"/>
      <c r="AF38" s="75"/>
      <c r="AG38" s="75"/>
      <c r="AH38" s="73"/>
      <c r="AI38" s="73"/>
      <c r="AJ38" s="73"/>
      <c r="AK38" s="72"/>
      <c r="AL38" s="76"/>
      <c r="AM38" s="76"/>
      <c r="AN38" s="72"/>
      <c r="AO38" s="76"/>
      <c r="AP38" s="72"/>
      <c r="AQ38" s="72"/>
      <c r="AR38" s="72"/>
      <c r="AS38" s="72"/>
      <c r="AT38" s="77">
        <v>21</v>
      </c>
      <c r="AU38" s="78">
        <v>270</v>
      </c>
      <c r="AV38" s="77">
        <v>1</v>
      </c>
      <c r="AW38" s="77">
        <v>360</v>
      </c>
      <c r="AX38" s="77">
        <f t="shared" si="8"/>
        <v>92.603560141052071</v>
      </c>
      <c r="AY38" s="77">
        <f t="shared" si="9"/>
        <v>92.603560141052071</v>
      </c>
      <c r="AZ38" s="77">
        <f t="shared" si="10"/>
        <v>68.980194780776372</v>
      </c>
      <c r="BA38" s="77">
        <f t="shared" si="11"/>
        <v>182.60356014105207</v>
      </c>
      <c r="BB38" s="77">
        <f t="shared" si="12"/>
        <v>21.019805219223628</v>
      </c>
      <c r="BC38" s="77">
        <f t="shared" si="13"/>
        <v>272.60356014105207</v>
      </c>
      <c r="BD38" s="79">
        <f t="shared" si="14"/>
        <v>21.019805219223628</v>
      </c>
      <c r="BE38" s="70">
        <f t="shared" si="17"/>
        <v>51.019805219223628</v>
      </c>
      <c r="BF38" s="70">
        <f t="shared" si="16"/>
        <v>8.9801947807763725</v>
      </c>
    </row>
    <row r="39" spans="3:58" s="70" customFormat="1">
      <c r="C39" s="70" t="s">
        <v>1386</v>
      </c>
      <c r="D39" s="70" t="s">
        <v>1387</v>
      </c>
      <c r="E39" s="70">
        <v>11</v>
      </c>
      <c r="F39" s="70">
        <v>4</v>
      </c>
      <c r="G39" s="71" t="str">
        <f t="shared" si="0"/>
        <v>11-4</v>
      </c>
      <c r="H39" s="70">
        <v>43</v>
      </c>
      <c r="I39" s="70">
        <v>61</v>
      </c>
      <c r="J39" s="70" t="b">
        <f>IF((I39/100)&gt;(VLOOKUP($G39,[1]Depth_Lookup_CCL!$A$3:$L$549,9,FALSE)),"Value too high",TRUE)</f>
        <v>1</v>
      </c>
      <c r="K39" s="72">
        <f>(VLOOKUP($G39,Depth_Lookup_CCL!$A$3:$Z$549,11,FALSE))+(H39/100)</f>
        <v>17.62</v>
      </c>
      <c r="L39" s="72">
        <f>(VLOOKUP($G39,Depth_Lookup_CCL!$A$3:$Z$549,11,FALSE))+(I39/100)</f>
        <v>17.8</v>
      </c>
      <c r="M39" s="67">
        <v>2</v>
      </c>
      <c r="N39" s="70" t="s">
        <v>1389</v>
      </c>
      <c r="O39" s="70" t="s">
        <v>233</v>
      </c>
      <c r="P39" s="73"/>
      <c r="Q39" s="73"/>
      <c r="R39" s="73"/>
      <c r="S39" s="74"/>
      <c r="T39" s="73"/>
      <c r="U39" s="75"/>
      <c r="V39" s="73"/>
      <c r="W39" s="73"/>
      <c r="X39" s="73"/>
      <c r="Y39" s="75"/>
      <c r="Z39" s="75"/>
      <c r="AA39" s="75"/>
      <c r="AB39" s="75"/>
      <c r="AC39" s="73"/>
      <c r="AD39" s="73"/>
      <c r="AE39" s="73"/>
      <c r="AF39" s="75"/>
      <c r="AG39" s="75"/>
      <c r="AH39" s="73"/>
      <c r="AI39" s="73"/>
      <c r="AJ39" s="73"/>
      <c r="AK39" s="72"/>
      <c r="AL39" s="76"/>
      <c r="AM39" s="76"/>
      <c r="AN39" s="72"/>
      <c r="AO39" s="76"/>
      <c r="AP39" s="72"/>
      <c r="AQ39" s="72"/>
      <c r="AR39" s="72"/>
      <c r="AS39" s="72"/>
      <c r="AT39" s="77"/>
      <c r="AU39" s="78"/>
      <c r="AV39" s="77"/>
      <c r="AW39" s="77"/>
      <c r="AX39" s="77"/>
      <c r="AY39" s="77"/>
      <c r="AZ39" s="77"/>
      <c r="BA39" s="77"/>
      <c r="BB39" s="77"/>
      <c r="BC39" s="77"/>
      <c r="BD39" s="79"/>
    </row>
    <row r="40" spans="3:58" s="70" customFormat="1">
      <c r="C40" s="70" t="s">
        <v>1386</v>
      </c>
      <c r="D40" s="70" t="s">
        <v>1387</v>
      </c>
      <c r="E40" s="70">
        <v>11</v>
      </c>
      <c r="F40" s="70">
        <v>4</v>
      </c>
      <c r="G40" s="71" t="str">
        <f t="shared" si="0"/>
        <v>11-4</v>
      </c>
      <c r="H40" s="70">
        <v>61</v>
      </c>
      <c r="I40" s="70">
        <v>61.5</v>
      </c>
      <c r="J40" s="70" t="b">
        <f>IF((I40/100)&gt;(VLOOKUP($G40,[1]Depth_Lookup_CCL!$A$3:$L$549,9,FALSE)),"Value too high",TRUE)</f>
        <v>1</v>
      </c>
      <c r="K40" s="72">
        <f>(VLOOKUP($G40,Depth_Lookup_CCL!$A$3:$Z$549,11,FALSE))+(H40/100)</f>
        <v>17.8</v>
      </c>
      <c r="L40" s="72">
        <f>(VLOOKUP($G40,Depth_Lookup_CCL!$A$3:$Z$549,11,FALSE))+(I40/100)</f>
        <v>17.805</v>
      </c>
      <c r="M40" s="67">
        <v>2</v>
      </c>
      <c r="N40" s="70" t="s">
        <v>1389</v>
      </c>
      <c r="O40" s="70" t="s">
        <v>233</v>
      </c>
      <c r="P40" s="73"/>
      <c r="Q40" s="73"/>
      <c r="R40" s="73"/>
      <c r="S40" s="74"/>
      <c r="T40" s="73"/>
      <c r="U40" s="75"/>
      <c r="V40" s="73"/>
      <c r="W40" s="73"/>
      <c r="X40" s="73"/>
      <c r="Y40" s="75"/>
      <c r="Z40" s="75"/>
      <c r="AA40" s="75"/>
      <c r="AB40" s="75"/>
      <c r="AC40" s="73"/>
      <c r="AD40" s="73"/>
      <c r="AE40" s="73"/>
      <c r="AF40" s="75"/>
      <c r="AG40" s="75"/>
      <c r="AH40" s="73"/>
      <c r="AI40" s="73"/>
      <c r="AJ40" s="73"/>
      <c r="AK40" s="72"/>
      <c r="AL40" s="76"/>
      <c r="AM40" s="76"/>
      <c r="AN40" s="72"/>
      <c r="AO40" s="76"/>
      <c r="AP40" s="72"/>
      <c r="AQ40" s="72"/>
      <c r="AR40" s="72"/>
      <c r="AS40" s="72"/>
      <c r="AT40" s="77"/>
      <c r="AU40" s="78"/>
      <c r="AV40" s="77"/>
      <c r="AW40" s="77"/>
      <c r="AX40" s="77"/>
      <c r="AY40" s="77"/>
      <c r="AZ40" s="77"/>
      <c r="BA40" s="77"/>
      <c r="BB40" s="77"/>
      <c r="BC40" s="77"/>
      <c r="BD40" s="79"/>
    </row>
    <row r="41" spans="3:58" s="70" customFormat="1">
      <c r="C41" s="70" t="s">
        <v>1386</v>
      </c>
      <c r="D41" s="70" t="s">
        <v>1387</v>
      </c>
      <c r="E41" s="70">
        <v>11</v>
      </c>
      <c r="F41" s="70">
        <v>4</v>
      </c>
      <c r="G41" s="71" t="str">
        <f t="shared" si="0"/>
        <v>11-4</v>
      </c>
      <c r="H41" s="70">
        <v>61.5</v>
      </c>
      <c r="I41" s="70">
        <v>63</v>
      </c>
      <c r="J41" s="70" t="b">
        <f>IF((I41/100)&gt;(VLOOKUP($G41,[1]Depth_Lookup_CCL!$A$3:$L$549,9,FALSE)),"Value too high",TRUE)</f>
        <v>1</v>
      </c>
      <c r="K41" s="72">
        <f>(VLOOKUP($G41,Depth_Lookup_CCL!$A$3:$Z$549,11,FALSE))+(H41/100)</f>
        <v>17.805</v>
      </c>
      <c r="L41" s="72">
        <f>(VLOOKUP($G41,Depth_Lookup_CCL!$A$3:$Z$549,11,FALSE))+(I41/100)</f>
        <v>17.82</v>
      </c>
      <c r="M41" s="67">
        <v>2</v>
      </c>
      <c r="N41" s="70" t="s">
        <v>1389</v>
      </c>
      <c r="O41" s="70" t="s">
        <v>233</v>
      </c>
      <c r="P41" s="73"/>
      <c r="Q41" s="73"/>
      <c r="R41" s="73"/>
      <c r="S41" s="74"/>
      <c r="T41" s="73"/>
      <c r="U41" s="75"/>
      <c r="V41" s="73"/>
      <c r="W41" s="73"/>
      <c r="X41" s="73"/>
      <c r="Y41" s="75"/>
      <c r="Z41" s="75"/>
      <c r="AA41" s="75"/>
      <c r="AB41" s="75"/>
      <c r="AC41" s="73"/>
      <c r="AD41" s="73"/>
      <c r="AE41" s="73"/>
      <c r="AF41" s="75"/>
      <c r="AG41" s="75"/>
      <c r="AH41" s="73"/>
      <c r="AI41" s="73"/>
      <c r="AJ41" s="73"/>
      <c r="AK41" s="72"/>
      <c r="AL41" s="76"/>
      <c r="AM41" s="76"/>
      <c r="AN41" s="72"/>
      <c r="AO41" s="76"/>
      <c r="AP41" s="72"/>
      <c r="AQ41" s="72"/>
      <c r="AR41" s="72"/>
      <c r="AS41" s="72"/>
      <c r="AT41" s="77">
        <v>10</v>
      </c>
      <c r="AU41" s="78">
        <v>270</v>
      </c>
      <c r="AV41" s="77">
        <v>10</v>
      </c>
      <c r="AW41" s="77">
        <v>360</v>
      </c>
      <c r="AX41" s="77">
        <f t="shared" si="8"/>
        <v>135</v>
      </c>
      <c r="AY41" s="77">
        <f t="shared" si="9"/>
        <v>135</v>
      </c>
      <c r="AZ41" s="77">
        <f t="shared" si="10"/>
        <v>75.998057834483077</v>
      </c>
      <c r="BA41" s="77">
        <f t="shared" si="11"/>
        <v>225</v>
      </c>
      <c r="BB41" s="77">
        <f t="shared" si="12"/>
        <v>14.001942165516923</v>
      </c>
      <c r="BC41" s="77">
        <f t="shared" si="13"/>
        <v>315</v>
      </c>
      <c r="BD41" s="79">
        <f t="shared" si="14"/>
        <v>14.001942165516923</v>
      </c>
      <c r="BE41" s="70">
        <f t="shared" si="17"/>
        <v>44.001942165516923</v>
      </c>
      <c r="BF41" s="70">
        <f t="shared" si="16"/>
        <v>15.998057834483077</v>
      </c>
    </row>
    <row r="42" spans="3:58" s="70" customFormat="1">
      <c r="C42" s="70" t="s">
        <v>1386</v>
      </c>
      <c r="D42" s="70" t="s">
        <v>1387</v>
      </c>
      <c r="E42" s="70">
        <v>11</v>
      </c>
      <c r="F42" s="70">
        <v>4</v>
      </c>
      <c r="G42" s="71" t="str">
        <f t="shared" si="0"/>
        <v>11-4</v>
      </c>
      <c r="H42" s="70">
        <v>63</v>
      </c>
      <c r="I42" s="70">
        <v>65</v>
      </c>
      <c r="J42" s="70" t="str">
        <f>IF((I42/100)&gt;(VLOOKUP($G42,[1]Depth_Lookup_CCL!$A$3:$L$549,9,FALSE)),"Value too high",TRUE)</f>
        <v>Value too high</v>
      </c>
      <c r="K42" s="72">
        <f>(VLOOKUP($G42,Depth_Lookup_CCL!$A$3:$Z$549,11,FALSE))+(H42/100)</f>
        <v>17.82</v>
      </c>
      <c r="L42" s="72">
        <f>(VLOOKUP($G42,Depth_Lookup_CCL!$A$3:$Z$549,11,FALSE))+(I42/100)</f>
        <v>17.84</v>
      </c>
      <c r="M42" s="67">
        <v>2</v>
      </c>
      <c r="N42" s="70" t="s">
        <v>1389</v>
      </c>
      <c r="O42" s="70" t="s">
        <v>233</v>
      </c>
      <c r="P42" s="73"/>
      <c r="Q42" s="73"/>
      <c r="R42" s="73"/>
      <c r="S42" s="74"/>
      <c r="T42" s="73" t="s">
        <v>171</v>
      </c>
      <c r="U42" s="75" t="s">
        <v>155</v>
      </c>
      <c r="V42" s="73" t="s">
        <v>176</v>
      </c>
      <c r="W42" s="73" t="s">
        <v>107</v>
      </c>
      <c r="X42" s="73">
        <f>VLOOKUP(W42,[2]definitions_list_lookup!$V$12:$W$15,2,FALSE)</f>
        <v>2</v>
      </c>
      <c r="Y42" s="75" t="s">
        <v>242</v>
      </c>
      <c r="Z42" s="75">
        <f>VLOOKUP(Y42,[2]definitions_list_lookup!$AT$3:$AU$5,2,FALSE)</f>
        <v>1</v>
      </c>
      <c r="AA42" s="75">
        <v>20</v>
      </c>
      <c r="AB42" s="75"/>
      <c r="AC42" s="73"/>
      <c r="AD42" s="73"/>
      <c r="AE42" s="73"/>
      <c r="AF42" s="75"/>
      <c r="AG42" s="75"/>
      <c r="AH42" s="73"/>
      <c r="AI42" s="73"/>
      <c r="AJ42" s="73"/>
      <c r="AK42" s="72"/>
      <c r="AL42" s="76"/>
      <c r="AM42" s="76"/>
      <c r="AN42" s="72"/>
      <c r="AO42" s="76"/>
      <c r="AP42" s="72"/>
      <c r="AQ42" s="72"/>
      <c r="AR42" s="72"/>
      <c r="AS42" s="72"/>
      <c r="AT42" s="77"/>
      <c r="AU42" s="78"/>
      <c r="AV42" s="77"/>
      <c r="AW42" s="77"/>
      <c r="AX42" s="77"/>
      <c r="AY42" s="77"/>
      <c r="AZ42" s="77"/>
      <c r="BA42" s="77"/>
      <c r="BB42" s="77"/>
      <c r="BC42" s="77"/>
      <c r="BD42" s="79"/>
    </row>
    <row r="43" spans="3:58" s="70" customFormat="1">
      <c r="C43" s="70" t="s">
        <v>1386</v>
      </c>
      <c r="D43" s="70" t="s">
        <v>1387</v>
      </c>
      <c r="E43" s="70">
        <v>12</v>
      </c>
      <c r="F43" s="70">
        <v>1</v>
      </c>
      <c r="G43" s="71" t="str">
        <f t="shared" si="0"/>
        <v>12-1</v>
      </c>
      <c r="H43" s="70">
        <v>0</v>
      </c>
      <c r="I43" s="70">
        <v>2</v>
      </c>
      <c r="J43" s="70" t="b">
        <f>IF((I43/100)&gt;(VLOOKUP($G43,[1]Depth_Lookup_CCL!$A$3:$L$549,9,FALSE)),"Value too high",TRUE)</f>
        <v>1</v>
      </c>
      <c r="K43" s="72">
        <f>(VLOOKUP($G43,Depth_Lookup_CCL!$A$3:$Z$549,11,FALSE))+(H43/100)</f>
        <v>17.649999999999999</v>
      </c>
      <c r="L43" s="72">
        <f>(VLOOKUP($G43,Depth_Lookup_CCL!$A$3:$Z$549,11,FALSE))+(I43/100)</f>
        <v>17.669999999999998</v>
      </c>
      <c r="M43" s="67">
        <v>2</v>
      </c>
      <c r="N43" s="70" t="s">
        <v>1389</v>
      </c>
      <c r="P43" s="73"/>
      <c r="Q43" s="73"/>
      <c r="R43" s="73"/>
      <c r="S43" s="74"/>
      <c r="T43" s="73"/>
      <c r="U43" s="75"/>
      <c r="V43" s="73"/>
      <c r="W43" s="73"/>
      <c r="X43" s="73"/>
      <c r="Y43" s="75"/>
      <c r="Z43" s="75"/>
      <c r="AA43" s="75"/>
      <c r="AB43" s="75"/>
      <c r="AC43" s="73"/>
      <c r="AD43" s="73"/>
      <c r="AE43" s="73"/>
      <c r="AF43" s="75"/>
      <c r="AG43" s="75"/>
      <c r="AH43" s="73"/>
      <c r="AI43" s="73"/>
      <c r="AJ43" s="73"/>
      <c r="AK43" s="72"/>
      <c r="AL43" s="76"/>
      <c r="AM43" s="76"/>
      <c r="AN43" s="72"/>
      <c r="AO43" s="76"/>
      <c r="AP43" s="72"/>
      <c r="AQ43" s="72"/>
      <c r="AR43" s="72"/>
      <c r="AS43" s="72"/>
      <c r="AT43" s="77"/>
      <c r="AU43" s="78"/>
      <c r="AV43" s="77"/>
      <c r="AW43" s="77"/>
      <c r="AX43" s="77"/>
      <c r="AY43" s="77"/>
      <c r="AZ43" s="77"/>
      <c r="BA43" s="77"/>
      <c r="BB43" s="77"/>
      <c r="BC43" s="77"/>
      <c r="BD43" s="79"/>
    </row>
    <row r="44" spans="3:58" s="70" customFormat="1">
      <c r="C44" s="70" t="s">
        <v>1386</v>
      </c>
      <c r="D44" s="70" t="s">
        <v>1387</v>
      </c>
      <c r="E44" s="70">
        <v>12</v>
      </c>
      <c r="F44" s="70">
        <v>1</v>
      </c>
      <c r="G44" s="71" t="str">
        <f t="shared" si="0"/>
        <v>12-1</v>
      </c>
      <c r="H44" s="70">
        <v>2</v>
      </c>
      <c r="I44" s="70">
        <v>25</v>
      </c>
      <c r="J44" s="70" t="b">
        <f>IF((I44/100)&gt;(VLOOKUP($G44,[1]Depth_Lookup_CCL!$A$3:$L$549,9,FALSE)),"Value too high",TRUE)</f>
        <v>1</v>
      </c>
      <c r="K44" s="72">
        <f>(VLOOKUP($G44,Depth_Lookup_CCL!$A$3:$Z$549,11,FALSE))+(H44/100)</f>
        <v>17.669999999999998</v>
      </c>
      <c r="L44" s="72">
        <f>(VLOOKUP($G44,Depth_Lookup_CCL!$A$3:$Z$549,11,FALSE))+(I44/100)</f>
        <v>17.899999999999999</v>
      </c>
      <c r="M44" s="67">
        <v>2</v>
      </c>
      <c r="N44" s="70" t="s">
        <v>1389</v>
      </c>
      <c r="P44" s="73"/>
      <c r="Q44" s="73"/>
      <c r="R44" s="73"/>
      <c r="S44" s="74"/>
      <c r="T44" s="73"/>
      <c r="U44" s="75"/>
      <c r="V44" s="73"/>
      <c r="W44" s="73"/>
      <c r="X44" s="73"/>
      <c r="Y44" s="75"/>
      <c r="Z44" s="75"/>
      <c r="AA44" s="75"/>
      <c r="AB44" s="75"/>
      <c r="AC44" s="73"/>
      <c r="AD44" s="73"/>
      <c r="AE44" s="73"/>
      <c r="AF44" s="75"/>
      <c r="AG44" s="75"/>
      <c r="AH44" s="73"/>
      <c r="AI44" s="73"/>
      <c r="AJ44" s="73"/>
      <c r="AK44" s="72"/>
      <c r="AL44" s="76"/>
      <c r="AM44" s="76"/>
      <c r="AN44" s="72"/>
      <c r="AO44" s="76"/>
      <c r="AP44" s="72"/>
      <c r="AQ44" s="72"/>
      <c r="AR44" s="72"/>
      <c r="AS44" s="72"/>
      <c r="AT44" s="77">
        <v>0.1</v>
      </c>
      <c r="AU44" s="78">
        <v>90</v>
      </c>
      <c r="AV44" s="77">
        <v>0</v>
      </c>
      <c r="AW44" s="77">
        <v>360</v>
      </c>
      <c r="AX44" s="77">
        <f t="shared" si="8"/>
        <v>-90.000000000000014</v>
      </c>
      <c r="AY44" s="77">
        <f t="shared" si="9"/>
        <v>270</v>
      </c>
      <c r="AZ44" s="77">
        <f t="shared" si="10"/>
        <v>89.9</v>
      </c>
      <c r="BA44" s="77">
        <f t="shared" si="11"/>
        <v>360</v>
      </c>
      <c r="BB44" s="77">
        <f t="shared" si="12"/>
        <v>9.9999999999994316E-2</v>
      </c>
      <c r="BC44" s="77">
        <f t="shared" si="13"/>
        <v>90</v>
      </c>
      <c r="BD44" s="79">
        <f t="shared" si="14"/>
        <v>9.9999999999994316E-2</v>
      </c>
      <c r="BE44" s="70">
        <f t="shared" si="17"/>
        <v>30.099999999999994</v>
      </c>
      <c r="BF44" s="70">
        <f t="shared" si="16"/>
        <v>29.900000000000006</v>
      </c>
    </row>
    <row r="45" spans="3:58" s="70" customFormat="1">
      <c r="C45" s="70" t="s">
        <v>1386</v>
      </c>
      <c r="D45" s="70" t="s">
        <v>1387</v>
      </c>
      <c r="E45" s="70">
        <v>12</v>
      </c>
      <c r="F45" s="70">
        <v>1</v>
      </c>
      <c r="G45" s="71" t="str">
        <f t="shared" si="0"/>
        <v>12-1</v>
      </c>
      <c r="H45" s="70">
        <v>25</v>
      </c>
      <c r="I45" s="70">
        <v>43</v>
      </c>
      <c r="J45" s="70" t="str">
        <f>IF((I45/100)&gt;(VLOOKUP($G45,[1]Depth_Lookup_CCL!$A$3:$L$549,9,FALSE)),"Value too high",TRUE)</f>
        <v>Value too high</v>
      </c>
      <c r="K45" s="72">
        <f>(VLOOKUP($G45,Depth_Lookup_CCL!$A$3:$Z$549,11,FALSE))+(H45/100)</f>
        <v>17.899999999999999</v>
      </c>
      <c r="L45" s="72">
        <f>(VLOOKUP($G45,Depth_Lookup_CCL!$A$3:$Z$549,11,FALSE))+(I45/100)</f>
        <v>18.079999999999998</v>
      </c>
      <c r="M45" s="67">
        <v>2</v>
      </c>
      <c r="N45" s="70" t="s">
        <v>1389</v>
      </c>
      <c r="O45" s="70" t="s">
        <v>233</v>
      </c>
      <c r="P45" s="73"/>
      <c r="Q45" s="73"/>
      <c r="R45" s="73"/>
      <c r="S45" s="74"/>
      <c r="T45" s="73" t="s">
        <v>171</v>
      </c>
      <c r="U45" s="75" t="s">
        <v>155</v>
      </c>
      <c r="V45" s="73" t="s">
        <v>176</v>
      </c>
      <c r="W45" s="73" t="s">
        <v>107</v>
      </c>
      <c r="X45" s="73">
        <f>VLOOKUP(W45,[2]definitions_list_lookup!$V$12:$W$15,2,FALSE)</f>
        <v>2</v>
      </c>
      <c r="Y45" s="75" t="s">
        <v>242</v>
      </c>
      <c r="Z45" s="75">
        <f>VLOOKUP(Y45,[2]definitions_list_lookup!$AT$3:$AU$5,2,FALSE)</f>
        <v>1</v>
      </c>
      <c r="AA45" s="75">
        <v>20</v>
      </c>
      <c r="AB45" s="75"/>
      <c r="AC45" s="73"/>
      <c r="AD45" s="73"/>
      <c r="AE45" s="73"/>
      <c r="AF45" s="75"/>
      <c r="AG45" s="75"/>
      <c r="AH45" s="73"/>
      <c r="AI45" s="73"/>
      <c r="AJ45" s="73"/>
      <c r="AK45" s="72"/>
      <c r="AL45" s="76"/>
      <c r="AM45" s="76"/>
      <c r="AN45" s="72"/>
      <c r="AO45" s="76"/>
      <c r="AP45" s="72"/>
      <c r="AQ45" s="72"/>
      <c r="AR45" s="72"/>
      <c r="AS45" s="72"/>
      <c r="AT45" s="77"/>
      <c r="AU45" s="78"/>
      <c r="AV45" s="77"/>
      <c r="AW45" s="77"/>
      <c r="AX45" s="77"/>
      <c r="AY45" s="77"/>
      <c r="AZ45" s="77"/>
      <c r="BA45" s="77"/>
      <c r="BB45" s="77"/>
      <c r="BC45" s="77"/>
      <c r="BD45" s="79"/>
    </row>
    <row r="46" spans="3:58" s="70" customFormat="1">
      <c r="C46" s="70" t="s">
        <v>1386</v>
      </c>
      <c r="D46" s="70" t="s">
        <v>1387</v>
      </c>
      <c r="E46" s="70">
        <v>12</v>
      </c>
      <c r="F46" s="70">
        <v>2</v>
      </c>
      <c r="G46" s="71" t="str">
        <f t="shared" si="0"/>
        <v>12-2</v>
      </c>
      <c r="H46" s="70">
        <v>0</v>
      </c>
      <c r="I46" s="70">
        <v>32</v>
      </c>
      <c r="J46" s="70" t="b">
        <f>IF((I46/100)&gt;(VLOOKUP($G46,[1]Depth_Lookup_CCL!$A$3:$L$549,9,FALSE)),"Value too high",TRUE)</f>
        <v>1</v>
      </c>
      <c r="K46" s="72">
        <f>(VLOOKUP($G46,Depth_Lookup_CCL!$A$3:$Z$549,11,FALSE))+(H46/100)</f>
        <v>18.074999999999999</v>
      </c>
      <c r="L46" s="72">
        <f>(VLOOKUP($G46,Depth_Lookup_CCL!$A$3:$Z$549,11,FALSE))+(I46/100)</f>
        <v>18.395</v>
      </c>
      <c r="M46" s="67">
        <v>2</v>
      </c>
      <c r="N46" s="70" t="s">
        <v>1389</v>
      </c>
      <c r="P46" s="73"/>
      <c r="Q46" s="73"/>
      <c r="R46" s="73"/>
      <c r="S46" s="74"/>
      <c r="T46" s="73"/>
      <c r="U46" s="75"/>
      <c r="V46" s="73"/>
      <c r="W46" s="73"/>
      <c r="X46" s="73"/>
      <c r="Y46" s="75"/>
      <c r="Z46" s="75"/>
      <c r="AA46" s="75"/>
      <c r="AB46" s="75"/>
      <c r="AC46" s="73"/>
      <c r="AD46" s="73"/>
      <c r="AE46" s="73"/>
      <c r="AF46" s="75"/>
      <c r="AG46" s="75"/>
      <c r="AH46" s="73"/>
      <c r="AI46" s="73"/>
      <c r="AJ46" s="73"/>
      <c r="AK46" s="72"/>
      <c r="AL46" s="76"/>
      <c r="AM46" s="76"/>
      <c r="AN46" s="72"/>
      <c r="AO46" s="76"/>
      <c r="AP46" s="72"/>
      <c r="AQ46" s="72"/>
      <c r="AR46" s="72"/>
      <c r="AS46" s="72"/>
      <c r="AT46" s="77">
        <v>0.1</v>
      </c>
      <c r="AU46" s="78">
        <v>90</v>
      </c>
      <c r="AV46" s="77">
        <v>0</v>
      </c>
      <c r="AW46" s="77">
        <v>360</v>
      </c>
      <c r="AX46" s="77">
        <f t="shared" si="8"/>
        <v>-90.000000000000014</v>
      </c>
      <c r="AY46" s="77">
        <f t="shared" si="9"/>
        <v>270</v>
      </c>
      <c r="AZ46" s="77">
        <f t="shared" si="10"/>
        <v>89.9</v>
      </c>
      <c r="BA46" s="77">
        <f t="shared" si="11"/>
        <v>360</v>
      </c>
      <c r="BB46" s="77">
        <f t="shared" si="12"/>
        <v>9.9999999999994316E-2</v>
      </c>
      <c r="BC46" s="77">
        <f t="shared" si="13"/>
        <v>90</v>
      </c>
      <c r="BD46" s="79">
        <f t="shared" si="14"/>
        <v>9.9999999999994316E-2</v>
      </c>
      <c r="BE46" s="70">
        <f t="shared" si="17"/>
        <v>30.099999999999994</v>
      </c>
      <c r="BF46" s="70">
        <f t="shared" si="16"/>
        <v>29.900000000000006</v>
      </c>
    </row>
    <row r="47" spans="3:58" s="70" customFormat="1">
      <c r="C47" s="70" t="s">
        <v>1386</v>
      </c>
      <c r="D47" s="70" t="s">
        <v>1387</v>
      </c>
      <c r="E47" s="70">
        <v>12</v>
      </c>
      <c r="F47" s="70">
        <v>2</v>
      </c>
      <c r="G47" s="71" t="str">
        <f t="shared" si="0"/>
        <v>12-2</v>
      </c>
      <c r="H47" s="70">
        <v>32</v>
      </c>
      <c r="I47" s="70">
        <v>41</v>
      </c>
      <c r="J47" s="70" t="b">
        <f>IF((I47/100)&gt;(VLOOKUP($G47,[1]Depth_Lookup_CCL!$A$3:$L$549,9,FALSE)),"Value too high",TRUE)</f>
        <v>1</v>
      </c>
      <c r="K47" s="72">
        <f>(VLOOKUP($G47,Depth_Lookup_CCL!$A$3:$Z$549,11,FALSE))+(H47/100)</f>
        <v>18.395</v>
      </c>
      <c r="L47" s="72">
        <f>(VLOOKUP($G47,Depth_Lookup_CCL!$A$3:$Z$549,11,FALSE))+(I47/100)</f>
        <v>18.484999999999999</v>
      </c>
      <c r="M47" s="67">
        <v>2</v>
      </c>
      <c r="N47" s="70" t="s">
        <v>1389</v>
      </c>
      <c r="P47" s="73"/>
      <c r="Q47" s="73"/>
      <c r="R47" s="73"/>
      <c r="S47" s="74"/>
      <c r="T47" s="73"/>
      <c r="U47" s="75"/>
      <c r="V47" s="73"/>
      <c r="W47" s="73"/>
      <c r="X47" s="73"/>
      <c r="Y47" s="75"/>
      <c r="Z47" s="75"/>
      <c r="AA47" s="75"/>
      <c r="AB47" s="75"/>
      <c r="AC47" s="73"/>
      <c r="AD47" s="73"/>
      <c r="AE47" s="73"/>
      <c r="AF47" s="75"/>
      <c r="AG47" s="75"/>
      <c r="AH47" s="73"/>
      <c r="AI47" s="73"/>
      <c r="AJ47" s="73"/>
      <c r="AK47" s="72"/>
      <c r="AL47" s="76"/>
      <c r="AM47" s="76"/>
      <c r="AN47" s="72"/>
      <c r="AO47" s="76"/>
      <c r="AP47" s="72"/>
      <c r="AQ47" s="72"/>
      <c r="AR47" s="72"/>
      <c r="AS47" s="72"/>
      <c r="AT47" s="77"/>
      <c r="AU47" s="78"/>
      <c r="AV47" s="77"/>
      <c r="AW47" s="77"/>
      <c r="AX47" s="77"/>
      <c r="AY47" s="77"/>
      <c r="AZ47" s="77"/>
      <c r="BA47" s="77"/>
      <c r="BB47" s="77"/>
      <c r="BC47" s="77"/>
      <c r="BD47" s="79"/>
    </row>
    <row r="48" spans="3:58" s="70" customFormat="1">
      <c r="C48" s="70" t="s">
        <v>1386</v>
      </c>
      <c r="D48" s="70" t="s">
        <v>1387</v>
      </c>
      <c r="E48" s="70">
        <v>12</v>
      </c>
      <c r="F48" s="70">
        <v>2</v>
      </c>
      <c r="G48" s="71" t="str">
        <f t="shared" si="0"/>
        <v>12-2</v>
      </c>
      <c r="H48" s="70">
        <v>41</v>
      </c>
      <c r="I48" s="70">
        <v>53</v>
      </c>
      <c r="J48" s="70" t="b">
        <f>IF((I48/100)&gt;(VLOOKUP($G48,[1]Depth_Lookup_CCL!$A$3:$L$549,9,FALSE)),"Value too high",TRUE)</f>
        <v>1</v>
      </c>
      <c r="K48" s="72">
        <f>(VLOOKUP($G48,Depth_Lookup_CCL!$A$3:$Z$549,11,FALSE))+(H48/100)</f>
        <v>18.484999999999999</v>
      </c>
      <c r="L48" s="72">
        <f>(VLOOKUP($G48,Depth_Lookup_CCL!$A$3:$Z$549,11,FALSE))+(I48/100)</f>
        <v>18.605</v>
      </c>
      <c r="M48" s="67">
        <v>2</v>
      </c>
      <c r="N48" s="70" t="s">
        <v>1389</v>
      </c>
      <c r="P48" s="73"/>
      <c r="Q48" s="73"/>
      <c r="R48" s="73"/>
      <c r="S48" s="74"/>
      <c r="T48" s="73"/>
      <c r="U48" s="75"/>
      <c r="V48" s="73"/>
      <c r="W48" s="73"/>
      <c r="X48" s="73"/>
      <c r="Y48" s="75"/>
      <c r="Z48" s="75"/>
      <c r="AA48" s="75"/>
      <c r="AB48" s="75"/>
      <c r="AC48" s="73"/>
      <c r="AD48" s="73"/>
      <c r="AE48" s="73"/>
      <c r="AF48" s="75"/>
      <c r="AG48" s="75"/>
      <c r="AH48" s="73"/>
      <c r="AI48" s="73"/>
      <c r="AJ48" s="73"/>
      <c r="AK48" s="72"/>
      <c r="AL48" s="76"/>
      <c r="AM48" s="76"/>
      <c r="AN48" s="72"/>
      <c r="AO48" s="76"/>
      <c r="AP48" s="72"/>
      <c r="AQ48" s="72"/>
      <c r="AR48" s="72"/>
      <c r="AS48" s="72"/>
      <c r="AT48" s="77"/>
      <c r="AU48" s="78"/>
      <c r="AV48" s="77"/>
      <c r="AW48" s="77"/>
      <c r="AX48" s="77"/>
      <c r="AY48" s="77"/>
      <c r="AZ48" s="77"/>
      <c r="BA48" s="77"/>
      <c r="BB48" s="77"/>
      <c r="BC48" s="77"/>
      <c r="BD48" s="79"/>
    </row>
    <row r="49" spans="3:58" s="70" customFormat="1">
      <c r="C49" s="70" t="s">
        <v>1386</v>
      </c>
      <c r="D49" s="70" t="s">
        <v>1387</v>
      </c>
      <c r="E49" s="70">
        <v>12</v>
      </c>
      <c r="F49" s="70">
        <v>2</v>
      </c>
      <c r="G49" s="71" t="str">
        <f t="shared" si="0"/>
        <v>12-2</v>
      </c>
      <c r="H49" s="70">
        <v>53</v>
      </c>
      <c r="I49" s="70">
        <v>61</v>
      </c>
      <c r="J49" s="70" t="b">
        <f>IF((I49/100)&gt;(VLOOKUP($G49,[1]Depth_Lookup_CCL!$A$3:$L$549,9,FALSE)),"Value too high",TRUE)</f>
        <v>1</v>
      </c>
      <c r="K49" s="72">
        <f>(VLOOKUP($G49,Depth_Lookup_CCL!$A$3:$Z$549,11,FALSE))+(H49/100)</f>
        <v>18.605</v>
      </c>
      <c r="L49" s="72">
        <f>(VLOOKUP($G49,Depth_Lookup_CCL!$A$3:$Z$549,11,FALSE))+(I49/100)</f>
        <v>18.684999999999999</v>
      </c>
      <c r="M49" s="67">
        <v>2</v>
      </c>
      <c r="N49" s="70" t="s">
        <v>1389</v>
      </c>
      <c r="P49" s="73"/>
      <c r="Q49" s="73"/>
      <c r="R49" s="73"/>
      <c r="S49" s="74"/>
      <c r="T49" s="73"/>
      <c r="U49" s="75"/>
      <c r="V49" s="73"/>
      <c r="W49" s="73"/>
      <c r="X49" s="73"/>
      <c r="Y49" s="75"/>
      <c r="Z49" s="75"/>
      <c r="AA49" s="75"/>
      <c r="AB49" s="75"/>
      <c r="AC49" s="73"/>
      <c r="AD49" s="73"/>
      <c r="AE49" s="73"/>
      <c r="AF49" s="75"/>
      <c r="AG49" s="75"/>
      <c r="AH49" s="73"/>
      <c r="AI49" s="73"/>
      <c r="AJ49" s="73"/>
      <c r="AK49" s="72"/>
      <c r="AL49" s="76"/>
      <c r="AM49" s="76"/>
      <c r="AN49" s="72"/>
      <c r="AO49" s="76"/>
      <c r="AP49" s="72"/>
      <c r="AQ49" s="72"/>
      <c r="AR49" s="72"/>
      <c r="AS49" s="72"/>
      <c r="AT49" s="77"/>
      <c r="AU49" s="78"/>
      <c r="AV49" s="77"/>
      <c r="AW49" s="77"/>
      <c r="AX49" s="77"/>
      <c r="AY49" s="77"/>
      <c r="AZ49" s="77"/>
      <c r="BA49" s="77"/>
      <c r="BB49" s="77"/>
      <c r="BC49" s="77"/>
      <c r="BD49" s="79"/>
    </row>
    <row r="50" spans="3:58" s="70" customFormat="1">
      <c r="C50" s="70" t="s">
        <v>1386</v>
      </c>
      <c r="D50" s="70" t="s">
        <v>1387</v>
      </c>
      <c r="E50" s="70">
        <v>12</v>
      </c>
      <c r="F50" s="70">
        <v>2</v>
      </c>
      <c r="G50" s="71" t="str">
        <f t="shared" si="0"/>
        <v>12-2</v>
      </c>
      <c r="H50" s="70">
        <v>61</v>
      </c>
      <c r="I50" s="70">
        <v>68</v>
      </c>
      <c r="J50" s="70" t="b">
        <f>IF((I50/100)&gt;(VLOOKUP($G50,[1]Depth_Lookup_CCL!$A$3:$L$549,9,FALSE)),"Value too high",TRUE)</f>
        <v>1</v>
      </c>
      <c r="K50" s="72">
        <f>(VLOOKUP($G50,Depth_Lookup_CCL!$A$3:$Z$549,11,FALSE))+(H50/100)</f>
        <v>18.684999999999999</v>
      </c>
      <c r="L50" s="72">
        <f>(VLOOKUP($G50,Depth_Lookup_CCL!$A$3:$Z$549,11,FALSE))+(I50/100)</f>
        <v>18.754999999999999</v>
      </c>
      <c r="M50" s="67">
        <v>2</v>
      </c>
      <c r="N50" s="70" t="s">
        <v>1389</v>
      </c>
      <c r="P50" s="73"/>
      <c r="Q50" s="73"/>
      <c r="R50" s="73"/>
      <c r="S50" s="74"/>
      <c r="T50" s="73"/>
      <c r="U50" s="75"/>
      <c r="V50" s="73"/>
      <c r="W50" s="73"/>
      <c r="X50" s="73"/>
      <c r="Y50" s="75"/>
      <c r="Z50" s="75"/>
      <c r="AA50" s="75"/>
      <c r="AB50" s="75"/>
      <c r="AC50" s="73"/>
      <c r="AD50" s="73"/>
      <c r="AE50" s="73"/>
      <c r="AF50" s="75"/>
      <c r="AG50" s="75"/>
      <c r="AH50" s="73"/>
      <c r="AI50" s="73"/>
      <c r="AJ50" s="73"/>
      <c r="AK50" s="72"/>
      <c r="AL50" s="76"/>
      <c r="AM50" s="76"/>
      <c r="AN50" s="72"/>
      <c r="AO50" s="76"/>
      <c r="AP50" s="72"/>
      <c r="AQ50" s="72"/>
      <c r="AR50" s="72"/>
      <c r="AS50" s="72"/>
      <c r="AT50" s="77"/>
      <c r="AU50" s="78"/>
      <c r="AV50" s="77"/>
      <c r="AW50" s="77"/>
      <c r="AX50" s="77"/>
      <c r="AY50" s="77"/>
      <c r="AZ50" s="77"/>
      <c r="BA50" s="77"/>
      <c r="BB50" s="77"/>
      <c r="BC50" s="77"/>
      <c r="BD50" s="79"/>
    </row>
    <row r="51" spans="3:58" s="70" customFormat="1">
      <c r="C51" s="70" t="s">
        <v>1386</v>
      </c>
      <c r="D51" s="70" t="s">
        <v>1387</v>
      </c>
      <c r="E51" s="70">
        <v>12</v>
      </c>
      <c r="F51" s="70">
        <v>2</v>
      </c>
      <c r="G51" s="71" t="str">
        <f t="shared" si="0"/>
        <v>12-2</v>
      </c>
      <c r="H51" s="70">
        <v>68</v>
      </c>
      <c r="I51" s="70">
        <v>80</v>
      </c>
      <c r="J51" s="70" t="b">
        <f>IF((I51/100)&gt;(VLOOKUP($G51,[1]Depth_Lookup_CCL!$A$3:$L$549,9,FALSE)),"Value too high",TRUE)</f>
        <v>1</v>
      </c>
      <c r="K51" s="72">
        <f>(VLOOKUP($G51,Depth_Lookup_CCL!$A$3:$Z$549,11,FALSE))+(H51/100)</f>
        <v>18.754999999999999</v>
      </c>
      <c r="L51" s="72">
        <f>(VLOOKUP($G51,Depth_Lookup_CCL!$A$3:$Z$549,11,FALSE))+(I51/100)</f>
        <v>18.875</v>
      </c>
      <c r="M51" s="67">
        <v>2</v>
      </c>
      <c r="N51" s="70" t="s">
        <v>1389</v>
      </c>
      <c r="P51" s="73"/>
      <c r="Q51" s="73"/>
      <c r="R51" s="73"/>
      <c r="S51" s="74"/>
      <c r="T51" s="73"/>
      <c r="U51" s="75"/>
      <c r="V51" s="73"/>
      <c r="W51" s="73"/>
      <c r="X51" s="73"/>
      <c r="Y51" s="75"/>
      <c r="Z51" s="75"/>
      <c r="AA51" s="75"/>
      <c r="AB51" s="75"/>
      <c r="AC51" s="73"/>
      <c r="AD51" s="73"/>
      <c r="AE51" s="73"/>
      <c r="AF51" s="75"/>
      <c r="AG51" s="75"/>
      <c r="AH51" s="73"/>
      <c r="AI51" s="73"/>
      <c r="AJ51" s="73"/>
      <c r="AK51" s="72"/>
      <c r="AL51" s="76"/>
      <c r="AM51" s="76"/>
      <c r="AN51" s="72"/>
      <c r="AO51" s="76"/>
      <c r="AP51" s="72"/>
      <c r="AQ51" s="72"/>
      <c r="AR51" s="72"/>
      <c r="AS51" s="72"/>
      <c r="AT51" s="77">
        <v>2</v>
      </c>
      <c r="AU51" s="78">
        <v>270</v>
      </c>
      <c r="AV51" s="77">
        <v>26</v>
      </c>
      <c r="AW51" s="77">
        <v>360</v>
      </c>
      <c r="AX51" s="77">
        <f t="shared" si="8"/>
        <v>175.90471436365823</v>
      </c>
      <c r="AY51" s="77">
        <f t="shared" si="9"/>
        <v>175.90471436365823</v>
      </c>
      <c r="AZ51" s="77">
        <f t="shared" si="10"/>
        <v>63.942239679384144</v>
      </c>
      <c r="BA51" s="77">
        <f t="shared" si="11"/>
        <v>265.90471436365823</v>
      </c>
      <c r="BB51" s="77">
        <f t="shared" si="12"/>
        <v>26.057760320615856</v>
      </c>
      <c r="BC51" s="77">
        <f t="shared" si="13"/>
        <v>355.90471436365823</v>
      </c>
      <c r="BD51" s="79">
        <f t="shared" si="14"/>
        <v>26.057760320615856</v>
      </c>
      <c r="BE51" s="70">
        <f t="shared" si="17"/>
        <v>56.057760320615856</v>
      </c>
      <c r="BF51" s="70">
        <f t="shared" si="16"/>
        <v>3.9422396793841443</v>
      </c>
    </row>
    <row r="52" spans="3:58" s="70" customFormat="1">
      <c r="C52" s="70" t="s">
        <v>1386</v>
      </c>
      <c r="D52" s="70" t="s">
        <v>1387</v>
      </c>
      <c r="E52" s="70">
        <v>12</v>
      </c>
      <c r="F52" s="70">
        <v>2</v>
      </c>
      <c r="G52" s="71" t="str">
        <f t="shared" si="0"/>
        <v>12-2</v>
      </c>
      <c r="H52" s="70">
        <v>80</v>
      </c>
      <c r="I52" s="70">
        <v>100</v>
      </c>
      <c r="J52" s="70" t="b">
        <f>IF((I52/100)&gt;(VLOOKUP($G52,[1]Depth_Lookup_CCL!$A$3:$L$549,9,FALSE)),"Value too high",TRUE)</f>
        <v>1</v>
      </c>
      <c r="K52" s="72">
        <f>(VLOOKUP($G52,Depth_Lookup_CCL!$A$3:$Z$549,11,FALSE))+(H52/100)</f>
        <v>18.875</v>
      </c>
      <c r="L52" s="72">
        <f>(VLOOKUP($G52,Depth_Lookup_CCL!$A$3:$Z$549,11,FALSE))+(I52/100)</f>
        <v>19.074999999999999</v>
      </c>
      <c r="M52" s="67">
        <v>2</v>
      </c>
      <c r="N52" s="70" t="s">
        <v>1389</v>
      </c>
      <c r="O52" s="70" t="s">
        <v>233</v>
      </c>
      <c r="P52" s="73"/>
      <c r="Q52" s="73"/>
      <c r="R52" s="73"/>
      <c r="S52" s="74"/>
      <c r="T52" s="73" t="s">
        <v>158</v>
      </c>
      <c r="U52" s="75" t="s">
        <v>155</v>
      </c>
      <c r="V52" s="73" t="s">
        <v>176</v>
      </c>
      <c r="W52" s="73" t="s">
        <v>107</v>
      </c>
      <c r="X52" s="73">
        <f>VLOOKUP(W52,[2]definitions_list_lookup!$V$12:$W$15,2,FALSE)</f>
        <v>2</v>
      </c>
      <c r="Y52" s="75" t="s">
        <v>242</v>
      </c>
      <c r="Z52" s="75">
        <f>VLOOKUP(Y52,[2]definitions_list_lookup!$AT$3:$AU$5,2,FALSE)</f>
        <v>1</v>
      </c>
      <c r="AA52" s="75">
        <v>30</v>
      </c>
      <c r="AB52" s="75"/>
      <c r="AC52" s="73"/>
      <c r="AD52" s="73"/>
      <c r="AE52" s="73"/>
      <c r="AF52" s="75"/>
      <c r="AG52" s="75"/>
      <c r="AH52" s="73"/>
      <c r="AI52" s="73"/>
      <c r="AJ52" s="73"/>
      <c r="AK52" s="72"/>
      <c r="AL52" s="76"/>
      <c r="AM52" s="76"/>
      <c r="AN52" s="72"/>
      <c r="AO52" s="76"/>
      <c r="AP52" s="72"/>
      <c r="AQ52" s="72"/>
      <c r="AR52" s="72"/>
      <c r="AS52" s="72"/>
      <c r="AT52" s="77"/>
      <c r="AU52" s="78"/>
      <c r="AV52" s="77"/>
      <c r="AW52" s="77"/>
      <c r="AX52" s="77"/>
      <c r="AY52" s="77"/>
      <c r="AZ52" s="77"/>
      <c r="BA52" s="77"/>
      <c r="BB52" s="77"/>
      <c r="BC52" s="77"/>
      <c r="BD52" s="79"/>
    </row>
    <row r="53" spans="3:58" s="70" customFormat="1">
      <c r="C53" s="70" t="s">
        <v>1386</v>
      </c>
      <c r="D53" s="70" t="s">
        <v>1387</v>
      </c>
      <c r="E53" s="70">
        <v>12</v>
      </c>
      <c r="F53" s="70">
        <v>3</v>
      </c>
      <c r="G53" s="71" t="str">
        <f t="shared" si="0"/>
        <v>12-3</v>
      </c>
      <c r="H53" s="70">
        <v>0</v>
      </c>
      <c r="I53" s="70">
        <v>3</v>
      </c>
      <c r="J53" s="70" t="b">
        <f>IF((I53/100)&gt;(VLOOKUP($G53,[1]Depth_Lookup_CCL!$A$3:$L$549,9,FALSE)),"Value too high",TRUE)</f>
        <v>1</v>
      </c>
      <c r="K53" s="72">
        <f>(VLOOKUP($G53,Depth_Lookup_CCL!$A$3:$Z$549,11,FALSE))+(H53/100)</f>
        <v>19.074999999999999</v>
      </c>
      <c r="L53" s="72">
        <f>(VLOOKUP($G53,Depth_Lookup_CCL!$A$3:$Z$549,11,FALSE))+(I53/100)</f>
        <v>19.105</v>
      </c>
      <c r="M53" s="67">
        <v>2</v>
      </c>
      <c r="N53" s="70" t="s">
        <v>1389</v>
      </c>
      <c r="P53" s="73"/>
      <c r="Q53" s="73"/>
      <c r="R53" s="73"/>
      <c r="S53" s="74"/>
      <c r="T53" s="73"/>
      <c r="U53" s="75"/>
      <c r="V53" s="73"/>
      <c r="W53" s="73"/>
      <c r="X53" s="73"/>
      <c r="Y53" s="75"/>
      <c r="Z53" s="75"/>
      <c r="AA53" s="75"/>
      <c r="AB53" s="75"/>
      <c r="AC53" s="73"/>
      <c r="AD53" s="73"/>
      <c r="AE53" s="73"/>
      <c r="AF53" s="75"/>
      <c r="AG53" s="75"/>
      <c r="AH53" s="73"/>
      <c r="AI53" s="73"/>
      <c r="AJ53" s="73"/>
      <c r="AK53" s="72"/>
      <c r="AL53" s="76"/>
      <c r="AM53" s="76"/>
      <c r="AN53" s="72"/>
      <c r="AO53" s="76"/>
      <c r="AP53" s="72"/>
      <c r="AQ53" s="72"/>
      <c r="AR53" s="72"/>
      <c r="AS53" s="72"/>
      <c r="AT53" s="77"/>
      <c r="AU53" s="78"/>
      <c r="AV53" s="77"/>
      <c r="AW53" s="77"/>
      <c r="AX53" s="77"/>
      <c r="AY53" s="77"/>
      <c r="AZ53" s="77"/>
      <c r="BA53" s="77"/>
      <c r="BB53" s="77"/>
      <c r="BC53" s="77"/>
      <c r="BD53" s="79"/>
    </row>
    <row r="54" spans="3:58" s="70" customFormat="1">
      <c r="C54" s="70" t="s">
        <v>1386</v>
      </c>
      <c r="D54" s="70" t="s">
        <v>1387</v>
      </c>
      <c r="E54" s="70">
        <v>12</v>
      </c>
      <c r="F54" s="70">
        <v>3</v>
      </c>
      <c r="G54" s="71" t="str">
        <f t="shared" si="0"/>
        <v>12-3</v>
      </c>
      <c r="H54" s="70">
        <v>3</v>
      </c>
      <c r="I54" s="70">
        <v>15</v>
      </c>
      <c r="J54" s="70" t="b">
        <f>IF((I54/100)&gt;(VLOOKUP($G54,[1]Depth_Lookup_CCL!$A$3:$L$549,9,FALSE)),"Value too high",TRUE)</f>
        <v>1</v>
      </c>
      <c r="K54" s="72">
        <f>(VLOOKUP($G54,Depth_Lookup_CCL!$A$3:$Z$549,11,FALSE))+(H54/100)</f>
        <v>19.105</v>
      </c>
      <c r="L54" s="72">
        <f>(VLOOKUP($G54,Depth_Lookup_CCL!$A$3:$Z$549,11,FALSE))+(I54/100)</f>
        <v>19.224999999999998</v>
      </c>
      <c r="M54" s="67">
        <v>2</v>
      </c>
      <c r="N54" s="70" t="s">
        <v>1389</v>
      </c>
      <c r="P54" s="73"/>
      <c r="Q54" s="73"/>
      <c r="R54" s="73"/>
      <c r="S54" s="74"/>
      <c r="T54" s="73"/>
      <c r="U54" s="75"/>
      <c r="V54" s="73"/>
      <c r="W54" s="73"/>
      <c r="X54" s="73"/>
      <c r="Y54" s="75"/>
      <c r="Z54" s="75"/>
      <c r="AA54" s="75"/>
      <c r="AB54" s="75"/>
      <c r="AC54" s="73"/>
      <c r="AD54" s="73"/>
      <c r="AE54" s="73"/>
      <c r="AF54" s="75"/>
      <c r="AG54" s="75"/>
      <c r="AH54" s="73"/>
      <c r="AI54" s="73"/>
      <c r="AJ54" s="73"/>
      <c r="AK54" s="72"/>
      <c r="AL54" s="76"/>
      <c r="AM54" s="76"/>
      <c r="AN54" s="72"/>
      <c r="AO54" s="76"/>
      <c r="AP54" s="72"/>
      <c r="AQ54" s="72"/>
      <c r="AR54" s="72"/>
      <c r="AS54" s="72"/>
      <c r="AT54" s="77"/>
      <c r="AU54" s="78"/>
      <c r="AV54" s="77"/>
      <c r="AW54" s="77"/>
      <c r="AX54" s="77"/>
      <c r="AY54" s="77"/>
      <c r="AZ54" s="77"/>
      <c r="BA54" s="77"/>
      <c r="BB54" s="77"/>
      <c r="BC54" s="77"/>
      <c r="BD54" s="79"/>
    </row>
    <row r="55" spans="3:58" s="70" customFormat="1">
      <c r="C55" s="70" t="s">
        <v>1386</v>
      </c>
      <c r="D55" s="70" t="s">
        <v>1387</v>
      </c>
      <c r="E55" s="70">
        <v>12</v>
      </c>
      <c r="F55" s="70">
        <v>3</v>
      </c>
      <c r="G55" s="71" t="str">
        <f t="shared" si="0"/>
        <v>12-3</v>
      </c>
      <c r="H55" s="70">
        <v>15</v>
      </c>
      <c r="I55" s="70">
        <v>32</v>
      </c>
      <c r="J55" s="70" t="str">
        <f>IF((I55/100)&gt;(VLOOKUP($G55,[1]Depth_Lookup_CCL!$A$3:$L$549,9,FALSE)),"Value too high",TRUE)</f>
        <v>Value too high</v>
      </c>
      <c r="K55" s="72">
        <f>(VLOOKUP($G55,Depth_Lookup_CCL!$A$3:$Z$549,11,FALSE))+(H55/100)</f>
        <v>19.224999999999998</v>
      </c>
      <c r="L55" s="72">
        <f>(VLOOKUP($G55,Depth_Lookup_CCL!$A$3:$Z$549,11,FALSE))+(I55/100)</f>
        <v>19.395</v>
      </c>
      <c r="M55" s="67">
        <v>2</v>
      </c>
      <c r="N55" s="70" t="s">
        <v>1389</v>
      </c>
      <c r="O55" s="70" t="s">
        <v>233</v>
      </c>
      <c r="P55" s="73"/>
      <c r="Q55" s="73"/>
      <c r="R55" s="73"/>
      <c r="S55" s="74"/>
      <c r="T55" s="73"/>
      <c r="U55" s="75"/>
      <c r="V55" s="73"/>
      <c r="W55" s="73"/>
      <c r="X55" s="73" t="e">
        <f>VLOOKUP(W55,[2]definitions_list_lookup!$V$12:$W$15,2,FALSE)</f>
        <v>#N/A</v>
      </c>
      <c r="Y55" s="75"/>
      <c r="Z55" s="75" t="e">
        <f>VLOOKUP(Y55,[2]definitions_list_lookup!$AT$3:$AU$5,2,FALSE)</f>
        <v>#N/A</v>
      </c>
      <c r="AA55" s="75"/>
      <c r="AB55" s="75"/>
      <c r="AC55" s="73"/>
      <c r="AD55" s="73"/>
      <c r="AE55" s="73"/>
      <c r="AF55" s="75"/>
      <c r="AG55" s="75"/>
      <c r="AH55" s="73"/>
      <c r="AI55" s="73"/>
      <c r="AJ55" s="73"/>
      <c r="AK55" s="72"/>
      <c r="AL55" s="76"/>
      <c r="AM55" s="76"/>
      <c r="AN55" s="72"/>
      <c r="AO55" s="76"/>
      <c r="AP55" s="72"/>
      <c r="AQ55" s="72"/>
      <c r="AR55" s="72"/>
      <c r="AS55" s="72"/>
      <c r="AT55" s="77">
        <v>3</v>
      </c>
      <c r="AU55" s="78">
        <v>270</v>
      </c>
      <c r="AV55" s="77">
        <v>36</v>
      </c>
      <c r="AW55" s="77">
        <v>360</v>
      </c>
      <c r="AX55" s="77">
        <f t="shared" si="8"/>
        <v>175.87422249565907</v>
      </c>
      <c r="AY55" s="77">
        <f t="shared" si="9"/>
        <v>175.87422249565907</v>
      </c>
      <c r="AZ55" s="77">
        <f t="shared" si="10"/>
        <v>53.929273091594574</v>
      </c>
      <c r="BA55" s="77">
        <f t="shared" si="11"/>
        <v>265.87422249565907</v>
      </c>
      <c r="BB55" s="77">
        <f t="shared" si="12"/>
        <v>36.070726908405426</v>
      </c>
      <c r="BC55" s="77">
        <f t="shared" si="13"/>
        <v>355.87422249565907</v>
      </c>
      <c r="BD55" s="79">
        <f t="shared" si="14"/>
        <v>36.070726908405426</v>
      </c>
      <c r="BE55" s="70">
        <f t="shared" ref="BE55" si="18">30+BD55</f>
        <v>66.070726908405419</v>
      </c>
      <c r="BF55" s="70">
        <f t="shared" ref="BF55" si="19">30-BD55</f>
        <v>-6.0707269084054261</v>
      </c>
    </row>
    <row r="56" spans="3:58" s="70" customFormat="1">
      <c r="C56" s="70" t="s">
        <v>1386</v>
      </c>
      <c r="D56" s="70" t="s">
        <v>1387</v>
      </c>
      <c r="E56" s="70">
        <v>12</v>
      </c>
      <c r="F56" s="70">
        <v>4</v>
      </c>
      <c r="G56" s="71" t="str">
        <f t="shared" si="0"/>
        <v>12-4</v>
      </c>
      <c r="H56" s="70">
        <v>0</v>
      </c>
      <c r="I56" s="70">
        <v>102</v>
      </c>
      <c r="J56" s="70" t="str">
        <f>IF((I56/100)&gt;(VLOOKUP($G56,[1]Depth_Lookup_CCL!$A$3:$L$549,9,FALSE)),"Value too high",TRUE)</f>
        <v>Value too high</v>
      </c>
      <c r="K56" s="72">
        <f>(VLOOKUP($G56,Depth_Lookup_CCL!$A$3:$Z$549,11,FALSE))+(H56/100)</f>
        <v>19.39</v>
      </c>
      <c r="L56" s="72">
        <f>(VLOOKUP($G56,Depth_Lookup_CCL!$A$3:$Z$549,11,FALSE))+(I56/100)</f>
        <v>20.41</v>
      </c>
      <c r="M56" s="67">
        <v>2</v>
      </c>
      <c r="N56" s="70" t="s">
        <v>1389</v>
      </c>
      <c r="O56" s="70" t="s">
        <v>233</v>
      </c>
      <c r="P56" s="73"/>
      <c r="Q56" s="73"/>
      <c r="R56" s="73"/>
      <c r="S56" s="74" t="s">
        <v>1392</v>
      </c>
      <c r="T56" s="73"/>
      <c r="U56" s="75"/>
      <c r="V56" s="73"/>
      <c r="W56" s="73"/>
      <c r="X56" s="73" t="e">
        <f>VLOOKUP(W56,[2]definitions_list_lookup!$V$12:$W$15,2,FALSE)</f>
        <v>#N/A</v>
      </c>
      <c r="Y56" s="75"/>
      <c r="Z56" s="75" t="e">
        <f>VLOOKUP(Y56,[2]definitions_list_lookup!$AT$3:$AU$5,2,FALSE)</f>
        <v>#N/A</v>
      </c>
      <c r="AA56" s="75"/>
      <c r="AB56" s="75"/>
      <c r="AC56" s="73"/>
      <c r="AD56" s="73"/>
      <c r="AE56" s="73"/>
      <c r="AF56" s="75"/>
      <c r="AG56" s="75"/>
      <c r="AH56" s="73"/>
      <c r="AI56" s="73"/>
      <c r="AJ56" s="73"/>
      <c r="AK56" s="72"/>
      <c r="AL56" s="76"/>
      <c r="AM56" s="76"/>
      <c r="AN56" s="72"/>
      <c r="AO56" s="76"/>
      <c r="AP56" s="72"/>
      <c r="AQ56" s="72"/>
      <c r="AR56" s="72"/>
      <c r="AS56" s="72"/>
      <c r="AT56" s="77">
        <v>4</v>
      </c>
      <c r="AU56" s="78">
        <v>270</v>
      </c>
      <c r="AV56" s="77">
        <v>30</v>
      </c>
      <c r="AW56" s="77">
        <v>360</v>
      </c>
      <c r="AX56" s="77">
        <f t="shared" si="8"/>
        <v>173.09415586751555</v>
      </c>
      <c r="AY56" s="77">
        <f t="shared" si="9"/>
        <v>173.09415586751555</v>
      </c>
      <c r="AZ56" s="77">
        <f t="shared" si="10"/>
        <v>59.819022823020987</v>
      </c>
      <c r="BA56" s="77">
        <f t="shared" si="11"/>
        <v>263.09415586751555</v>
      </c>
      <c r="BB56" s="77">
        <f t="shared" si="12"/>
        <v>30.180977176979013</v>
      </c>
      <c r="BC56" s="77">
        <f t="shared" si="13"/>
        <v>353.09415586751555</v>
      </c>
      <c r="BD56" s="79">
        <f t="shared" si="14"/>
        <v>30.180977176979013</v>
      </c>
      <c r="BE56" s="70">
        <f t="shared" si="17"/>
        <v>60.180977176979013</v>
      </c>
      <c r="BF56" s="70">
        <f t="shared" si="16"/>
        <v>-0.18097717697901317</v>
      </c>
    </row>
    <row r="57" spans="3:58" s="70" customFormat="1">
      <c r="C57" s="70" t="s">
        <v>1386</v>
      </c>
      <c r="D57" s="70" t="s">
        <v>1387</v>
      </c>
      <c r="E57" s="70">
        <v>12</v>
      </c>
      <c r="F57" s="70">
        <v>5</v>
      </c>
      <c r="G57" s="71" t="str">
        <f t="shared" si="0"/>
        <v>12-5</v>
      </c>
      <c r="H57" s="70">
        <v>0</v>
      </c>
      <c r="I57" s="70">
        <v>41</v>
      </c>
      <c r="J57" s="70" t="b">
        <f>IF((I57/100)&gt;(VLOOKUP($G57,[1]Depth_Lookup_CCL!$A$3:$L$549,9,FALSE)),"Value too high",TRUE)</f>
        <v>1</v>
      </c>
      <c r="K57" s="72">
        <f>(VLOOKUP($G57,Depth_Lookup_CCL!$A$3:$Z$549,11,FALSE))+(H57/100)</f>
        <v>20.400000000000002</v>
      </c>
      <c r="L57" s="72">
        <f>(VLOOKUP($G57,Depth_Lookup_CCL!$A$3:$Z$549,11,FALSE))+(I57/100)</f>
        <v>20.810000000000002</v>
      </c>
      <c r="M57" s="67">
        <v>2</v>
      </c>
      <c r="N57" s="70" t="s">
        <v>1389</v>
      </c>
      <c r="P57" s="73"/>
      <c r="Q57" s="73"/>
      <c r="R57" s="73"/>
      <c r="S57" s="74"/>
      <c r="T57" s="73"/>
      <c r="U57" s="75"/>
      <c r="V57" s="73"/>
      <c r="W57" s="73"/>
      <c r="X57" s="73"/>
      <c r="Y57" s="75"/>
      <c r="Z57" s="75"/>
      <c r="AA57" s="75"/>
      <c r="AB57" s="75"/>
      <c r="AC57" s="73"/>
      <c r="AD57" s="73"/>
      <c r="AE57" s="73"/>
      <c r="AF57" s="75"/>
      <c r="AG57" s="75"/>
      <c r="AH57" s="73"/>
      <c r="AI57" s="73"/>
      <c r="AJ57" s="73"/>
      <c r="AK57" s="72"/>
      <c r="AL57" s="76"/>
      <c r="AM57" s="76"/>
      <c r="AN57" s="72"/>
      <c r="AO57" s="76"/>
      <c r="AP57" s="72"/>
      <c r="AQ57" s="72"/>
      <c r="AR57" s="72"/>
      <c r="AS57" s="72"/>
      <c r="AT57" s="77">
        <v>10</v>
      </c>
      <c r="AU57" s="78">
        <v>270</v>
      </c>
      <c r="AV57" s="77">
        <v>34</v>
      </c>
      <c r="AW57" s="77">
        <v>360</v>
      </c>
      <c r="AX57" s="77">
        <f t="shared" si="8"/>
        <v>165.34984324409959</v>
      </c>
      <c r="AY57" s="77">
        <f t="shared" si="9"/>
        <v>165.34984324409959</v>
      </c>
      <c r="AZ57" s="77">
        <f t="shared" si="10"/>
        <v>55.116756324340066</v>
      </c>
      <c r="BA57" s="77">
        <f t="shared" si="11"/>
        <v>255.34984324409959</v>
      </c>
      <c r="BB57" s="77">
        <f t="shared" si="12"/>
        <v>34.883243675659934</v>
      </c>
      <c r="BC57" s="77">
        <f t="shared" si="13"/>
        <v>345.34984324409959</v>
      </c>
      <c r="BD57" s="79">
        <f t="shared" si="14"/>
        <v>34.883243675659934</v>
      </c>
      <c r="BE57" s="70">
        <f t="shared" ref="BE57" si="20">30+BD57</f>
        <v>64.883243675659941</v>
      </c>
      <c r="BF57" s="70">
        <f t="shared" ref="BF57" si="21">30-BD57</f>
        <v>-4.8832436756599336</v>
      </c>
    </row>
    <row r="58" spans="3:58" s="70" customFormat="1">
      <c r="C58" s="70" t="s">
        <v>1386</v>
      </c>
      <c r="D58" s="70" t="s">
        <v>1387</v>
      </c>
      <c r="E58" s="70">
        <v>12</v>
      </c>
      <c r="F58" s="70">
        <v>5</v>
      </c>
      <c r="G58" s="71" t="str">
        <f t="shared" si="0"/>
        <v>12-5</v>
      </c>
      <c r="H58" s="70">
        <v>41</v>
      </c>
      <c r="I58" s="70">
        <v>60</v>
      </c>
      <c r="J58" s="70" t="b">
        <f>IF((I58/100)&gt;(VLOOKUP($G58,[1]Depth_Lookup_CCL!$A$3:$L$549,9,FALSE)),"Value too high",TRUE)</f>
        <v>1</v>
      </c>
      <c r="K58" s="72">
        <f>(VLOOKUP($G58,Depth_Lookup_CCL!$A$3:$Z$549,11,FALSE))+(H58/100)</f>
        <v>20.810000000000002</v>
      </c>
      <c r="L58" s="72">
        <f>(VLOOKUP($G58,Depth_Lookup_CCL!$A$3:$Z$549,11,FALSE))+(I58/100)</f>
        <v>21.000000000000004</v>
      </c>
      <c r="M58" s="67">
        <v>2</v>
      </c>
      <c r="N58" s="70" t="s">
        <v>1389</v>
      </c>
      <c r="P58" s="73"/>
      <c r="Q58" s="73"/>
      <c r="R58" s="73"/>
      <c r="S58" s="74"/>
      <c r="T58" s="73"/>
      <c r="U58" s="75"/>
      <c r="V58" s="73"/>
      <c r="W58" s="73"/>
      <c r="X58" s="73"/>
      <c r="Y58" s="75"/>
      <c r="Z58" s="75"/>
      <c r="AA58" s="75"/>
      <c r="AB58" s="75"/>
      <c r="AC58" s="73"/>
      <c r="AD58" s="73"/>
      <c r="AE58" s="73"/>
      <c r="AF58" s="75"/>
      <c r="AG58" s="75"/>
      <c r="AH58" s="73"/>
      <c r="AI58" s="73"/>
      <c r="AJ58" s="73"/>
      <c r="AK58" s="72"/>
      <c r="AL58" s="76"/>
      <c r="AM58" s="76"/>
      <c r="AN58" s="72"/>
      <c r="AO58" s="76"/>
      <c r="AP58" s="72"/>
      <c r="AQ58" s="72"/>
      <c r="AR58" s="72"/>
      <c r="AS58" s="72"/>
      <c r="AT58" s="77"/>
      <c r="AU58" s="78"/>
      <c r="AV58" s="77"/>
      <c r="AW58" s="77"/>
      <c r="AX58" s="77"/>
      <c r="AY58" s="77"/>
      <c r="AZ58" s="77"/>
      <c r="BA58" s="77"/>
      <c r="BB58" s="77"/>
      <c r="BC58" s="77"/>
      <c r="BD58" s="79"/>
    </row>
    <row r="59" spans="3:58" s="70" customFormat="1">
      <c r="C59" s="70" t="s">
        <v>1386</v>
      </c>
      <c r="D59" s="70" t="s">
        <v>1387</v>
      </c>
      <c r="E59" s="70">
        <v>12</v>
      </c>
      <c r="F59" s="70">
        <v>5</v>
      </c>
      <c r="G59" s="71" t="str">
        <f t="shared" si="0"/>
        <v>12-5</v>
      </c>
      <c r="H59" s="70">
        <v>60</v>
      </c>
      <c r="I59" s="70">
        <v>72</v>
      </c>
      <c r="J59" s="70" t="str">
        <f>IF((I59/100)&gt;(VLOOKUP($G59,[1]Depth_Lookup_CCL!$A$3:$L$549,9,FALSE)),"Value too high",TRUE)</f>
        <v>Value too high</v>
      </c>
      <c r="K59" s="72">
        <f>(VLOOKUP($G59,Depth_Lookup_CCL!$A$3:$Z$549,11,FALSE))+(H59/100)</f>
        <v>21.000000000000004</v>
      </c>
      <c r="L59" s="72">
        <f>(VLOOKUP($G59,Depth_Lookup_CCL!$A$3:$Z$549,11,FALSE))+(I59/100)</f>
        <v>21.12</v>
      </c>
      <c r="M59" s="67">
        <v>2</v>
      </c>
      <c r="N59" s="70" t="s">
        <v>1389</v>
      </c>
      <c r="O59" s="70" t="s">
        <v>233</v>
      </c>
      <c r="P59" s="73"/>
      <c r="Q59" s="73"/>
      <c r="R59" s="73"/>
      <c r="S59" s="74" t="s">
        <v>1392</v>
      </c>
      <c r="T59" s="73"/>
      <c r="U59" s="75"/>
      <c r="V59" s="73"/>
      <c r="W59" s="73"/>
      <c r="X59" s="73" t="e">
        <f>VLOOKUP(W59,[2]definitions_list_lookup!$V$12:$W$15,2,FALSE)</f>
        <v>#N/A</v>
      </c>
      <c r="Y59" s="75"/>
      <c r="Z59" s="75" t="e">
        <f>VLOOKUP(Y59,[2]definitions_list_lookup!$AT$3:$AU$5,2,FALSE)</f>
        <v>#N/A</v>
      </c>
      <c r="AA59" s="75"/>
      <c r="AB59" s="75"/>
      <c r="AC59" s="73"/>
      <c r="AD59" s="73"/>
      <c r="AE59" s="73"/>
      <c r="AF59" s="75"/>
      <c r="AG59" s="75"/>
      <c r="AH59" s="73"/>
      <c r="AI59" s="73"/>
      <c r="AJ59" s="73"/>
      <c r="AK59" s="72"/>
      <c r="AL59" s="76"/>
      <c r="AM59" s="76"/>
      <c r="AN59" s="72"/>
      <c r="AO59" s="76"/>
      <c r="AP59" s="72"/>
      <c r="AQ59" s="72"/>
      <c r="AR59" s="72"/>
      <c r="AS59" s="72"/>
      <c r="AT59" s="77">
        <v>10</v>
      </c>
      <c r="AU59" s="78">
        <v>270</v>
      </c>
      <c r="AV59" s="77">
        <v>34</v>
      </c>
      <c r="AW59" s="77">
        <v>360</v>
      </c>
      <c r="AX59" s="77">
        <f t="shared" si="8"/>
        <v>165.34984324409959</v>
      </c>
      <c r="AY59" s="77">
        <f t="shared" si="9"/>
        <v>165.34984324409959</v>
      </c>
      <c r="AZ59" s="77">
        <f t="shared" si="10"/>
        <v>55.116756324340066</v>
      </c>
      <c r="BA59" s="77">
        <f t="shared" si="11"/>
        <v>255.34984324409959</v>
      </c>
      <c r="BB59" s="77">
        <f t="shared" si="12"/>
        <v>34.883243675659934</v>
      </c>
      <c r="BC59" s="77">
        <f t="shared" si="13"/>
        <v>345.34984324409959</v>
      </c>
      <c r="BD59" s="79">
        <f t="shared" si="14"/>
        <v>34.883243675659934</v>
      </c>
      <c r="BE59" s="70">
        <f t="shared" si="17"/>
        <v>64.883243675659941</v>
      </c>
      <c r="BF59" s="70">
        <f t="shared" si="16"/>
        <v>-4.8832436756599336</v>
      </c>
    </row>
    <row r="60" spans="3:58" s="70" customFormat="1">
      <c r="C60" s="70" t="s">
        <v>1386</v>
      </c>
      <c r="D60" s="70" t="s">
        <v>1387</v>
      </c>
      <c r="E60" s="70">
        <v>13</v>
      </c>
      <c r="F60" s="70">
        <v>1</v>
      </c>
      <c r="G60" s="71" t="str">
        <f t="shared" si="0"/>
        <v>13-1</v>
      </c>
      <c r="H60" s="70">
        <v>0</v>
      </c>
      <c r="I60" s="70">
        <v>37</v>
      </c>
      <c r="J60" s="70" t="b">
        <f>IF((I60/100)&gt;(VLOOKUP($G60,[1]Depth_Lookup_CCL!$A$3:$L$549,9,FALSE)),"Value too high",TRUE)</f>
        <v>1</v>
      </c>
      <c r="K60" s="72">
        <f>(VLOOKUP($G60,Depth_Lookup_CCL!$A$3:$Z$549,11,FALSE))+(H60/100)</f>
        <v>20.7</v>
      </c>
      <c r="L60" s="72">
        <f>(VLOOKUP($G60,Depth_Lookup_CCL!$A$3:$Z$549,11,FALSE))+(I60/100)</f>
        <v>21.07</v>
      </c>
      <c r="M60" s="67">
        <v>2</v>
      </c>
      <c r="N60" s="70" t="s">
        <v>1389</v>
      </c>
      <c r="P60" s="73"/>
      <c r="Q60" s="73"/>
      <c r="R60" s="73"/>
      <c r="S60" s="74"/>
      <c r="T60" s="73"/>
      <c r="U60" s="75"/>
      <c r="V60" s="73"/>
      <c r="W60" s="73"/>
      <c r="X60" s="73"/>
      <c r="Y60" s="75"/>
      <c r="Z60" s="75"/>
      <c r="AA60" s="75"/>
      <c r="AB60" s="75"/>
      <c r="AC60" s="73"/>
      <c r="AD60" s="73"/>
      <c r="AE60" s="73"/>
      <c r="AF60" s="75"/>
      <c r="AG60" s="75"/>
      <c r="AH60" s="73"/>
      <c r="AI60" s="73"/>
      <c r="AJ60" s="73"/>
      <c r="AK60" s="72"/>
      <c r="AL60" s="76"/>
      <c r="AM60" s="76"/>
      <c r="AN60" s="72"/>
      <c r="AO60" s="76"/>
      <c r="AP60" s="72"/>
      <c r="AQ60" s="72"/>
      <c r="AR60" s="72"/>
      <c r="AS60" s="72"/>
      <c r="AT60" s="77"/>
      <c r="AU60" s="78"/>
      <c r="AV60" s="77"/>
      <c r="AW60" s="77"/>
      <c r="AX60" s="77"/>
      <c r="AY60" s="77"/>
      <c r="AZ60" s="77"/>
      <c r="BA60" s="77"/>
      <c r="BB60" s="77"/>
      <c r="BC60" s="77"/>
      <c r="BD60" s="79"/>
    </row>
    <row r="61" spans="3:58" s="70" customFormat="1">
      <c r="C61" s="70" t="s">
        <v>1386</v>
      </c>
      <c r="D61" s="70" t="s">
        <v>1387</v>
      </c>
      <c r="E61" s="70">
        <v>13</v>
      </c>
      <c r="F61" s="70">
        <v>1</v>
      </c>
      <c r="G61" s="71" t="str">
        <f t="shared" si="0"/>
        <v>13-1</v>
      </c>
      <c r="H61" s="70">
        <v>37</v>
      </c>
      <c r="I61" s="70">
        <v>50</v>
      </c>
      <c r="J61" s="70" t="b">
        <f>IF((I61/100)&gt;(VLOOKUP($G61,[1]Depth_Lookup_CCL!$A$3:$L$549,9,FALSE)),"Value too high",TRUE)</f>
        <v>1</v>
      </c>
      <c r="K61" s="72">
        <f>(VLOOKUP($G61,Depth_Lookup_CCL!$A$3:$Z$549,11,FALSE))+(H61/100)</f>
        <v>21.07</v>
      </c>
      <c r="L61" s="72">
        <f>(VLOOKUP($G61,Depth_Lookup_CCL!$A$3:$Z$549,11,FALSE))+(I61/100)</f>
        <v>21.2</v>
      </c>
      <c r="M61" s="67">
        <v>2</v>
      </c>
      <c r="N61" s="70" t="s">
        <v>1389</v>
      </c>
      <c r="P61" s="73"/>
      <c r="Q61" s="73"/>
      <c r="R61" s="73"/>
      <c r="S61" s="74"/>
      <c r="T61" s="73"/>
      <c r="U61" s="75"/>
      <c r="V61" s="73"/>
      <c r="W61" s="73"/>
      <c r="X61" s="73"/>
      <c r="Y61" s="75"/>
      <c r="Z61" s="75"/>
      <c r="AA61" s="75"/>
      <c r="AB61" s="75"/>
      <c r="AC61" s="73"/>
      <c r="AD61" s="73"/>
      <c r="AE61" s="73"/>
      <c r="AF61" s="75"/>
      <c r="AG61" s="75"/>
      <c r="AH61" s="73"/>
      <c r="AI61" s="73"/>
      <c r="AJ61" s="73"/>
      <c r="AK61" s="72"/>
      <c r="AL61" s="76"/>
      <c r="AM61" s="76"/>
      <c r="AN61" s="72"/>
      <c r="AO61" s="76"/>
      <c r="AP61" s="72"/>
      <c r="AQ61" s="72"/>
      <c r="AR61" s="72"/>
      <c r="AS61" s="72"/>
      <c r="AT61" s="77">
        <v>33</v>
      </c>
      <c r="AU61" s="78">
        <v>90</v>
      </c>
      <c r="AV61" s="77">
        <v>5</v>
      </c>
      <c r="AW61" s="77">
        <v>180</v>
      </c>
      <c r="AX61" s="77">
        <f t="shared" si="8"/>
        <v>-82.3272675351933</v>
      </c>
      <c r="AY61" s="77">
        <f t="shared" si="9"/>
        <v>277.6727324648067</v>
      </c>
      <c r="AZ61" s="77">
        <f t="shared" si="10"/>
        <v>56.764202260514452</v>
      </c>
      <c r="BA61" s="77">
        <f t="shared" si="11"/>
        <v>7.6727324648066997</v>
      </c>
      <c r="BB61" s="77">
        <f t="shared" si="12"/>
        <v>33.235797739485548</v>
      </c>
      <c r="BC61" s="77">
        <f t="shared" si="13"/>
        <v>97.6727324648067</v>
      </c>
      <c r="BD61" s="79">
        <f t="shared" si="14"/>
        <v>33.235797739485548</v>
      </c>
      <c r="BE61" s="70">
        <f t="shared" si="17"/>
        <v>63.235797739485548</v>
      </c>
      <c r="BF61" s="70">
        <f t="shared" si="16"/>
        <v>-3.2357977394855482</v>
      </c>
    </row>
    <row r="62" spans="3:58" s="70" customFormat="1">
      <c r="C62" s="70" t="s">
        <v>1386</v>
      </c>
      <c r="D62" s="70" t="s">
        <v>1387</v>
      </c>
      <c r="E62" s="70">
        <v>13</v>
      </c>
      <c r="F62" s="70">
        <v>1</v>
      </c>
      <c r="G62" s="71" t="str">
        <f t="shared" si="0"/>
        <v>13-1</v>
      </c>
      <c r="H62" s="70">
        <v>50</v>
      </c>
      <c r="I62" s="70">
        <v>64</v>
      </c>
      <c r="J62" s="70" t="b">
        <f>IF((I62/100)&gt;(VLOOKUP($G62,[1]Depth_Lookup_CCL!$A$3:$L$549,9,FALSE)),"Value too high",TRUE)</f>
        <v>1</v>
      </c>
      <c r="K62" s="72">
        <f>(VLOOKUP($G62,Depth_Lookup_CCL!$A$3:$Z$549,11,FALSE))+(H62/100)</f>
        <v>21.2</v>
      </c>
      <c r="L62" s="72">
        <f>(VLOOKUP($G62,Depth_Lookup_CCL!$A$3:$Z$549,11,FALSE))+(I62/100)</f>
        <v>21.34</v>
      </c>
      <c r="M62" s="67">
        <v>2</v>
      </c>
      <c r="N62" s="70" t="s">
        <v>1389</v>
      </c>
      <c r="O62" s="70" t="s">
        <v>233</v>
      </c>
      <c r="P62" s="73"/>
      <c r="Q62" s="73"/>
      <c r="R62" s="73"/>
      <c r="S62" s="74" t="s">
        <v>1393</v>
      </c>
      <c r="T62" s="73" t="s">
        <v>170</v>
      </c>
      <c r="U62" s="75" t="s">
        <v>182</v>
      </c>
      <c r="V62" s="73" t="s">
        <v>176</v>
      </c>
      <c r="W62" s="73" t="s">
        <v>166</v>
      </c>
      <c r="X62" s="73">
        <f>VLOOKUP(W62,[2]definitions_list_lookup!$V$12:$W$15,2,FALSE)</f>
        <v>1</v>
      </c>
      <c r="Y62" s="75" t="s">
        <v>242</v>
      </c>
      <c r="Z62" s="75">
        <f>VLOOKUP(Y62,[2]definitions_list_lookup!$AT$3:$AU$5,2,FALSE)</f>
        <v>1</v>
      </c>
      <c r="AA62" s="75">
        <v>10</v>
      </c>
      <c r="AB62" s="75"/>
      <c r="AC62" s="73"/>
      <c r="AD62" s="73"/>
      <c r="AE62" s="73"/>
      <c r="AF62" s="75"/>
      <c r="AG62" s="75"/>
      <c r="AH62" s="73"/>
      <c r="AI62" s="73"/>
      <c r="AJ62" s="73"/>
      <c r="AK62" s="72"/>
      <c r="AL62" s="76"/>
      <c r="AM62" s="76"/>
      <c r="AN62" s="72"/>
      <c r="AO62" s="76"/>
      <c r="AP62" s="72"/>
      <c r="AQ62" s="72"/>
      <c r="AR62" s="72"/>
      <c r="AS62" s="72"/>
      <c r="AT62" s="77"/>
      <c r="AU62" s="78"/>
      <c r="AV62" s="77"/>
      <c r="AW62" s="77"/>
      <c r="AX62" s="77"/>
      <c r="AY62" s="77"/>
      <c r="AZ62" s="77"/>
      <c r="BA62" s="77"/>
      <c r="BB62" s="77"/>
      <c r="BC62" s="77"/>
      <c r="BD62" s="79"/>
    </row>
    <row r="63" spans="3:58" s="70" customFormat="1">
      <c r="C63" s="70" t="s">
        <v>1386</v>
      </c>
      <c r="D63" s="70" t="s">
        <v>1387</v>
      </c>
      <c r="E63" s="70">
        <v>13</v>
      </c>
      <c r="F63" s="70">
        <v>1</v>
      </c>
      <c r="G63" s="71" t="str">
        <f t="shared" ref="G63:G64" si="22">E63&amp;"-"&amp;F63</f>
        <v>13-1</v>
      </c>
      <c r="H63" s="70">
        <v>64</v>
      </c>
      <c r="I63" s="70">
        <v>76</v>
      </c>
      <c r="J63" s="70" t="b">
        <f>IF((I63/100)&gt;(VLOOKUP($G63,[1]Depth_Lookup_CCL!$A$3:$L$549,9,FALSE)),"Value too high",TRUE)</f>
        <v>1</v>
      </c>
      <c r="K63" s="72">
        <f>(VLOOKUP($G63,Depth_Lookup_CCL!$A$3:$Z$549,11,FALSE))+(H63/100)</f>
        <v>21.34</v>
      </c>
      <c r="L63" s="72">
        <f>(VLOOKUP($G63,Depth_Lookup_CCL!$A$3:$Z$549,11,FALSE))+(I63/100)</f>
        <v>21.46</v>
      </c>
      <c r="M63" s="67">
        <v>2</v>
      </c>
      <c r="N63" s="70" t="s">
        <v>1389</v>
      </c>
      <c r="P63" s="73"/>
      <c r="Q63" s="73"/>
      <c r="R63" s="73"/>
      <c r="S63" s="74" t="s">
        <v>302</v>
      </c>
      <c r="T63" s="73"/>
      <c r="U63" s="75"/>
      <c r="V63" s="73"/>
      <c r="W63" s="73"/>
      <c r="X63" s="73"/>
      <c r="Y63" s="75"/>
      <c r="Z63" s="75"/>
      <c r="AA63" s="75"/>
      <c r="AB63" s="75"/>
      <c r="AC63" s="73"/>
      <c r="AD63" s="73"/>
      <c r="AE63" s="73"/>
      <c r="AF63" s="75"/>
      <c r="AG63" s="75"/>
      <c r="AH63" s="73"/>
      <c r="AI63" s="73"/>
      <c r="AJ63" s="73"/>
      <c r="AK63" s="72"/>
      <c r="AL63" s="76"/>
      <c r="AM63" s="76"/>
      <c r="AN63" s="72"/>
      <c r="AO63" s="76"/>
      <c r="AP63" s="72"/>
      <c r="AQ63" s="72"/>
      <c r="AR63" s="72"/>
      <c r="AS63" s="72"/>
      <c r="AT63" s="77"/>
      <c r="AU63" s="78"/>
      <c r="AV63" s="77"/>
      <c r="AW63" s="77"/>
      <c r="AX63" s="77"/>
      <c r="AY63" s="77"/>
      <c r="AZ63" s="77"/>
      <c r="BA63" s="77"/>
      <c r="BB63" s="77"/>
      <c r="BC63" s="77"/>
      <c r="BD63" s="79"/>
    </row>
    <row r="64" spans="3:58" s="70" customFormat="1">
      <c r="C64" s="70" t="s">
        <v>1386</v>
      </c>
      <c r="D64" s="70" t="s">
        <v>1387</v>
      </c>
      <c r="E64" s="70">
        <v>13</v>
      </c>
      <c r="F64" s="70">
        <v>1</v>
      </c>
      <c r="G64" s="71" t="str">
        <f t="shared" si="22"/>
        <v>13-1</v>
      </c>
      <c r="H64" s="70">
        <v>76</v>
      </c>
      <c r="I64" s="70">
        <v>90</v>
      </c>
      <c r="J64" s="70" t="b">
        <f>IF((I64/100)&gt;(VLOOKUP($G64,[1]Depth_Lookup_CCL!$A$3:$L$549,9,FALSE)),"Value too high",TRUE)</f>
        <v>1</v>
      </c>
      <c r="K64" s="72">
        <f>(VLOOKUP($G64,Depth_Lookup_CCL!$A$3:$Z$549,11,FALSE))+(H64/100)</f>
        <v>21.46</v>
      </c>
      <c r="L64" s="72">
        <f>(VLOOKUP($G64,Depth_Lookup_CCL!$A$3:$Z$549,11,FALSE))+(I64/100)</f>
        <v>21.599999999999998</v>
      </c>
      <c r="M64" s="67">
        <v>2</v>
      </c>
      <c r="N64" s="70" t="s">
        <v>1389</v>
      </c>
      <c r="P64" s="73"/>
      <c r="Q64" s="73"/>
      <c r="R64" s="73"/>
      <c r="S64" s="74"/>
      <c r="T64" s="73"/>
      <c r="U64" s="75"/>
      <c r="V64" s="73"/>
      <c r="W64" s="73"/>
      <c r="X64" s="73"/>
      <c r="Y64" s="75"/>
      <c r="Z64" s="75"/>
      <c r="AA64" s="75"/>
      <c r="AB64" s="75"/>
      <c r="AC64" s="73"/>
      <c r="AD64" s="73"/>
      <c r="AE64" s="73"/>
      <c r="AF64" s="75"/>
      <c r="AG64" s="75"/>
      <c r="AH64" s="73"/>
      <c r="AI64" s="73"/>
      <c r="AJ64" s="73"/>
      <c r="AK64" s="72"/>
      <c r="AL64" s="76"/>
      <c r="AM64" s="76"/>
      <c r="AN64" s="72"/>
      <c r="AO64" s="76"/>
      <c r="AP64" s="72"/>
      <c r="AQ64" s="72"/>
      <c r="AR64" s="72"/>
      <c r="AS64" s="72"/>
      <c r="AT64" s="77"/>
      <c r="AU64" s="78"/>
      <c r="AV64" s="77"/>
      <c r="AW64" s="77"/>
      <c r="AX64" s="77"/>
      <c r="AY64" s="77"/>
      <c r="AZ64" s="77"/>
      <c r="BA64" s="77"/>
      <c r="BB64" s="77"/>
      <c r="BC64" s="77"/>
      <c r="BD64" s="79"/>
    </row>
    <row r="65" spans="3:58" s="70" customFormat="1">
      <c r="C65" s="70" t="s">
        <v>1386</v>
      </c>
      <c r="D65" s="70" t="s">
        <v>1387</v>
      </c>
      <c r="E65" s="70">
        <v>13</v>
      </c>
      <c r="F65" s="70">
        <v>2</v>
      </c>
      <c r="G65" s="71" t="str">
        <f t="shared" si="0"/>
        <v>13-2</v>
      </c>
      <c r="H65" s="70">
        <v>0</v>
      </c>
      <c r="I65" s="70">
        <v>63</v>
      </c>
      <c r="J65" s="70" t="b">
        <f>IF((I65/100)&gt;(VLOOKUP($G65,[1]Depth_Lookup_CCL!$A$3:$L$549,9,FALSE)),"Value too high",TRUE)</f>
        <v>1</v>
      </c>
      <c r="K65" s="72">
        <f>(VLOOKUP($G65,Depth_Lookup_CCL!$A$3:$Z$549,11,FALSE))+(H65/100)</f>
        <v>21.605</v>
      </c>
      <c r="L65" s="72">
        <f>(VLOOKUP($G65,Depth_Lookup_CCL!$A$3:$Z$549,11,FALSE))+(I65/100)</f>
        <v>22.234999999999999</v>
      </c>
      <c r="M65" s="67">
        <v>2</v>
      </c>
      <c r="N65" s="70" t="s">
        <v>1389</v>
      </c>
      <c r="P65" s="73"/>
      <c r="Q65" s="73"/>
      <c r="R65" s="73"/>
      <c r="S65" s="74"/>
      <c r="T65" s="73"/>
      <c r="U65" s="75"/>
      <c r="V65" s="73"/>
      <c r="W65" s="73"/>
      <c r="X65" s="73"/>
      <c r="Y65" s="75"/>
      <c r="Z65" s="75"/>
      <c r="AA65" s="75"/>
      <c r="AB65" s="75"/>
      <c r="AC65" s="73"/>
      <c r="AD65" s="73"/>
      <c r="AE65" s="73"/>
      <c r="AF65" s="75"/>
      <c r="AG65" s="75"/>
      <c r="AH65" s="73"/>
      <c r="AI65" s="73"/>
      <c r="AJ65" s="73"/>
      <c r="AK65" s="72"/>
      <c r="AL65" s="76"/>
      <c r="AM65" s="76"/>
      <c r="AN65" s="72"/>
      <c r="AO65" s="76"/>
      <c r="AP65" s="72"/>
      <c r="AQ65" s="72"/>
      <c r="AR65" s="72"/>
      <c r="AS65" s="72"/>
      <c r="AT65" s="77">
        <v>15</v>
      </c>
      <c r="AU65" s="78">
        <v>270</v>
      </c>
      <c r="AV65" s="77">
        <v>34</v>
      </c>
      <c r="AW65" s="77">
        <v>180</v>
      </c>
      <c r="AX65" s="77">
        <f t="shared" si="8"/>
        <v>21.665500493965908</v>
      </c>
      <c r="AY65" s="77">
        <f t="shared" si="9"/>
        <v>21.665500493965908</v>
      </c>
      <c r="AZ65" s="77">
        <f t="shared" si="10"/>
        <v>54.028556471060853</v>
      </c>
      <c r="BA65" s="77">
        <f t="shared" si="11"/>
        <v>111.66550049396591</v>
      </c>
      <c r="BB65" s="77">
        <f t="shared" si="12"/>
        <v>35.971443528939147</v>
      </c>
      <c r="BC65" s="77">
        <f t="shared" si="13"/>
        <v>201.66550049396591</v>
      </c>
      <c r="BD65" s="79">
        <f t="shared" si="14"/>
        <v>35.971443528939147</v>
      </c>
      <c r="BE65" s="70">
        <f t="shared" si="17"/>
        <v>65.971443528939147</v>
      </c>
      <c r="BF65" s="70">
        <f t="shared" si="16"/>
        <v>-5.9714435289391474</v>
      </c>
    </row>
    <row r="66" spans="3:58" s="70" customFormat="1">
      <c r="C66" s="70" t="s">
        <v>1386</v>
      </c>
      <c r="D66" s="70" t="s">
        <v>1387</v>
      </c>
      <c r="E66" s="70">
        <v>13</v>
      </c>
      <c r="F66" s="70">
        <v>2</v>
      </c>
      <c r="G66" s="71" t="str">
        <f t="shared" si="0"/>
        <v>13-2</v>
      </c>
      <c r="H66" s="70">
        <v>63</v>
      </c>
      <c r="I66" s="70">
        <v>79</v>
      </c>
      <c r="J66" s="70" t="str">
        <f>IF((I66/100)&gt;(VLOOKUP($G66,[1]Depth_Lookup_CCL!$A$3:$L$549,9,FALSE)),"Value too high",TRUE)</f>
        <v>Value too high</v>
      </c>
      <c r="K66" s="72">
        <f>(VLOOKUP($G66,Depth_Lookup_CCL!$A$3:$Z$549,11,FALSE))+(H66/100)</f>
        <v>22.234999999999999</v>
      </c>
      <c r="L66" s="72">
        <f>(VLOOKUP($G66,Depth_Lookup_CCL!$A$3:$Z$549,11,FALSE))+(I66/100)</f>
        <v>22.395</v>
      </c>
      <c r="M66" s="67">
        <v>2</v>
      </c>
      <c r="N66" s="70" t="s">
        <v>1389</v>
      </c>
      <c r="O66" s="70" t="s">
        <v>233</v>
      </c>
      <c r="P66" s="73"/>
      <c r="Q66" s="73"/>
      <c r="R66" s="73"/>
      <c r="S66" s="74" t="s">
        <v>1392</v>
      </c>
      <c r="T66" s="73"/>
      <c r="U66" s="75"/>
      <c r="V66" s="73"/>
      <c r="W66" s="73"/>
      <c r="X66" s="73" t="e">
        <f>VLOOKUP(W66,[2]definitions_list_lookup!$V$12:$W$15,2,FALSE)</f>
        <v>#N/A</v>
      </c>
      <c r="Y66" s="75"/>
      <c r="Z66" s="75" t="e">
        <f>VLOOKUP(Y66,[2]definitions_list_lookup!$AT$3:$AU$5,2,FALSE)</f>
        <v>#N/A</v>
      </c>
      <c r="AA66" s="75"/>
      <c r="AB66" s="75"/>
      <c r="AC66" s="73"/>
      <c r="AD66" s="73"/>
      <c r="AE66" s="73"/>
      <c r="AF66" s="75"/>
      <c r="AG66" s="75"/>
      <c r="AH66" s="73"/>
      <c r="AI66" s="73"/>
      <c r="AJ66" s="73"/>
      <c r="AK66" s="72"/>
      <c r="AL66" s="76"/>
      <c r="AM66" s="76"/>
      <c r="AN66" s="72"/>
      <c r="AO66" s="76"/>
      <c r="AP66" s="72"/>
      <c r="AQ66" s="72"/>
      <c r="AR66" s="72"/>
      <c r="AS66" s="72"/>
      <c r="AT66" s="77">
        <v>8</v>
      </c>
      <c r="AU66" s="78">
        <v>270</v>
      </c>
      <c r="AV66" s="77">
        <v>30</v>
      </c>
      <c r="AW66" s="77">
        <v>180</v>
      </c>
      <c r="AX66" s="77">
        <f t="shared" si="8"/>
        <v>13.681077549413715</v>
      </c>
      <c r="AY66" s="77">
        <f t="shared" si="9"/>
        <v>13.681077549413715</v>
      </c>
      <c r="AZ66" s="77">
        <f t="shared" si="10"/>
        <v>59.280811579743855</v>
      </c>
      <c r="BA66" s="77">
        <f t="shared" si="11"/>
        <v>103.68107754941371</v>
      </c>
      <c r="BB66" s="77">
        <f t="shared" si="12"/>
        <v>30.719188420256145</v>
      </c>
      <c r="BC66" s="77">
        <f t="shared" si="13"/>
        <v>193.68107754941371</v>
      </c>
      <c r="BD66" s="79">
        <f t="shared" si="14"/>
        <v>30.719188420256145</v>
      </c>
      <c r="BE66" s="70">
        <f t="shared" si="17"/>
        <v>60.719188420256145</v>
      </c>
      <c r="BF66" s="70">
        <f t="shared" si="16"/>
        <v>-0.71918842025614538</v>
      </c>
    </row>
    <row r="67" spans="3:58" s="70" customFormat="1">
      <c r="C67" s="70" t="s">
        <v>1386</v>
      </c>
      <c r="D67" s="70" t="s">
        <v>1387</v>
      </c>
      <c r="E67" s="70">
        <v>13</v>
      </c>
      <c r="F67" s="70">
        <v>3</v>
      </c>
      <c r="G67" s="71" t="str">
        <f t="shared" si="0"/>
        <v>13-3</v>
      </c>
      <c r="H67" s="70">
        <v>0</v>
      </c>
      <c r="I67" s="70">
        <v>92</v>
      </c>
      <c r="J67" s="70" t="str">
        <f>IF((I67/100)&gt;(VLOOKUP($G67,[1]Depth_Lookup_CCL!$A$3:$L$549,9,FALSE)),"Value too high",TRUE)</f>
        <v>Value too high</v>
      </c>
      <c r="K67" s="72">
        <f>(VLOOKUP($G67,Depth_Lookup_CCL!$A$3:$Z$549,11,FALSE))+(H67/100)</f>
        <v>22.39</v>
      </c>
      <c r="L67" s="72">
        <f>(VLOOKUP($G67,Depth_Lookup_CCL!$A$3:$Z$549,11,FALSE))+(I67/100)</f>
        <v>23.310000000000002</v>
      </c>
      <c r="M67" s="67">
        <v>3</v>
      </c>
      <c r="N67" s="70" t="s">
        <v>1389</v>
      </c>
      <c r="O67" s="70" t="s">
        <v>20</v>
      </c>
      <c r="P67" s="73" t="s">
        <v>182</v>
      </c>
      <c r="Q67" s="73" t="s">
        <v>176</v>
      </c>
      <c r="R67" s="73"/>
      <c r="S67" s="74"/>
      <c r="T67" s="73"/>
      <c r="U67" s="75"/>
      <c r="V67" s="73"/>
      <c r="W67" s="73"/>
      <c r="X67" s="73" t="e">
        <f>VLOOKUP(W67,[2]definitions_list_lookup!$V$12:$W$15,2,FALSE)</f>
        <v>#N/A</v>
      </c>
      <c r="Y67" s="75"/>
      <c r="Z67" s="75" t="e">
        <f>VLOOKUP(Y67,[2]definitions_list_lookup!$AT$3:$AU$5,2,FALSE)</f>
        <v>#N/A</v>
      </c>
      <c r="AA67" s="75"/>
      <c r="AB67" s="75"/>
      <c r="AC67" s="73"/>
      <c r="AD67" s="73"/>
      <c r="AE67" s="73"/>
      <c r="AF67" s="75"/>
      <c r="AG67" s="75"/>
      <c r="AH67" s="73"/>
      <c r="AI67" s="73"/>
      <c r="AJ67" s="73"/>
      <c r="AK67" s="72"/>
      <c r="AL67" s="76"/>
      <c r="AM67" s="76"/>
      <c r="AN67" s="72"/>
      <c r="AO67" s="76"/>
      <c r="AP67" s="72"/>
      <c r="AQ67" s="72"/>
      <c r="AR67" s="72"/>
      <c r="AS67" s="72"/>
      <c r="AT67" s="77">
        <v>4</v>
      </c>
      <c r="AU67" s="78">
        <v>90</v>
      </c>
      <c r="AV67" s="77">
        <v>12</v>
      </c>
      <c r="AW67" s="77">
        <v>360</v>
      </c>
      <c r="AX67" s="77">
        <f t="shared" si="8"/>
        <v>-161.78983956789773</v>
      </c>
      <c r="AY67" s="77">
        <f t="shared" si="9"/>
        <v>198.21016043210227</v>
      </c>
      <c r="AZ67" s="77">
        <f t="shared" si="10"/>
        <v>77.38707326251307</v>
      </c>
      <c r="BA67" s="77">
        <f t="shared" si="11"/>
        <v>288.21016043210227</v>
      </c>
      <c r="BB67" s="77">
        <f t="shared" si="12"/>
        <v>12.61292673748693</v>
      </c>
      <c r="BC67" s="77">
        <f t="shared" si="13"/>
        <v>18.210160432102271</v>
      </c>
      <c r="BD67" s="79">
        <f t="shared" si="14"/>
        <v>12.61292673748693</v>
      </c>
      <c r="BE67" s="70">
        <f t="shared" si="17"/>
        <v>42.61292673748693</v>
      </c>
      <c r="BF67" s="70">
        <f t="shared" si="16"/>
        <v>17.38707326251307</v>
      </c>
    </row>
    <row r="68" spans="3:58" s="70" customFormat="1">
      <c r="C68" s="70" t="s">
        <v>1386</v>
      </c>
      <c r="D68" s="70" t="s">
        <v>1387</v>
      </c>
      <c r="E68" s="70">
        <v>13</v>
      </c>
      <c r="F68" s="70">
        <v>4</v>
      </c>
      <c r="G68" s="71" t="str">
        <f t="shared" si="0"/>
        <v>13-4</v>
      </c>
      <c r="H68" s="70">
        <v>0</v>
      </c>
      <c r="I68" s="70">
        <v>32</v>
      </c>
      <c r="J68" s="70" t="b">
        <f>IF((I68/100)&gt;(VLOOKUP($G68,[1]Depth_Lookup_CCL!$A$3:$L$549,9,FALSE)),"Value too high",TRUE)</f>
        <v>1</v>
      </c>
      <c r="K68" s="72">
        <f>(VLOOKUP($G68,Depth_Lookup_CCL!$A$3:$Z$549,11,FALSE))+(H68/100)</f>
        <v>23.305</v>
      </c>
      <c r="L68" s="72">
        <f>(VLOOKUP($G68,Depth_Lookup_CCL!$A$3:$Z$549,11,FALSE))+(I68/100)</f>
        <v>23.625</v>
      </c>
      <c r="M68" s="67">
        <v>3</v>
      </c>
      <c r="N68" s="70" t="s">
        <v>1389</v>
      </c>
      <c r="O68" s="70" t="s">
        <v>233</v>
      </c>
      <c r="P68" s="73"/>
      <c r="Q68" s="73"/>
      <c r="R68" s="73"/>
      <c r="S68" s="74"/>
      <c r="T68" s="73" t="s">
        <v>171</v>
      </c>
      <c r="U68" s="75" t="s">
        <v>155</v>
      </c>
      <c r="V68" s="73" t="s">
        <v>176</v>
      </c>
      <c r="W68" s="73" t="s">
        <v>107</v>
      </c>
      <c r="X68" s="73">
        <f>VLOOKUP(W68,[2]definitions_list_lookup!$V$12:$W$15,2,FALSE)</f>
        <v>2</v>
      </c>
      <c r="Y68" s="75" t="s">
        <v>243</v>
      </c>
      <c r="Z68" s="75">
        <f>VLOOKUP(Y68,[2]definitions_list_lookup!$AT$3:$AU$5,2,FALSE)</f>
        <v>2</v>
      </c>
      <c r="AA68" s="75">
        <v>2</v>
      </c>
      <c r="AB68" s="75"/>
      <c r="AC68" s="73"/>
      <c r="AD68" s="73"/>
      <c r="AE68" s="73"/>
      <c r="AF68" s="75"/>
      <c r="AG68" s="75"/>
      <c r="AH68" s="73"/>
      <c r="AI68" s="73"/>
      <c r="AJ68" s="73"/>
      <c r="AK68" s="72"/>
      <c r="AL68" s="76"/>
      <c r="AM68" s="76"/>
      <c r="AN68" s="72"/>
      <c r="AO68" s="76"/>
      <c r="AP68" s="72"/>
      <c r="AQ68" s="72"/>
      <c r="AR68" s="72"/>
      <c r="AS68" s="72"/>
      <c r="AT68" s="77"/>
      <c r="AU68" s="78"/>
      <c r="AV68" s="77"/>
      <c r="AW68" s="77"/>
      <c r="AX68" s="77"/>
      <c r="AY68" s="77"/>
      <c r="AZ68" s="77"/>
      <c r="BA68" s="77"/>
      <c r="BB68" s="77"/>
      <c r="BC68" s="77"/>
      <c r="BD68" s="79"/>
    </row>
    <row r="69" spans="3:58" s="70" customFormat="1">
      <c r="C69" s="70" t="s">
        <v>1386</v>
      </c>
      <c r="D69" s="70" t="s">
        <v>1387</v>
      </c>
      <c r="E69" s="70">
        <v>13</v>
      </c>
      <c r="F69" s="70">
        <v>4</v>
      </c>
      <c r="G69" s="71" t="s">
        <v>1466</v>
      </c>
      <c r="H69" s="70">
        <v>32</v>
      </c>
      <c r="I69" s="70">
        <v>35</v>
      </c>
      <c r="J69" s="70" t="s">
        <v>1467</v>
      </c>
      <c r="K69" s="72">
        <v>23.305</v>
      </c>
      <c r="L69" s="72">
        <v>23.984999999999999</v>
      </c>
      <c r="M69" s="67">
        <v>3</v>
      </c>
      <c r="N69" s="70" t="s">
        <v>1389</v>
      </c>
      <c r="P69" s="73"/>
      <c r="Q69" s="73"/>
      <c r="R69" s="73"/>
      <c r="S69" s="74"/>
      <c r="T69" s="73"/>
      <c r="U69" s="75"/>
      <c r="V69" s="73"/>
      <c r="W69" s="73"/>
      <c r="X69" s="73"/>
      <c r="Y69" s="75"/>
      <c r="Z69" s="75"/>
      <c r="AA69" s="75"/>
      <c r="AB69" s="75"/>
      <c r="AC69" s="73"/>
      <c r="AD69" s="73"/>
      <c r="AE69" s="73"/>
      <c r="AF69" s="75"/>
      <c r="AG69" s="75"/>
      <c r="AH69" s="73"/>
      <c r="AI69" s="73"/>
      <c r="AJ69" s="73"/>
      <c r="AK69" s="72"/>
      <c r="AL69" s="76"/>
      <c r="AM69" s="76"/>
      <c r="AN69" s="72"/>
      <c r="AO69" s="76"/>
      <c r="AP69" s="72"/>
      <c r="AQ69" s="72"/>
      <c r="AR69" s="72"/>
      <c r="AS69" s="72"/>
      <c r="AT69" s="77">
        <v>21</v>
      </c>
      <c r="AU69" s="78">
        <v>90</v>
      </c>
      <c r="AV69" s="77">
        <v>12</v>
      </c>
      <c r="AW69" s="77">
        <v>360</v>
      </c>
      <c r="AX69" s="77">
        <f t="shared" si="8"/>
        <v>-118.97456080506005</v>
      </c>
      <c r="AY69" s="77">
        <f t="shared" si="9"/>
        <v>241.02543919493996</v>
      </c>
      <c r="AZ69" s="77">
        <f t="shared" si="10"/>
        <v>66.30887583718814</v>
      </c>
      <c r="BA69" s="77">
        <f t="shared" si="11"/>
        <v>331.02543919493996</v>
      </c>
      <c r="BB69" s="77">
        <f t="shared" si="12"/>
        <v>23.69112416281186</v>
      </c>
      <c r="BC69" s="77">
        <f t="shared" si="13"/>
        <v>61.025439194939963</v>
      </c>
      <c r="BD69" s="79">
        <f t="shared" si="14"/>
        <v>23.69112416281186</v>
      </c>
      <c r="BE69" s="70">
        <f t="shared" ref="BE69" si="23">30+BD69</f>
        <v>53.69112416281186</v>
      </c>
      <c r="BF69" s="70">
        <f t="shared" ref="BF69" si="24">30-BD69</f>
        <v>6.3088758371881397</v>
      </c>
    </row>
    <row r="70" spans="3:58" s="70" customFormat="1">
      <c r="C70" s="70" t="s">
        <v>1386</v>
      </c>
      <c r="D70" s="70" t="s">
        <v>1387</v>
      </c>
      <c r="E70" s="70">
        <v>13</v>
      </c>
      <c r="F70" s="70">
        <v>4</v>
      </c>
      <c r="G70" s="71" t="s">
        <v>1466</v>
      </c>
      <c r="H70" s="70">
        <v>35</v>
      </c>
      <c r="I70" s="70">
        <v>68</v>
      </c>
      <c r="J70" s="70" t="s">
        <v>1467</v>
      </c>
      <c r="K70" s="72">
        <v>23.305</v>
      </c>
      <c r="L70" s="72">
        <v>23.984999999999999</v>
      </c>
      <c r="M70" s="67">
        <v>3</v>
      </c>
      <c r="N70" s="70" t="s">
        <v>1389</v>
      </c>
      <c r="P70" s="73"/>
      <c r="Q70" s="73"/>
      <c r="R70" s="73"/>
      <c r="S70" s="74"/>
      <c r="T70" s="73"/>
      <c r="U70" s="75"/>
      <c r="V70" s="73"/>
      <c r="W70" s="73"/>
      <c r="X70" s="73"/>
      <c r="Y70" s="75"/>
      <c r="Z70" s="75"/>
      <c r="AA70" s="75"/>
      <c r="AB70" s="75"/>
      <c r="AC70" s="73"/>
      <c r="AD70" s="73"/>
      <c r="AE70" s="73"/>
      <c r="AF70" s="75"/>
      <c r="AG70" s="75"/>
      <c r="AH70" s="73"/>
      <c r="AI70" s="73"/>
      <c r="AJ70" s="73"/>
      <c r="AK70" s="72"/>
      <c r="AL70" s="76"/>
      <c r="AM70" s="76"/>
      <c r="AN70" s="72"/>
      <c r="AO70" s="76"/>
      <c r="AP70" s="72"/>
      <c r="AQ70" s="72"/>
      <c r="AR70" s="72"/>
      <c r="AS70" s="72"/>
      <c r="AT70" s="77"/>
      <c r="AU70" s="78"/>
      <c r="AV70" s="77"/>
      <c r="AW70" s="77"/>
      <c r="AX70" s="77"/>
      <c r="AY70" s="77"/>
      <c r="AZ70" s="77"/>
      <c r="BA70" s="77"/>
      <c r="BB70" s="77"/>
      <c r="BC70" s="77"/>
      <c r="BD70" s="79"/>
    </row>
    <row r="71" spans="3:58" s="70" customFormat="1">
      <c r="C71" s="70" t="s">
        <v>1386</v>
      </c>
      <c r="D71" s="70" t="s">
        <v>1387</v>
      </c>
      <c r="E71" s="70">
        <v>14</v>
      </c>
      <c r="F71" s="70">
        <v>1</v>
      </c>
      <c r="G71" s="71" t="str">
        <f t="shared" ref="G71:G496" si="25">E71&amp;"-"&amp;F71</f>
        <v>14-1</v>
      </c>
      <c r="H71" s="70">
        <v>0</v>
      </c>
      <c r="I71" s="70">
        <v>65</v>
      </c>
      <c r="J71" s="70" t="b">
        <f>IF((I71/100)&gt;(VLOOKUP($G71,[1]Depth_Lookup_CCL!$A$3:$L$549,9,FALSE)),"Value too high",TRUE)</f>
        <v>1</v>
      </c>
      <c r="K71" s="72">
        <f>(VLOOKUP($G71,Depth_Lookup_CCL!$A$3:$Z$549,11,FALSE))+(H71/100)</f>
        <v>23.75</v>
      </c>
      <c r="L71" s="72">
        <f>(VLOOKUP($G71,Depth_Lookup_CCL!$A$3:$Z$549,11,FALSE))+(I71/100)</f>
        <v>24.4</v>
      </c>
      <c r="M71" s="67">
        <v>3</v>
      </c>
      <c r="N71" s="70" t="s">
        <v>1389</v>
      </c>
      <c r="O71" s="70" t="s">
        <v>233</v>
      </c>
      <c r="P71" s="73"/>
      <c r="Q71" s="73"/>
      <c r="R71" s="73"/>
      <c r="S71" s="74"/>
      <c r="T71" s="73"/>
      <c r="U71" s="75"/>
      <c r="V71" s="73"/>
      <c r="W71" s="73"/>
      <c r="X71" s="73" t="e">
        <f>VLOOKUP(W71,[2]definitions_list_lookup!$V$12:$W$15,2,FALSE)</f>
        <v>#N/A</v>
      </c>
      <c r="Y71" s="75"/>
      <c r="Z71" s="75" t="e">
        <f>VLOOKUP(Y71,[2]definitions_list_lookup!$AT$3:$AU$5,2,FALSE)</f>
        <v>#N/A</v>
      </c>
      <c r="AA71" s="75"/>
      <c r="AB71" s="75"/>
      <c r="AC71" s="73"/>
      <c r="AD71" s="73"/>
      <c r="AE71" s="73"/>
      <c r="AF71" s="75"/>
      <c r="AG71" s="75"/>
      <c r="AH71" s="73"/>
      <c r="AI71" s="73"/>
      <c r="AJ71" s="73"/>
      <c r="AK71" s="72"/>
      <c r="AL71" s="76"/>
      <c r="AM71" s="76"/>
      <c r="AN71" s="72"/>
      <c r="AO71" s="76"/>
      <c r="AP71" s="72"/>
      <c r="AQ71" s="72"/>
      <c r="AR71" s="72"/>
      <c r="AS71" s="72"/>
      <c r="AT71" s="77">
        <v>5</v>
      </c>
      <c r="AU71" s="78">
        <v>270</v>
      </c>
      <c r="AV71" s="77">
        <v>11</v>
      </c>
      <c r="AW71" s="77">
        <v>360</v>
      </c>
      <c r="AX71" s="77">
        <f t="shared" si="8"/>
        <v>155.7679591780302</v>
      </c>
      <c r="AY71" s="77">
        <f t="shared" si="9"/>
        <v>155.7679591780302</v>
      </c>
      <c r="AZ71" s="77">
        <f t="shared" si="10"/>
        <v>77.966823208955546</v>
      </c>
      <c r="BA71" s="77">
        <f t="shared" si="11"/>
        <v>245.7679591780302</v>
      </c>
      <c r="BB71" s="77">
        <f t="shared" si="12"/>
        <v>12.033176791044454</v>
      </c>
      <c r="BC71" s="77">
        <f t="shared" si="13"/>
        <v>335.7679591780302</v>
      </c>
      <c r="BD71" s="79">
        <f t="shared" si="14"/>
        <v>12.033176791044454</v>
      </c>
      <c r="BE71" s="70">
        <f t="shared" si="17"/>
        <v>42.033176791044454</v>
      </c>
      <c r="BF71" s="70">
        <f t="shared" si="16"/>
        <v>17.966823208955546</v>
      </c>
    </row>
    <row r="72" spans="3:58" s="70" customFormat="1">
      <c r="C72" s="70" t="s">
        <v>1386</v>
      </c>
      <c r="D72" s="70" t="s">
        <v>1387</v>
      </c>
      <c r="E72" s="70">
        <v>14</v>
      </c>
      <c r="F72" s="70">
        <v>2</v>
      </c>
      <c r="G72" s="71" t="str">
        <f t="shared" si="25"/>
        <v>14-2</v>
      </c>
      <c r="H72" s="70">
        <v>0</v>
      </c>
      <c r="I72" s="70">
        <v>48</v>
      </c>
      <c r="J72" s="70" t="b">
        <f>IF((I72/100)&gt;(VLOOKUP($G72,[1]Depth_Lookup_CCL!$A$3:$L$549,9,FALSE)),"Value too high",TRUE)</f>
        <v>1</v>
      </c>
      <c r="K72" s="72">
        <f>(VLOOKUP($G72,Depth_Lookup_CCL!$A$3:$Z$549,11,FALSE))+(H72/100)</f>
        <v>24.414999999999999</v>
      </c>
      <c r="L72" s="72">
        <f>(VLOOKUP($G72,Depth_Lookup_CCL!$A$3:$Z$549,11,FALSE))+(I72/100)</f>
        <v>24.895</v>
      </c>
      <c r="M72" s="67">
        <v>3</v>
      </c>
      <c r="N72" s="70" t="s">
        <v>1389</v>
      </c>
      <c r="P72" s="73"/>
      <c r="Q72" s="73"/>
      <c r="R72" s="73"/>
      <c r="S72" s="74"/>
      <c r="T72" s="73"/>
      <c r="U72" s="75"/>
      <c r="V72" s="73"/>
      <c r="W72" s="73"/>
      <c r="X72" s="73"/>
      <c r="Y72" s="75"/>
      <c r="Z72" s="75"/>
      <c r="AA72" s="75"/>
      <c r="AB72" s="75"/>
      <c r="AC72" s="73"/>
      <c r="AD72" s="73"/>
      <c r="AE72" s="73"/>
      <c r="AF72" s="75"/>
      <c r="AG72" s="75"/>
      <c r="AH72" s="73"/>
      <c r="AI72" s="73"/>
      <c r="AJ72" s="73"/>
      <c r="AK72" s="72"/>
      <c r="AL72" s="76"/>
      <c r="AM72" s="76"/>
      <c r="AN72" s="72"/>
      <c r="AO72" s="76"/>
      <c r="AP72" s="72"/>
      <c r="AQ72" s="72"/>
      <c r="AR72" s="72"/>
      <c r="AS72" s="72"/>
      <c r="AT72" s="77"/>
      <c r="AU72" s="78"/>
      <c r="AV72" s="77"/>
      <c r="AW72" s="77"/>
      <c r="AX72" s="77"/>
      <c r="AY72" s="77"/>
      <c r="AZ72" s="77"/>
      <c r="BA72" s="77"/>
      <c r="BB72" s="77"/>
      <c r="BC72" s="77"/>
      <c r="BD72" s="79"/>
    </row>
    <row r="73" spans="3:58" s="70" customFormat="1">
      <c r="C73" s="70" t="s">
        <v>1386</v>
      </c>
      <c r="D73" s="70" t="s">
        <v>1387</v>
      </c>
      <c r="E73" s="70">
        <v>14</v>
      </c>
      <c r="F73" s="70">
        <v>2</v>
      </c>
      <c r="G73" s="71" t="str">
        <f t="shared" si="25"/>
        <v>14-2</v>
      </c>
      <c r="H73" s="70">
        <v>48</v>
      </c>
      <c r="I73" s="70">
        <v>50</v>
      </c>
      <c r="J73" s="70" t="b">
        <f>IF((I73/100)&gt;(VLOOKUP($G73,[1]Depth_Lookup_CCL!$A$3:$L$549,9,FALSE)),"Value too high",TRUE)</f>
        <v>1</v>
      </c>
      <c r="K73" s="72">
        <f>(VLOOKUP($G73,Depth_Lookup_CCL!$A$3:$Z$549,11,FALSE))+(H73/100)</f>
        <v>24.895</v>
      </c>
      <c r="L73" s="72">
        <f>(VLOOKUP($G73,Depth_Lookup_CCL!$A$3:$Z$549,11,FALSE))+(I73/100)</f>
        <v>24.914999999999999</v>
      </c>
      <c r="M73" s="67">
        <v>3</v>
      </c>
      <c r="N73" s="70" t="s">
        <v>1389</v>
      </c>
      <c r="P73" s="73"/>
      <c r="Q73" s="73"/>
      <c r="R73" s="73"/>
      <c r="S73" s="74"/>
      <c r="T73" s="73"/>
      <c r="U73" s="75"/>
      <c r="V73" s="73"/>
      <c r="W73" s="73"/>
      <c r="X73" s="73"/>
      <c r="Y73" s="75"/>
      <c r="Z73" s="75"/>
      <c r="AA73" s="75"/>
      <c r="AB73" s="75"/>
      <c r="AC73" s="73"/>
      <c r="AD73" s="73"/>
      <c r="AE73" s="73"/>
      <c r="AF73" s="75"/>
      <c r="AG73" s="75"/>
      <c r="AH73" s="73"/>
      <c r="AI73" s="73"/>
      <c r="AJ73" s="73"/>
      <c r="AK73" s="72"/>
      <c r="AL73" s="76"/>
      <c r="AM73" s="76"/>
      <c r="AN73" s="72"/>
      <c r="AO73" s="76"/>
      <c r="AP73" s="72"/>
      <c r="AQ73" s="72"/>
      <c r="AR73" s="72"/>
      <c r="AS73" s="72"/>
      <c r="AT73" s="77">
        <v>18</v>
      </c>
      <c r="AU73" s="78">
        <v>270</v>
      </c>
      <c r="AV73" s="77">
        <v>52</v>
      </c>
      <c r="AW73" s="77">
        <v>360</v>
      </c>
      <c r="AX73" s="77">
        <f t="shared" si="8"/>
        <v>165.75605850295597</v>
      </c>
      <c r="AY73" s="77">
        <f t="shared" si="9"/>
        <v>165.75605850295597</v>
      </c>
      <c r="AZ73" s="77">
        <f t="shared" si="10"/>
        <v>37.135427415313181</v>
      </c>
      <c r="BA73" s="77">
        <f t="shared" si="11"/>
        <v>255.75605850295597</v>
      </c>
      <c r="BB73" s="77">
        <f t="shared" si="12"/>
        <v>52.864572584686819</v>
      </c>
      <c r="BC73" s="77">
        <f t="shared" si="13"/>
        <v>345.75605850295597</v>
      </c>
      <c r="BD73" s="79">
        <f t="shared" si="14"/>
        <v>52.864572584686819</v>
      </c>
      <c r="BE73" s="70">
        <f t="shared" si="17"/>
        <v>82.864572584686812</v>
      </c>
      <c r="BF73" s="70">
        <f t="shared" si="16"/>
        <v>-22.864572584686819</v>
      </c>
    </row>
    <row r="74" spans="3:58" s="70" customFormat="1">
      <c r="C74" s="70" t="s">
        <v>1386</v>
      </c>
      <c r="D74" s="70" t="s">
        <v>1387</v>
      </c>
      <c r="E74" s="70">
        <v>14</v>
      </c>
      <c r="F74" s="70">
        <v>2</v>
      </c>
      <c r="G74" s="71" t="str">
        <f t="shared" si="25"/>
        <v>14-2</v>
      </c>
      <c r="H74" s="70">
        <v>50</v>
      </c>
      <c r="I74" s="70">
        <v>56</v>
      </c>
      <c r="J74" s="70" t="b">
        <f>IF((I74/100)&gt;(VLOOKUP($G74,[1]Depth_Lookup_CCL!$A$3:$L$549,9,FALSE)),"Value too high",TRUE)</f>
        <v>1</v>
      </c>
      <c r="K74" s="72">
        <f>(VLOOKUP($G74,Depth_Lookup_CCL!$A$3:$Z$549,11,FALSE))+(H74/100)</f>
        <v>24.914999999999999</v>
      </c>
      <c r="L74" s="72">
        <f>(VLOOKUP($G74,Depth_Lookup_CCL!$A$3:$Z$549,11,FALSE))+(I74/100)</f>
        <v>24.974999999999998</v>
      </c>
      <c r="M74" s="67">
        <v>3</v>
      </c>
      <c r="N74" s="70" t="s">
        <v>1389</v>
      </c>
      <c r="P74" s="73"/>
      <c r="Q74" s="73"/>
      <c r="R74" s="73"/>
      <c r="S74" s="74"/>
      <c r="T74" s="73"/>
      <c r="U74" s="75"/>
      <c r="V74" s="73"/>
      <c r="W74" s="73"/>
      <c r="X74" s="73"/>
      <c r="Y74" s="75"/>
      <c r="Z74" s="75"/>
      <c r="AA74" s="75"/>
      <c r="AB74" s="75"/>
      <c r="AC74" s="73"/>
      <c r="AD74" s="73"/>
      <c r="AE74" s="73"/>
      <c r="AF74" s="75"/>
      <c r="AG74" s="75"/>
      <c r="AH74" s="73"/>
      <c r="AI74" s="73"/>
      <c r="AJ74" s="73"/>
      <c r="AK74" s="72"/>
      <c r="AL74" s="76"/>
      <c r="AM74" s="76"/>
      <c r="AN74" s="72"/>
      <c r="AO74" s="76"/>
      <c r="AP74" s="72"/>
      <c r="AQ74" s="72"/>
      <c r="AR74" s="72"/>
      <c r="AS74" s="72"/>
      <c r="AT74" s="77">
        <v>3</v>
      </c>
      <c r="AU74" s="78">
        <v>270</v>
      </c>
      <c r="AV74" s="77">
        <v>12</v>
      </c>
      <c r="AW74" s="77">
        <v>180</v>
      </c>
      <c r="AX74" s="77">
        <f>+(IF($AU74&lt;$AW74,((MIN($AW74,$AU74)+(DEGREES(ATAN((TAN(RADIANS($AV74))/((TAN(RADIANS($AT74))*SIN(RADIANS(ABS($AU74-$AW74))))))-(COS(RADIANS(ABS($AU74-$AW74)))/SIN(RADIANS(ABS($AU74-$AW74)))))))-180)),((MAX($AW74,$AU74)-(DEGREES(ATAN((TAN(RADIANS($AV74))/((TAN(RADIANS($AT74))*SIN(RADIANS(ABS($AU74-$AW74))))))-(COS(RADIANS(ABS($AU74-$AW74)))/SIN(RADIANS(ABS($AU74-$AW74)))))))-180))))</f>
        <v>13.85054801050353</v>
      </c>
      <c r="AY74" s="77">
        <f>IF($AX74&gt;0,$AX74,360+$AX74)</f>
        <v>13.85054801050353</v>
      </c>
      <c r="AZ74" s="77">
        <f>+ABS(DEGREES(ATAN((COS(RADIANS(ABS($AX74+180-(IF($AU74&gt;$AW74,MAX($AV74,$AU74),MIN($AU74,$AW74))))))/(TAN(RADIANS($AT74)))))))</f>
        <v>77.651505080428478</v>
      </c>
      <c r="BA74" s="77">
        <f>+IF(($AX74+90)&gt;0,$AX74+90,$AX74+450)</f>
        <v>103.85054801050353</v>
      </c>
      <c r="BB74" s="77">
        <f>-$AZ74+90</f>
        <v>12.348494919571522</v>
      </c>
      <c r="BC74" s="77">
        <f>IF(($AY74&lt;180),$AY74+180,$AY74-180)</f>
        <v>193.85054801050353</v>
      </c>
      <c r="BD74" s="79">
        <f>-$AZ74+90</f>
        <v>12.348494919571522</v>
      </c>
      <c r="BE74" s="70">
        <f>30+BD74</f>
        <v>42.348494919571522</v>
      </c>
      <c r="BF74" s="70">
        <f>30-BD74</f>
        <v>17.651505080428478</v>
      </c>
    </row>
    <row r="75" spans="3:58" s="70" customFormat="1">
      <c r="C75" s="70" t="s">
        <v>1386</v>
      </c>
      <c r="D75" s="70" t="s">
        <v>1387</v>
      </c>
      <c r="E75" s="70">
        <v>14</v>
      </c>
      <c r="F75" s="70">
        <v>2</v>
      </c>
      <c r="G75" s="71" t="str">
        <f t="shared" si="25"/>
        <v>14-2</v>
      </c>
      <c r="H75" s="70">
        <v>56</v>
      </c>
      <c r="I75" s="70">
        <v>102</v>
      </c>
      <c r="J75" s="70" t="b">
        <f>IF((I75/100)&gt;(VLOOKUP($G75,[1]Depth_Lookup_CCL!$A$3:$L$549,9,FALSE)),"Value too high",TRUE)</f>
        <v>1</v>
      </c>
      <c r="K75" s="72">
        <f>(VLOOKUP($G75,Depth_Lookup_CCL!$A$3:$Z$549,11,FALSE))+(H75/100)</f>
        <v>24.974999999999998</v>
      </c>
      <c r="L75" s="72">
        <f>(VLOOKUP($G75,Depth_Lookup_CCL!$A$3:$Z$549,11,FALSE))+(I75/100)</f>
        <v>25.434999999999999</v>
      </c>
      <c r="M75" s="67">
        <v>3</v>
      </c>
      <c r="N75" s="70" t="s">
        <v>1389</v>
      </c>
      <c r="O75" s="70" t="s">
        <v>233</v>
      </c>
      <c r="P75" s="73"/>
      <c r="Q75" s="73"/>
      <c r="R75" s="73"/>
      <c r="S75" s="74"/>
      <c r="T75" s="73" t="s">
        <v>171</v>
      </c>
      <c r="U75" s="75" t="s">
        <v>155</v>
      </c>
      <c r="V75" s="73" t="s">
        <v>176</v>
      </c>
      <c r="W75" s="73" t="s">
        <v>107</v>
      </c>
      <c r="X75" s="73">
        <f>VLOOKUP(W75,[2]definitions_list_lookup!$V$12:$W$15,2,FALSE)</f>
        <v>2</v>
      </c>
      <c r="Y75" s="75" t="s">
        <v>242</v>
      </c>
      <c r="Z75" s="75">
        <f>VLOOKUP(Y75,[2]definitions_list_lookup!$AT$3:$AU$5,2,FALSE)</f>
        <v>1</v>
      </c>
      <c r="AA75" s="75">
        <v>1</v>
      </c>
      <c r="AB75" s="75"/>
      <c r="AC75" s="73"/>
      <c r="AD75" s="73"/>
      <c r="AE75" s="73"/>
      <c r="AF75" s="75"/>
      <c r="AG75" s="75"/>
      <c r="AH75" s="73"/>
      <c r="AI75" s="73"/>
      <c r="AJ75" s="73"/>
      <c r="AK75" s="72"/>
      <c r="AL75" s="76"/>
      <c r="AM75" s="76"/>
      <c r="AN75" s="72"/>
      <c r="AO75" s="76"/>
      <c r="AP75" s="72"/>
      <c r="AQ75" s="72"/>
      <c r="AR75" s="72"/>
      <c r="AS75" s="72"/>
    </row>
    <row r="76" spans="3:58" s="70" customFormat="1">
      <c r="C76" s="70" t="s">
        <v>1386</v>
      </c>
      <c r="D76" s="70" t="s">
        <v>1387</v>
      </c>
      <c r="E76" s="70">
        <v>14</v>
      </c>
      <c r="F76" s="70">
        <v>3</v>
      </c>
      <c r="G76" s="71" t="str">
        <f t="shared" si="25"/>
        <v>14-3</v>
      </c>
      <c r="H76" s="70">
        <v>0</v>
      </c>
      <c r="I76" s="70">
        <v>56</v>
      </c>
      <c r="J76" s="70" t="b">
        <f>IF((I76/100)&gt;(VLOOKUP($G76,[1]Depth_Lookup_CCL!$A$3:$L$549,9,FALSE)),"Value too high",TRUE)</f>
        <v>1</v>
      </c>
      <c r="K76" s="72">
        <f>(VLOOKUP($G76,Depth_Lookup_CCL!$A$3:$Z$549,11,FALSE))+(H76/100)</f>
        <v>25.434999999999999</v>
      </c>
      <c r="L76" s="72">
        <f>(VLOOKUP($G76,Depth_Lookup_CCL!$A$3:$Z$549,11,FALSE))+(I76/100)</f>
        <v>25.994999999999997</v>
      </c>
      <c r="M76" s="67">
        <v>3</v>
      </c>
      <c r="N76" s="70" t="s">
        <v>1389</v>
      </c>
      <c r="O76" s="70" t="s">
        <v>233</v>
      </c>
      <c r="P76" s="73"/>
      <c r="Q76" s="73"/>
      <c r="R76" s="73"/>
      <c r="S76" s="74"/>
      <c r="T76" s="73"/>
      <c r="U76" s="75"/>
      <c r="V76" s="73"/>
      <c r="W76" s="73"/>
      <c r="X76" s="73" t="e">
        <f>VLOOKUP(W76,[2]definitions_list_lookup!$V$12:$W$15,2,FALSE)</f>
        <v>#N/A</v>
      </c>
      <c r="Y76" s="75"/>
      <c r="Z76" s="75" t="e">
        <f>VLOOKUP(Y76,[2]definitions_list_lookup!$AT$3:$AU$5,2,FALSE)</f>
        <v>#N/A</v>
      </c>
      <c r="AA76" s="75"/>
      <c r="AB76" s="75"/>
      <c r="AC76" s="73"/>
      <c r="AD76" s="73"/>
      <c r="AE76" s="73"/>
      <c r="AF76" s="75"/>
      <c r="AG76" s="75"/>
      <c r="AH76" s="73"/>
      <c r="AI76" s="73"/>
      <c r="AJ76" s="73"/>
      <c r="AK76" s="72"/>
      <c r="AL76" s="76"/>
      <c r="AM76" s="76"/>
      <c r="AN76" s="72"/>
      <c r="AO76" s="76"/>
      <c r="AP76" s="72"/>
      <c r="AQ76" s="72"/>
      <c r="AR76" s="72"/>
      <c r="AS76" s="72"/>
      <c r="AT76" s="77">
        <v>4</v>
      </c>
      <c r="AU76" s="78">
        <v>90</v>
      </c>
      <c r="AV76" s="77">
        <v>15</v>
      </c>
      <c r="AW76" s="77">
        <v>360</v>
      </c>
      <c r="AX76" s="77">
        <f t="shared" si="8"/>
        <v>-165.3737160513266</v>
      </c>
      <c r="AY76" s="77">
        <f t="shared" si="9"/>
        <v>194.6262839486734</v>
      </c>
      <c r="AZ76" s="77">
        <f t="shared" si="10"/>
        <v>74.521348554015361</v>
      </c>
      <c r="BA76" s="77">
        <f t="shared" si="11"/>
        <v>284.6262839486734</v>
      </c>
      <c r="BB76" s="77">
        <f t="shared" si="12"/>
        <v>15.478651445984639</v>
      </c>
      <c r="BC76" s="77">
        <f t="shared" si="13"/>
        <v>14.626283948673404</v>
      </c>
      <c r="BD76" s="79">
        <f t="shared" si="14"/>
        <v>15.478651445984639</v>
      </c>
      <c r="BE76" s="70">
        <f t="shared" si="17"/>
        <v>45.478651445984639</v>
      </c>
      <c r="BF76" s="70">
        <f t="shared" si="16"/>
        <v>14.521348554015361</v>
      </c>
    </row>
    <row r="77" spans="3:58" s="70" customFormat="1">
      <c r="C77" s="70" t="s">
        <v>1386</v>
      </c>
      <c r="D77" s="70" t="s">
        <v>1387</v>
      </c>
      <c r="E77" s="70">
        <v>14</v>
      </c>
      <c r="F77" s="70">
        <v>4</v>
      </c>
      <c r="G77" s="71" t="str">
        <f t="shared" si="25"/>
        <v>14-4</v>
      </c>
      <c r="H77" s="70">
        <v>0</v>
      </c>
      <c r="I77" s="70">
        <v>43</v>
      </c>
      <c r="J77" s="70" t="b">
        <f>IF((I77/100)&gt;(VLOOKUP($G77,[1]Depth_Lookup_CCL!$A$3:$L$549,9,FALSE)),"Value too high",TRUE)</f>
        <v>1</v>
      </c>
      <c r="K77" s="72">
        <f>(VLOOKUP($G77,Depth_Lookup_CCL!$A$3:$Z$549,11,FALSE))+(H77/100)</f>
        <v>25.994999999999997</v>
      </c>
      <c r="L77" s="72">
        <f>(VLOOKUP($G77,Depth_Lookup_CCL!$A$3:$Z$549,11,FALSE))+(I77/100)</f>
        <v>26.424999999999997</v>
      </c>
      <c r="M77" s="67">
        <v>3</v>
      </c>
      <c r="N77" s="70" t="s">
        <v>1389</v>
      </c>
      <c r="P77" s="73"/>
      <c r="Q77" s="73"/>
      <c r="R77" s="73"/>
      <c r="S77" s="74"/>
      <c r="T77" s="73"/>
      <c r="U77" s="75"/>
      <c r="V77" s="73"/>
      <c r="W77" s="73"/>
      <c r="X77" s="73"/>
      <c r="Y77" s="75"/>
      <c r="Z77" s="75"/>
      <c r="AA77" s="75"/>
      <c r="AB77" s="75"/>
      <c r="AC77" s="73"/>
      <c r="AD77" s="73"/>
      <c r="AE77" s="73"/>
      <c r="AF77" s="75"/>
      <c r="AG77" s="75"/>
      <c r="AH77" s="73"/>
      <c r="AI77" s="73"/>
      <c r="AJ77" s="73"/>
      <c r="AK77" s="72"/>
      <c r="AL77" s="76"/>
      <c r="AM77" s="76"/>
      <c r="AN77" s="72"/>
      <c r="AO77" s="76"/>
      <c r="AP77" s="72"/>
      <c r="AQ77" s="72"/>
      <c r="AR77" s="72"/>
      <c r="AS77" s="72"/>
      <c r="AT77" s="77">
        <v>1</v>
      </c>
      <c r="AU77" s="78">
        <v>90</v>
      </c>
      <c r="AV77" s="77">
        <v>12</v>
      </c>
      <c r="AW77" s="77">
        <v>360</v>
      </c>
      <c r="AX77" s="77">
        <f t="shared" si="8"/>
        <v>-175.30542604518402</v>
      </c>
      <c r="AY77" s="77">
        <f t="shared" si="9"/>
        <v>184.69457395481598</v>
      </c>
      <c r="AZ77" s="77">
        <f t="shared" si="10"/>
        <v>77.960782829840909</v>
      </c>
      <c r="BA77" s="77">
        <f t="shared" si="11"/>
        <v>274.69457395481595</v>
      </c>
      <c r="BB77" s="77">
        <f t="shared" si="12"/>
        <v>12.039217170159091</v>
      </c>
      <c r="BC77" s="77">
        <f t="shared" si="13"/>
        <v>4.6945739548159793</v>
      </c>
      <c r="BD77" s="79">
        <f t="shared" si="14"/>
        <v>12.039217170159091</v>
      </c>
      <c r="BE77" s="70">
        <f t="shared" si="17"/>
        <v>42.039217170159091</v>
      </c>
      <c r="BF77" s="70">
        <f t="shared" si="16"/>
        <v>17.960782829840909</v>
      </c>
    </row>
    <row r="78" spans="3:58" s="70" customFormat="1">
      <c r="C78" s="70" t="s">
        <v>1386</v>
      </c>
      <c r="D78" s="70" t="s">
        <v>1387</v>
      </c>
      <c r="E78" s="70">
        <v>14</v>
      </c>
      <c r="F78" s="70">
        <v>4</v>
      </c>
      <c r="G78" s="71" t="str">
        <f t="shared" si="25"/>
        <v>14-4</v>
      </c>
      <c r="H78" s="70">
        <v>43</v>
      </c>
      <c r="I78" s="70">
        <v>49</v>
      </c>
      <c r="J78" s="70" t="b">
        <f>IF((I78/100)&gt;(VLOOKUP($G78,[1]Depth_Lookup_CCL!$A$3:$L$549,9,FALSE)),"Value too high",TRUE)</f>
        <v>1</v>
      </c>
      <c r="K78" s="72">
        <f>(VLOOKUP($G78,Depth_Lookup_CCL!$A$3:$Z$549,11,FALSE))+(H78/100)</f>
        <v>26.424999999999997</v>
      </c>
      <c r="L78" s="72">
        <f>(VLOOKUP($G78,Depth_Lookup_CCL!$A$3:$Z$549,11,FALSE))+(I78/100)</f>
        <v>26.484999999999996</v>
      </c>
      <c r="M78" s="67">
        <v>3</v>
      </c>
      <c r="N78" s="70" t="s">
        <v>1389</v>
      </c>
      <c r="P78" s="73"/>
      <c r="Q78" s="73"/>
      <c r="R78" s="73"/>
      <c r="S78" s="74"/>
      <c r="T78" s="73"/>
      <c r="U78" s="75"/>
      <c r="V78" s="73"/>
      <c r="W78" s="73"/>
      <c r="X78" s="73"/>
      <c r="Y78" s="75"/>
      <c r="Z78" s="75"/>
      <c r="AA78" s="75"/>
      <c r="AB78" s="75"/>
      <c r="AC78" s="73"/>
      <c r="AD78" s="73"/>
      <c r="AE78" s="73"/>
      <c r="AF78" s="75"/>
      <c r="AG78" s="75"/>
      <c r="AH78" s="73"/>
      <c r="AI78" s="73"/>
      <c r="AJ78" s="73"/>
      <c r="AK78" s="72"/>
      <c r="AL78" s="76"/>
      <c r="AM78" s="76"/>
      <c r="AN78" s="72"/>
      <c r="AO78" s="76"/>
      <c r="AP78" s="72"/>
      <c r="AQ78" s="72"/>
      <c r="AR78" s="72"/>
      <c r="AS78" s="72"/>
      <c r="AT78" s="77"/>
      <c r="AU78" s="78"/>
      <c r="AV78" s="77"/>
      <c r="AW78" s="77"/>
      <c r="AX78" s="77"/>
      <c r="AY78" s="77"/>
      <c r="AZ78" s="77"/>
      <c r="BA78" s="77"/>
      <c r="BB78" s="77"/>
      <c r="BC78" s="77"/>
      <c r="BD78" s="79"/>
    </row>
    <row r="79" spans="3:58" s="70" customFormat="1">
      <c r="C79" s="70" t="s">
        <v>1386</v>
      </c>
      <c r="D79" s="70" t="s">
        <v>1387</v>
      </c>
      <c r="E79" s="70">
        <v>14</v>
      </c>
      <c r="F79" s="70">
        <v>4</v>
      </c>
      <c r="G79" s="71" t="str">
        <f t="shared" si="25"/>
        <v>14-4</v>
      </c>
      <c r="H79" s="70">
        <v>49</v>
      </c>
      <c r="I79" s="70">
        <v>76</v>
      </c>
      <c r="J79" s="70" t="b">
        <f>IF((I79/100)&gt;(VLOOKUP($G79,[1]Depth_Lookup_CCL!$A$3:$L$549,9,FALSE)),"Value too high",TRUE)</f>
        <v>1</v>
      </c>
      <c r="K79" s="72">
        <f>(VLOOKUP($G79,Depth_Lookup_CCL!$A$3:$Z$549,11,FALSE))+(H79/100)</f>
        <v>26.484999999999996</v>
      </c>
      <c r="L79" s="72">
        <f>(VLOOKUP($G79,Depth_Lookup_CCL!$A$3:$Z$549,11,FALSE))+(I79/100)</f>
        <v>26.754999999999999</v>
      </c>
      <c r="M79" s="67">
        <v>3</v>
      </c>
      <c r="N79" s="70" t="s">
        <v>1389</v>
      </c>
      <c r="P79" s="73"/>
      <c r="Q79" s="73"/>
      <c r="R79" s="73"/>
      <c r="S79" s="74"/>
      <c r="T79" s="73"/>
      <c r="U79" s="75"/>
      <c r="V79" s="73"/>
      <c r="W79" s="73"/>
      <c r="X79" s="73"/>
      <c r="Y79" s="75"/>
      <c r="Z79" s="75"/>
      <c r="AA79" s="75"/>
      <c r="AB79" s="75"/>
      <c r="AC79" s="73"/>
      <c r="AD79" s="73"/>
      <c r="AE79" s="73"/>
      <c r="AF79" s="75"/>
      <c r="AG79" s="75"/>
      <c r="AH79" s="73"/>
      <c r="AI79" s="73"/>
      <c r="AJ79" s="73"/>
      <c r="AK79" s="72"/>
      <c r="AL79" s="76"/>
      <c r="AM79" s="76"/>
      <c r="AN79" s="72"/>
      <c r="AO79" s="76"/>
      <c r="AP79" s="72"/>
      <c r="AQ79" s="72"/>
      <c r="AR79" s="72"/>
      <c r="AS79" s="72"/>
      <c r="AT79" s="77"/>
      <c r="AU79" s="78"/>
      <c r="AV79" s="77"/>
      <c r="AW79" s="77"/>
      <c r="AX79" s="77"/>
      <c r="AY79" s="77"/>
      <c r="AZ79" s="77"/>
      <c r="BA79" s="77"/>
      <c r="BB79" s="77"/>
      <c r="BC79" s="77"/>
      <c r="BD79" s="79"/>
    </row>
    <row r="80" spans="3:58" s="70" customFormat="1">
      <c r="C80" s="70" t="s">
        <v>1386</v>
      </c>
      <c r="D80" s="70" t="s">
        <v>1387</v>
      </c>
      <c r="E80" s="70">
        <v>14</v>
      </c>
      <c r="F80" s="70">
        <v>4</v>
      </c>
      <c r="G80" s="71" t="str">
        <f t="shared" si="25"/>
        <v>14-4</v>
      </c>
      <c r="H80" s="70">
        <v>76</v>
      </c>
      <c r="I80" s="70">
        <v>77</v>
      </c>
      <c r="J80" s="70" t="b">
        <f>IF((I80/100)&gt;(VLOOKUP($G80,[1]Depth_Lookup_CCL!$A$3:$L$549,9,FALSE)),"Value too high",TRUE)</f>
        <v>1</v>
      </c>
      <c r="K80" s="72">
        <f>(VLOOKUP($G80,Depth_Lookup_CCL!$A$3:$Z$549,11,FALSE))+(H80/100)</f>
        <v>26.754999999999999</v>
      </c>
      <c r="L80" s="72">
        <f>(VLOOKUP($G80,Depth_Lookup_CCL!$A$3:$Z$549,11,FALSE))+(I80/100)</f>
        <v>26.764999999999997</v>
      </c>
      <c r="M80" s="67">
        <v>3</v>
      </c>
      <c r="N80" s="70" t="s">
        <v>1389</v>
      </c>
      <c r="P80" s="73"/>
      <c r="Q80" s="73"/>
      <c r="R80" s="73"/>
      <c r="S80" s="74"/>
      <c r="T80" s="73"/>
      <c r="U80" s="75"/>
      <c r="V80" s="73"/>
      <c r="W80" s="73"/>
      <c r="X80" s="73"/>
      <c r="Y80" s="75"/>
      <c r="Z80" s="75"/>
      <c r="AA80" s="75"/>
      <c r="AB80" s="75"/>
      <c r="AC80" s="73"/>
      <c r="AD80" s="73"/>
      <c r="AE80" s="73"/>
      <c r="AF80" s="75"/>
      <c r="AG80" s="75"/>
      <c r="AH80" s="73"/>
      <c r="AI80" s="73"/>
      <c r="AJ80" s="73"/>
      <c r="AK80" s="72"/>
      <c r="AL80" s="76"/>
      <c r="AM80" s="76"/>
      <c r="AN80" s="72"/>
      <c r="AO80" s="76"/>
      <c r="AP80" s="72"/>
      <c r="AQ80" s="72"/>
      <c r="AR80" s="72"/>
      <c r="AS80" s="72"/>
      <c r="AT80" s="77"/>
      <c r="AU80" s="78"/>
      <c r="AV80" s="77"/>
      <c r="AW80" s="77"/>
      <c r="AX80" s="77"/>
      <c r="AY80" s="77"/>
      <c r="AZ80" s="77"/>
      <c r="BA80" s="77"/>
      <c r="BB80" s="77"/>
      <c r="BC80" s="77"/>
      <c r="BD80" s="79"/>
    </row>
    <row r="81" spans="3:58" s="70" customFormat="1">
      <c r="C81" s="70" t="s">
        <v>1386</v>
      </c>
      <c r="D81" s="70" t="s">
        <v>1387</v>
      </c>
      <c r="E81" s="70">
        <v>14</v>
      </c>
      <c r="F81" s="70">
        <v>4</v>
      </c>
      <c r="G81" s="71" t="str">
        <f t="shared" si="25"/>
        <v>14-4</v>
      </c>
      <c r="H81" s="70">
        <v>77</v>
      </c>
      <c r="I81" s="70">
        <v>86</v>
      </c>
      <c r="J81" s="70" t="str">
        <f>IF((I81/100)&gt;(VLOOKUP($G81,[1]Depth_Lookup_CCL!$A$3:$L$549,9,FALSE)),"Value too high",TRUE)</f>
        <v>Value too high</v>
      </c>
      <c r="K81" s="72">
        <f>(VLOOKUP($G81,Depth_Lookup_CCL!$A$3:$Z$549,11,FALSE))+(H81/100)</f>
        <v>26.764999999999997</v>
      </c>
      <c r="L81" s="72">
        <f>(VLOOKUP($G81,Depth_Lookup_CCL!$A$3:$Z$549,11,FALSE))+(I81/100)</f>
        <v>26.854999999999997</v>
      </c>
      <c r="M81" s="67">
        <v>3</v>
      </c>
      <c r="N81" s="70" t="s">
        <v>1389</v>
      </c>
      <c r="O81" s="70" t="s">
        <v>233</v>
      </c>
      <c r="P81" s="73"/>
      <c r="Q81" s="73"/>
      <c r="R81" s="73"/>
      <c r="S81" s="74"/>
      <c r="T81" s="73" t="s">
        <v>171</v>
      </c>
      <c r="U81" s="75" t="s">
        <v>182</v>
      </c>
      <c r="V81" s="73" t="s">
        <v>176</v>
      </c>
      <c r="W81" s="73" t="s">
        <v>166</v>
      </c>
      <c r="X81" s="73">
        <f>VLOOKUP(W81,[2]definitions_list_lookup!$V$12:$W$15,2,FALSE)</f>
        <v>1</v>
      </c>
      <c r="Y81" s="75" t="s">
        <v>241</v>
      </c>
      <c r="Z81" s="75">
        <f>VLOOKUP(Y81,[2]definitions_list_lookup!$AT$3:$AU$5,2,FALSE)</f>
        <v>0</v>
      </c>
      <c r="AA81" s="75">
        <v>2</v>
      </c>
      <c r="AB81" s="75"/>
      <c r="AC81" s="73"/>
      <c r="AD81" s="73"/>
      <c r="AE81" s="73"/>
      <c r="AF81" s="75"/>
      <c r="AG81" s="75"/>
      <c r="AH81" s="73"/>
      <c r="AI81" s="73"/>
      <c r="AJ81" s="73"/>
      <c r="AK81" s="72"/>
      <c r="AL81" s="76"/>
      <c r="AM81" s="76"/>
      <c r="AN81" s="72"/>
      <c r="AO81" s="76"/>
      <c r="AP81" s="72"/>
      <c r="AQ81" s="72"/>
      <c r="AR81" s="72"/>
      <c r="AS81" s="72"/>
      <c r="AT81" s="77"/>
      <c r="AU81" s="78"/>
      <c r="AV81" s="77"/>
      <c r="AW81" s="77"/>
      <c r="AX81" s="77"/>
      <c r="AY81" s="77"/>
      <c r="AZ81" s="77"/>
      <c r="BA81" s="77"/>
      <c r="BB81" s="77"/>
      <c r="BC81" s="77"/>
      <c r="BD81" s="79"/>
    </row>
    <row r="82" spans="3:58" s="70" customFormat="1">
      <c r="C82" s="70" t="s">
        <v>1386</v>
      </c>
      <c r="D82" s="70" t="s">
        <v>1387</v>
      </c>
      <c r="E82" s="70">
        <v>15</v>
      </c>
      <c r="F82" s="70">
        <v>1</v>
      </c>
      <c r="G82" s="71" t="str">
        <f t="shared" si="25"/>
        <v>15-1</v>
      </c>
      <c r="H82" s="70">
        <v>0</v>
      </c>
      <c r="I82" s="70">
        <v>52</v>
      </c>
      <c r="J82" s="70" t="b">
        <f>IF((I82/100)&gt;(VLOOKUP($G82,[1]Depth_Lookup_CCL!$A$3:$L$549,9,FALSE)),"Value too high",TRUE)</f>
        <v>1</v>
      </c>
      <c r="K82" s="72">
        <f>(VLOOKUP($G82,Depth_Lookup_CCL!$A$3:$Z$549,11,FALSE))+(H82/100)</f>
        <v>26.8</v>
      </c>
      <c r="L82" s="72">
        <f>(VLOOKUP($G82,Depth_Lookup_CCL!$A$3:$Z$549,11,FALSE))+(I82/100)</f>
        <v>27.32</v>
      </c>
      <c r="M82" s="67">
        <v>3</v>
      </c>
      <c r="N82" s="70" t="s">
        <v>1389</v>
      </c>
      <c r="P82" s="73"/>
      <c r="Q82" s="73"/>
      <c r="R82" s="73"/>
      <c r="S82" s="74"/>
      <c r="T82" s="73"/>
      <c r="U82" s="75"/>
      <c r="V82" s="73"/>
      <c r="W82" s="73"/>
      <c r="X82" s="73"/>
      <c r="Y82" s="75"/>
      <c r="Z82" s="75"/>
      <c r="AA82" s="75"/>
      <c r="AB82" s="75"/>
      <c r="AC82" s="73"/>
      <c r="AD82" s="73"/>
      <c r="AE82" s="73"/>
      <c r="AF82" s="75"/>
      <c r="AG82" s="75"/>
      <c r="AH82" s="73"/>
      <c r="AI82" s="73"/>
      <c r="AJ82" s="73"/>
      <c r="AK82" s="72"/>
      <c r="AL82" s="76"/>
      <c r="AM82" s="76"/>
      <c r="AN82" s="72"/>
      <c r="AO82" s="76"/>
      <c r="AP82" s="72"/>
      <c r="AQ82" s="72"/>
      <c r="AR82" s="72"/>
      <c r="AS82" s="72"/>
      <c r="AT82" s="77">
        <v>2</v>
      </c>
      <c r="AU82" s="78">
        <v>270</v>
      </c>
      <c r="AV82" s="77">
        <v>15</v>
      </c>
      <c r="AW82" s="77">
        <v>360</v>
      </c>
      <c r="AX82" s="77">
        <f t="shared" si="8"/>
        <v>172.57471578859889</v>
      </c>
      <c r="AY82" s="77">
        <f t="shared" si="9"/>
        <v>172.57471578859889</v>
      </c>
      <c r="AZ82" s="77">
        <f t="shared" si="10"/>
        <v>74.878935649806664</v>
      </c>
      <c r="BA82" s="77">
        <f t="shared" si="11"/>
        <v>262.57471578859889</v>
      </c>
      <c r="BB82" s="77">
        <f t="shared" si="12"/>
        <v>15.121064350193336</v>
      </c>
      <c r="BC82" s="77">
        <f t="shared" si="13"/>
        <v>352.57471578859889</v>
      </c>
      <c r="BD82" s="79">
        <f t="shared" si="14"/>
        <v>15.121064350193336</v>
      </c>
      <c r="BE82" s="70">
        <f t="shared" si="17"/>
        <v>45.121064350193336</v>
      </c>
      <c r="BF82" s="70">
        <f t="shared" si="16"/>
        <v>14.878935649806664</v>
      </c>
    </row>
    <row r="83" spans="3:58" s="70" customFormat="1">
      <c r="C83" s="70" t="s">
        <v>1386</v>
      </c>
      <c r="D83" s="70" t="s">
        <v>1387</v>
      </c>
      <c r="E83" s="70">
        <v>15</v>
      </c>
      <c r="F83" s="70">
        <v>1</v>
      </c>
      <c r="G83" s="71" t="str">
        <f t="shared" si="25"/>
        <v>15-1</v>
      </c>
      <c r="H83" s="70">
        <v>52</v>
      </c>
      <c r="I83" s="70">
        <v>61</v>
      </c>
      <c r="J83" s="70" t="b">
        <f>IF((I83/100)&gt;(VLOOKUP($G83,[1]Depth_Lookup_CCL!$A$3:$L$549,9,FALSE)),"Value too high",TRUE)</f>
        <v>1</v>
      </c>
      <c r="K83" s="72">
        <f>(VLOOKUP($G83,Depth_Lookup_CCL!$A$3:$Z$549,11,FALSE))+(H83/100)</f>
        <v>27.32</v>
      </c>
      <c r="L83" s="72">
        <f>(VLOOKUP($G83,Depth_Lookup_CCL!$A$3:$Z$549,11,FALSE))+(I83/100)</f>
        <v>27.41</v>
      </c>
      <c r="M83" s="67">
        <v>3</v>
      </c>
      <c r="N83" s="70" t="s">
        <v>1389</v>
      </c>
      <c r="P83" s="73"/>
      <c r="Q83" s="73"/>
      <c r="R83" s="73"/>
      <c r="S83" s="74"/>
      <c r="T83" s="73"/>
      <c r="U83" s="75"/>
      <c r="V83" s="73"/>
      <c r="W83" s="73"/>
      <c r="X83" s="73"/>
      <c r="Y83" s="75"/>
      <c r="Z83" s="75"/>
      <c r="AA83" s="75"/>
      <c r="AB83" s="75"/>
      <c r="AC83" s="73"/>
      <c r="AD83" s="73"/>
      <c r="AE83" s="73"/>
      <c r="AF83" s="75"/>
      <c r="AG83" s="75"/>
      <c r="AH83" s="73"/>
      <c r="AI83" s="73"/>
      <c r="AJ83" s="73"/>
      <c r="AK83" s="72"/>
      <c r="AL83" s="76"/>
      <c r="AM83" s="76"/>
      <c r="AN83" s="72"/>
      <c r="AO83" s="76"/>
      <c r="AP83" s="72"/>
      <c r="AQ83" s="72"/>
      <c r="AR83" s="72"/>
      <c r="AS83" s="72"/>
      <c r="AT83" s="77"/>
      <c r="AU83" s="78"/>
      <c r="AV83" s="77"/>
      <c r="AW83" s="77"/>
      <c r="AX83" s="77"/>
      <c r="AY83" s="77"/>
      <c r="AZ83" s="77"/>
      <c r="BA83" s="77"/>
      <c r="BB83" s="77"/>
      <c r="BC83" s="77"/>
      <c r="BD83" s="79"/>
    </row>
    <row r="84" spans="3:58" s="70" customFormat="1">
      <c r="C84" s="70" t="s">
        <v>1386</v>
      </c>
      <c r="D84" s="70" t="s">
        <v>1387</v>
      </c>
      <c r="E84" s="70">
        <v>15</v>
      </c>
      <c r="F84" s="70">
        <v>1</v>
      </c>
      <c r="G84" s="71" t="str">
        <f t="shared" si="25"/>
        <v>15-1</v>
      </c>
      <c r="H84" s="70">
        <v>61</v>
      </c>
      <c r="I84" s="70">
        <v>92</v>
      </c>
      <c r="J84" s="70" t="b">
        <f>IF((I84/100)&gt;(VLOOKUP($G84,[1]Depth_Lookup_CCL!$A$3:$L$549,9,FALSE)),"Value too high",TRUE)</f>
        <v>1</v>
      </c>
      <c r="K84" s="72">
        <f>(VLOOKUP($G84,Depth_Lookup_CCL!$A$3:$Z$549,11,FALSE))+(H84/100)</f>
        <v>27.41</v>
      </c>
      <c r="L84" s="72">
        <f>(VLOOKUP($G84,Depth_Lookup_CCL!$A$3:$Z$549,11,FALSE))+(I84/100)</f>
        <v>27.720000000000002</v>
      </c>
      <c r="M84" s="67">
        <v>3</v>
      </c>
      <c r="N84" s="70" t="s">
        <v>1389</v>
      </c>
      <c r="P84" s="73"/>
      <c r="Q84" s="73"/>
      <c r="R84" s="73"/>
      <c r="S84" s="74"/>
      <c r="T84" s="73"/>
      <c r="U84" s="75"/>
      <c r="V84" s="73"/>
      <c r="W84" s="73"/>
      <c r="X84" s="73"/>
      <c r="Y84" s="75"/>
      <c r="Z84" s="75"/>
      <c r="AA84" s="75"/>
      <c r="AB84" s="75"/>
      <c r="AC84" s="73"/>
      <c r="AD84" s="73"/>
      <c r="AE84" s="73"/>
      <c r="AF84" s="75"/>
      <c r="AG84" s="75"/>
      <c r="AH84" s="73"/>
      <c r="AI84" s="73"/>
      <c r="AJ84" s="73"/>
      <c r="AK84" s="72"/>
      <c r="AL84" s="76"/>
      <c r="AM84" s="76"/>
      <c r="AN84" s="72"/>
      <c r="AO84" s="76"/>
      <c r="AP84" s="72"/>
      <c r="AQ84" s="72"/>
      <c r="AR84" s="72"/>
      <c r="AS84" s="72"/>
      <c r="AT84" s="77">
        <v>10</v>
      </c>
      <c r="AU84" s="78">
        <v>90</v>
      </c>
      <c r="AV84" s="77">
        <v>15</v>
      </c>
      <c r="AW84" s="77">
        <v>360</v>
      </c>
      <c r="AX84" s="77">
        <f t="shared" si="8"/>
        <v>-146.65263460982806</v>
      </c>
      <c r="AY84" s="77">
        <f t="shared" si="9"/>
        <v>213.34736539017194</v>
      </c>
      <c r="AZ84" s="77">
        <f t="shared" si="10"/>
        <v>72.215756423426512</v>
      </c>
      <c r="BA84" s="77">
        <f t="shared" si="11"/>
        <v>303.34736539017194</v>
      </c>
      <c r="BB84" s="77">
        <f t="shared" si="12"/>
        <v>17.784243576573488</v>
      </c>
      <c r="BC84" s="77">
        <f t="shared" si="13"/>
        <v>33.347365390171944</v>
      </c>
      <c r="BD84" s="79">
        <f t="shared" si="14"/>
        <v>17.784243576573488</v>
      </c>
      <c r="BE84" s="70">
        <f t="shared" si="17"/>
        <v>47.784243576573488</v>
      </c>
      <c r="BF84" s="70">
        <f t="shared" si="16"/>
        <v>12.215756423426512</v>
      </c>
    </row>
    <row r="85" spans="3:58" s="70" customFormat="1">
      <c r="C85" s="70" t="s">
        <v>1386</v>
      </c>
      <c r="D85" s="70" t="s">
        <v>1387</v>
      </c>
      <c r="E85" s="70">
        <v>15</v>
      </c>
      <c r="F85" s="70">
        <v>1</v>
      </c>
      <c r="G85" s="71" t="str">
        <f t="shared" si="25"/>
        <v>15-1</v>
      </c>
      <c r="H85" s="70">
        <v>92</v>
      </c>
      <c r="I85" s="70">
        <v>96</v>
      </c>
      <c r="J85" s="70" t="b">
        <f>IF((I85/100)&gt;(VLOOKUP($G85,[1]Depth_Lookup_CCL!$A$3:$L$549,9,FALSE)),"Value too high",TRUE)</f>
        <v>1</v>
      </c>
      <c r="K85" s="72">
        <f>(VLOOKUP($G85,Depth_Lookup_CCL!$A$3:$Z$549,11,FALSE))+(H85/100)</f>
        <v>27.720000000000002</v>
      </c>
      <c r="L85" s="72">
        <f>(VLOOKUP($G85,Depth_Lookup_CCL!$A$3:$Z$549,11,FALSE))+(I85/100)</f>
        <v>27.76</v>
      </c>
      <c r="M85" s="67">
        <v>3</v>
      </c>
      <c r="N85" s="70" t="s">
        <v>1389</v>
      </c>
      <c r="O85" s="70" t="s">
        <v>233</v>
      </c>
      <c r="P85" s="73"/>
      <c r="Q85" s="73"/>
      <c r="R85" s="73"/>
      <c r="S85" s="74"/>
      <c r="T85" s="73" t="s">
        <v>171</v>
      </c>
      <c r="U85" s="75" t="s">
        <v>155</v>
      </c>
      <c r="V85" s="73" t="s">
        <v>176</v>
      </c>
      <c r="W85" s="73" t="s">
        <v>166</v>
      </c>
      <c r="X85" s="73">
        <f>VLOOKUP(W85,[2]definitions_list_lookup!$V$12:$W$15,2,FALSE)</f>
        <v>1</v>
      </c>
      <c r="Y85" s="75" t="s">
        <v>242</v>
      </c>
      <c r="Z85" s="75">
        <f>VLOOKUP(Y85,[2]definitions_list_lookup!$AT$3:$AU$5,2,FALSE)</f>
        <v>1</v>
      </c>
      <c r="AA85" s="75">
        <v>10</v>
      </c>
      <c r="AB85" s="75"/>
      <c r="AC85" s="73"/>
      <c r="AD85" s="73"/>
      <c r="AE85" s="73"/>
      <c r="AF85" s="75"/>
      <c r="AG85" s="75"/>
      <c r="AH85" s="73"/>
      <c r="AI85" s="73"/>
      <c r="AJ85" s="73"/>
      <c r="AK85" s="72"/>
      <c r="AL85" s="76"/>
      <c r="AM85" s="76"/>
      <c r="AN85" s="72"/>
      <c r="AO85" s="76"/>
      <c r="AP85" s="72"/>
      <c r="AQ85" s="72"/>
      <c r="AR85" s="72"/>
      <c r="AS85" s="72"/>
      <c r="AT85" s="77"/>
      <c r="AU85" s="78"/>
      <c r="AV85" s="77"/>
      <c r="AW85" s="77"/>
      <c r="AX85" s="77"/>
      <c r="AY85" s="77"/>
      <c r="AZ85" s="77"/>
      <c r="BA85" s="77"/>
      <c r="BB85" s="77"/>
      <c r="BC85" s="77"/>
      <c r="BD85" s="79"/>
    </row>
    <row r="86" spans="3:58" s="70" customFormat="1">
      <c r="C86" s="70" t="s">
        <v>1386</v>
      </c>
      <c r="D86" s="70" t="s">
        <v>1387</v>
      </c>
      <c r="E86" s="70">
        <v>15</v>
      </c>
      <c r="F86" s="70">
        <v>2</v>
      </c>
      <c r="G86" s="71" t="str">
        <f t="shared" si="25"/>
        <v>15-2</v>
      </c>
      <c r="H86" s="70">
        <v>0</v>
      </c>
      <c r="I86" s="70">
        <v>64</v>
      </c>
      <c r="J86" s="70" t="b">
        <f>IF((I86/100)&gt;(VLOOKUP($G86,[1]Depth_Lookup_CCL!$A$3:$L$549,9,FALSE)),"Value too high",TRUE)</f>
        <v>1</v>
      </c>
      <c r="K86" s="72">
        <f>(VLOOKUP($G86,Depth_Lookup_CCL!$A$3:$Z$549,11,FALSE))+(H86/100)</f>
        <v>27.76</v>
      </c>
      <c r="L86" s="72">
        <f>(VLOOKUP($G86,Depth_Lookup_CCL!$A$3:$Z$549,11,FALSE))+(I86/100)</f>
        <v>28.400000000000002</v>
      </c>
      <c r="M86" s="67">
        <v>3</v>
      </c>
      <c r="N86" s="70" t="s">
        <v>1389</v>
      </c>
      <c r="P86" s="73"/>
      <c r="Q86" s="73"/>
      <c r="R86" s="73"/>
      <c r="S86" s="74"/>
      <c r="T86" s="73"/>
      <c r="U86" s="75"/>
      <c r="V86" s="73"/>
      <c r="W86" s="73"/>
      <c r="X86" s="73"/>
      <c r="Y86" s="75"/>
      <c r="Z86" s="75"/>
      <c r="AA86" s="75"/>
      <c r="AB86" s="75"/>
      <c r="AC86" s="73"/>
      <c r="AD86" s="73"/>
      <c r="AE86" s="73"/>
      <c r="AF86" s="75"/>
      <c r="AG86" s="75"/>
      <c r="AH86" s="73"/>
      <c r="AI86" s="73"/>
      <c r="AJ86" s="73"/>
      <c r="AK86" s="72"/>
      <c r="AL86" s="76"/>
      <c r="AM86" s="76"/>
      <c r="AN86" s="72"/>
      <c r="AO86" s="76"/>
      <c r="AP86" s="72"/>
      <c r="AQ86" s="72"/>
      <c r="AR86" s="72"/>
      <c r="AS86" s="72"/>
      <c r="AT86" s="77">
        <v>5</v>
      </c>
      <c r="AU86" s="78">
        <v>90</v>
      </c>
      <c r="AV86" s="77">
        <v>18</v>
      </c>
      <c r="AW86" s="77">
        <v>360</v>
      </c>
      <c r="AX86" s="77">
        <f t="shared" si="8"/>
        <v>-164.92982099384011</v>
      </c>
      <c r="AY86" s="77">
        <f t="shared" si="9"/>
        <v>195.07017900615989</v>
      </c>
      <c r="AZ86" s="77">
        <f t="shared" si="10"/>
        <v>71.402309374292713</v>
      </c>
      <c r="BA86" s="77">
        <f t="shared" si="11"/>
        <v>285.07017900615989</v>
      </c>
      <c r="BB86" s="77">
        <f t="shared" si="12"/>
        <v>18.597690625707287</v>
      </c>
      <c r="BC86" s="77">
        <f t="shared" si="13"/>
        <v>15.07017900615989</v>
      </c>
      <c r="BD86" s="79">
        <f t="shared" si="14"/>
        <v>18.597690625707287</v>
      </c>
      <c r="BE86" s="70">
        <f t="shared" si="17"/>
        <v>48.597690625707287</v>
      </c>
      <c r="BF86" s="70">
        <f t="shared" si="16"/>
        <v>11.402309374292713</v>
      </c>
    </row>
    <row r="87" spans="3:58" s="70" customFormat="1">
      <c r="C87" s="70" t="s">
        <v>1386</v>
      </c>
      <c r="D87" s="70" t="s">
        <v>1387</v>
      </c>
      <c r="E87" s="70">
        <v>15</v>
      </c>
      <c r="F87" s="70">
        <v>2</v>
      </c>
      <c r="G87" s="71" t="str">
        <f t="shared" si="25"/>
        <v>15-2</v>
      </c>
      <c r="H87" s="70">
        <v>64</v>
      </c>
      <c r="I87" s="70">
        <v>66</v>
      </c>
      <c r="J87" s="70" t="b">
        <f>IF((I87/100)&gt;(VLOOKUP($G87,[1]Depth_Lookup_CCL!$A$3:$L$549,9,FALSE)),"Value too high",TRUE)</f>
        <v>1</v>
      </c>
      <c r="K87" s="72">
        <f>(VLOOKUP($G87,Depth_Lookup_CCL!$A$3:$Z$549,11,FALSE))+(H87/100)</f>
        <v>28.400000000000002</v>
      </c>
      <c r="L87" s="72">
        <f>(VLOOKUP($G87,Depth_Lookup_CCL!$A$3:$Z$549,11,FALSE))+(I87/100)</f>
        <v>28.42</v>
      </c>
      <c r="M87" s="67">
        <v>3</v>
      </c>
      <c r="N87" s="70" t="s">
        <v>1389</v>
      </c>
      <c r="P87" s="73"/>
      <c r="Q87" s="73"/>
      <c r="R87" s="73"/>
      <c r="S87" s="74"/>
      <c r="T87" s="73"/>
      <c r="U87" s="75"/>
      <c r="V87" s="73"/>
      <c r="W87" s="73"/>
      <c r="X87" s="73"/>
      <c r="Y87" s="75"/>
      <c r="Z87" s="75"/>
      <c r="AA87" s="75"/>
      <c r="AB87" s="75"/>
      <c r="AC87" s="73"/>
      <c r="AD87" s="73"/>
      <c r="AE87" s="73"/>
      <c r="AF87" s="75"/>
      <c r="AG87" s="75"/>
      <c r="AH87" s="73"/>
      <c r="AI87" s="73"/>
      <c r="AJ87" s="73"/>
      <c r="AK87" s="72"/>
      <c r="AL87" s="76"/>
      <c r="AM87" s="76"/>
      <c r="AN87" s="72"/>
      <c r="AO87" s="76"/>
      <c r="AP87" s="72"/>
      <c r="AQ87" s="72"/>
      <c r="AR87" s="72"/>
      <c r="AS87" s="72"/>
      <c r="AT87" s="77"/>
      <c r="AU87" s="78"/>
      <c r="AV87" s="77"/>
      <c r="AW87" s="77"/>
      <c r="AX87" s="77"/>
      <c r="AY87" s="77"/>
      <c r="AZ87" s="77"/>
      <c r="BA87" s="77"/>
      <c r="BB87" s="77"/>
      <c r="BC87" s="77"/>
      <c r="BD87" s="79"/>
    </row>
    <row r="88" spans="3:58" s="70" customFormat="1">
      <c r="C88" s="70" t="s">
        <v>1386</v>
      </c>
      <c r="D88" s="70" t="s">
        <v>1387</v>
      </c>
      <c r="E88" s="70">
        <v>15</v>
      </c>
      <c r="F88" s="70">
        <v>2</v>
      </c>
      <c r="G88" s="71" t="str">
        <f t="shared" si="25"/>
        <v>15-2</v>
      </c>
      <c r="H88" s="70">
        <v>66</v>
      </c>
      <c r="I88" s="70">
        <v>72</v>
      </c>
      <c r="J88" s="70" t="b">
        <f>IF((I88/100)&gt;(VLOOKUP($G88,[1]Depth_Lookup_CCL!$A$3:$L$549,9,FALSE)),"Value too high",TRUE)</f>
        <v>1</v>
      </c>
      <c r="K88" s="72">
        <f>(VLOOKUP($G88,Depth_Lookup_CCL!$A$3:$Z$549,11,FALSE))+(H88/100)</f>
        <v>28.42</v>
      </c>
      <c r="L88" s="72">
        <f>(VLOOKUP($G88,Depth_Lookup_CCL!$A$3:$Z$549,11,FALSE))+(I88/100)</f>
        <v>28.48</v>
      </c>
      <c r="M88" s="67">
        <v>3</v>
      </c>
      <c r="N88" s="70" t="s">
        <v>1389</v>
      </c>
      <c r="P88" s="73"/>
      <c r="Q88" s="73"/>
      <c r="R88" s="73"/>
      <c r="S88" s="74"/>
      <c r="T88" s="73"/>
      <c r="U88" s="75"/>
      <c r="V88" s="73"/>
      <c r="W88" s="73"/>
      <c r="X88" s="73"/>
      <c r="Y88" s="75"/>
      <c r="Z88" s="75"/>
      <c r="AA88" s="75"/>
      <c r="AB88" s="75"/>
      <c r="AC88" s="73"/>
      <c r="AD88" s="73"/>
      <c r="AE88" s="73"/>
      <c r="AF88" s="75"/>
      <c r="AG88" s="75"/>
      <c r="AH88" s="73"/>
      <c r="AI88" s="73"/>
      <c r="AJ88" s="73"/>
      <c r="AK88" s="72"/>
      <c r="AL88" s="76"/>
      <c r="AM88" s="76"/>
      <c r="AN88" s="72"/>
      <c r="AO88" s="76"/>
      <c r="AP88" s="72"/>
      <c r="AQ88" s="72"/>
      <c r="AR88" s="72"/>
      <c r="AS88" s="72"/>
      <c r="AT88" s="77"/>
      <c r="AU88" s="78"/>
      <c r="AV88" s="77"/>
      <c r="AW88" s="77"/>
      <c r="AX88" s="77"/>
      <c r="AY88" s="77"/>
      <c r="AZ88" s="77"/>
      <c r="BA88" s="77"/>
      <c r="BB88" s="77"/>
      <c r="BC88" s="77"/>
      <c r="BD88" s="79"/>
    </row>
    <row r="89" spans="3:58" s="70" customFormat="1">
      <c r="C89" s="70" t="s">
        <v>1386</v>
      </c>
      <c r="D89" s="70" t="s">
        <v>1387</v>
      </c>
      <c r="E89" s="70">
        <v>15</v>
      </c>
      <c r="F89" s="70">
        <v>2</v>
      </c>
      <c r="G89" s="71" t="str">
        <f t="shared" si="25"/>
        <v>15-2</v>
      </c>
      <c r="H89" s="70">
        <v>72</v>
      </c>
      <c r="I89" s="70">
        <v>86</v>
      </c>
      <c r="J89" s="70" t="b">
        <f>IF((I89/100)&gt;(VLOOKUP($G89,[1]Depth_Lookup_CCL!$A$3:$L$549,9,FALSE)),"Value too high",TRUE)</f>
        <v>1</v>
      </c>
      <c r="K89" s="72">
        <f>(VLOOKUP($G89,Depth_Lookup_CCL!$A$3:$Z$549,11,FALSE))+(H89/100)</f>
        <v>28.48</v>
      </c>
      <c r="L89" s="72">
        <f>(VLOOKUP($G89,Depth_Lookup_CCL!$A$3:$Z$549,11,FALSE))+(I89/100)</f>
        <v>28.62</v>
      </c>
      <c r="M89" s="67">
        <v>3</v>
      </c>
      <c r="N89" s="70" t="s">
        <v>1389</v>
      </c>
      <c r="O89" s="70" t="s">
        <v>233</v>
      </c>
      <c r="P89" s="73"/>
      <c r="Q89" s="73"/>
      <c r="R89" s="73"/>
      <c r="S89" s="74"/>
      <c r="T89" s="73"/>
      <c r="U89" s="75"/>
      <c r="V89" s="73"/>
      <c r="W89" s="73"/>
      <c r="X89" s="73" t="e">
        <f>VLOOKUP(W89,[2]definitions_list_lookup!$V$12:$W$15,2,FALSE)</f>
        <v>#N/A</v>
      </c>
      <c r="Y89" s="75"/>
      <c r="Z89" s="75" t="e">
        <f>VLOOKUP(Y89,[2]definitions_list_lookup!$AT$3:$AU$5,2,FALSE)</f>
        <v>#N/A</v>
      </c>
      <c r="AA89" s="75"/>
      <c r="AB89" s="75"/>
      <c r="AC89" s="73"/>
      <c r="AD89" s="73"/>
      <c r="AE89" s="73"/>
      <c r="AF89" s="75"/>
      <c r="AG89" s="75"/>
      <c r="AH89" s="73"/>
      <c r="AI89" s="73"/>
      <c r="AJ89" s="73"/>
      <c r="AK89" s="72"/>
      <c r="AL89" s="76"/>
      <c r="AM89" s="76"/>
      <c r="AN89" s="72"/>
      <c r="AO89" s="76"/>
      <c r="AP89" s="72"/>
      <c r="AQ89" s="72"/>
      <c r="AR89" s="72"/>
      <c r="AS89" s="72"/>
      <c r="AT89" s="77">
        <v>1</v>
      </c>
      <c r="AU89" s="78">
        <v>90</v>
      </c>
      <c r="AV89" s="77">
        <v>20</v>
      </c>
      <c r="AW89" s="77">
        <v>360</v>
      </c>
      <c r="AX89" s="77">
        <f t="shared" si="8"/>
        <v>-177.25434720049083</v>
      </c>
      <c r="AY89" s="77">
        <f t="shared" si="9"/>
        <v>182.74565279950917</v>
      </c>
      <c r="AZ89" s="77">
        <f t="shared" si="10"/>
        <v>69.978839133820856</v>
      </c>
      <c r="BA89" s="77">
        <f t="shared" si="11"/>
        <v>272.74565279950917</v>
      </c>
      <c r="BB89" s="77">
        <f t="shared" si="12"/>
        <v>20.021160866179144</v>
      </c>
      <c r="BC89" s="77">
        <f t="shared" si="13"/>
        <v>2.7456527995091733</v>
      </c>
      <c r="BD89" s="79">
        <f t="shared" si="14"/>
        <v>20.021160866179144</v>
      </c>
      <c r="BE89" s="70">
        <f t="shared" si="17"/>
        <v>50.021160866179144</v>
      </c>
      <c r="BF89" s="70">
        <f t="shared" si="16"/>
        <v>9.9788391338208555</v>
      </c>
    </row>
    <row r="90" spans="3:58" s="70" customFormat="1">
      <c r="C90" s="70" t="s">
        <v>1386</v>
      </c>
      <c r="D90" s="70" t="s">
        <v>1387</v>
      </c>
      <c r="E90" s="70">
        <v>15</v>
      </c>
      <c r="F90" s="70">
        <v>3</v>
      </c>
      <c r="G90" s="71" t="str">
        <f t="shared" si="25"/>
        <v>15-3</v>
      </c>
      <c r="H90" s="70">
        <v>0</v>
      </c>
      <c r="I90" s="70">
        <v>11</v>
      </c>
      <c r="J90" s="70" t="b">
        <f>IF((I90/100)&gt;(VLOOKUP($G90,[1]Depth_Lookup_CCL!$A$3:$L$549,9,FALSE)),"Value too high",TRUE)</f>
        <v>1</v>
      </c>
      <c r="K90" s="72">
        <f>(VLOOKUP($G90,Depth_Lookup_CCL!$A$3:$Z$549,11,FALSE))+(H90/100)</f>
        <v>28.62</v>
      </c>
      <c r="L90" s="72">
        <f>(VLOOKUP($G90,Depth_Lookup_CCL!$A$3:$Z$549,11,FALSE))+(I90/100)</f>
        <v>28.73</v>
      </c>
      <c r="M90" s="67">
        <v>3</v>
      </c>
      <c r="N90" s="70" t="s">
        <v>1389</v>
      </c>
      <c r="P90" s="73"/>
      <c r="Q90" s="73"/>
      <c r="R90" s="73"/>
      <c r="S90" s="74"/>
      <c r="T90" s="73"/>
      <c r="U90" s="75"/>
      <c r="V90" s="73"/>
      <c r="W90" s="73"/>
      <c r="X90" s="73"/>
      <c r="Y90" s="75"/>
      <c r="Z90" s="75"/>
      <c r="AA90" s="75"/>
      <c r="AB90" s="75"/>
      <c r="AC90" s="73"/>
      <c r="AD90" s="73"/>
      <c r="AE90" s="73"/>
      <c r="AF90" s="75"/>
      <c r="AG90" s="75"/>
      <c r="AH90" s="73"/>
      <c r="AI90" s="73"/>
      <c r="AJ90" s="73"/>
      <c r="AK90" s="72"/>
      <c r="AL90" s="76"/>
      <c r="AM90" s="76"/>
      <c r="AN90" s="72"/>
      <c r="AO90" s="76"/>
      <c r="AP90" s="72"/>
      <c r="AQ90" s="72"/>
      <c r="AR90" s="72"/>
      <c r="AS90" s="72"/>
      <c r="AT90" s="77"/>
      <c r="AU90" s="78"/>
      <c r="AV90" s="77"/>
      <c r="AW90" s="77"/>
      <c r="AX90" s="77"/>
      <c r="AY90" s="77"/>
      <c r="AZ90" s="77"/>
      <c r="BA90" s="77"/>
      <c r="BB90" s="77"/>
      <c r="BC90" s="77"/>
      <c r="BD90" s="79"/>
    </row>
    <row r="91" spans="3:58" s="70" customFormat="1">
      <c r="C91" s="70" t="s">
        <v>1386</v>
      </c>
      <c r="D91" s="70" t="s">
        <v>1387</v>
      </c>
      <c r="E91" s="70">
        <v>15</v>
      </c>
      <c r="F91" s="70">
        <v>3</v>
      </c>
      <c r="G91" s="71" t="str">
        <f t="shared" si="25"/>
        <v>15-3</v>
      </c>
      <c r="H91" s="70">
        <v>11</v>
      </c>
      <c r="I91" s="70">
        <v>13</v>
      </c>
      <c r="J91" s="70" t="b">
        <f>IF((I91/100)&gt;(VLOOKUP($G91,[1]Depth_Lookup_CCL!$A$3:$L$549,9,FALSE)),"Value too high",TRUE)</f>
        <v>1</v>
      </c>
      <c r="K91" s="72">
        <f>(VLOOKUP($G91,Depth_Lookup_CCL!$A$3:$Z$549,11,FALSE))+(H91/100)</f>
        <v>28.73</v>
      </c>
      <c r="L91" s="72">
        <f>(VLOOKUP($G91,Depth_Lookup_CCL!$A$3:$Z$549,11,FALSE))+(I91/100)</f>
        <v>28.75</v>
      </c>
      <c r="M91" s="67">
        <v>3</v>
      </c>
      <c r="N91" s="70" t="s">
        <v>1389</v>
      </c>
      <c r="P91" s="73"/>
      <c r="Q91" s="73"/>
      <c r="R91" s="73"/>
      <c r="S91" s="74"/>
      <c r="T91" s="73"/>
      <c r="U91" s="75"/>
      <c r="V91" s="73"/>
      <c r="W91" s="73"/>
      <c r="X91" s="73"/>
      <c r="Y91" s="75"/>
      <c r="Z91" s="75"/>
      <c r="AA91" s="75"/>
      <c r="AB91" s="75"/>
      <c r="AC91" s="73"/>
      <c r="AD91" s="73"/>
      <c r="AE91" s="73"/>
      <c r="AF91" s="75"/>
      <c r="AG91" s="75"/>
      <c r="AH91" s="73"/>
      <c r="AI91" s="73"/>
      <c r="AJ91" s="73"/>
      <c r="AK91" s="72"/>
      <c r="AL91" s="76"/>
      <c r="AM91" s="76"/>
      <c r="AN91" s="72"/>
      <c r="AO91" s="76"/>
      <c r="AP91" s="72"/>
      <c r="AQ91" s="72"/>
      <c r="AR91" s="72"/>
      <c r="AS91" s="72"/>
    </row>
    <row r="92" spans="3:58" s="70" customFormat="1">
      <c r="C92" s="70" t="s">
        <v>1386</v>
      </c>
      <c r="D92" s="70" t="s">
        <v>1387</v>
      </c>
      <c r="E92" s="70">
        <v>15</v>
      </c>
      <c r="F92" s="70">
        <v>3</v>
      </c>
      <c r="G92" s="71" t="str">
        <f t="shared" si="25"/>
        <v>15-3</v>
      </c>
      <c r="H92" s="70">
        <v>13</v>
      </c>
      <c r="I92" s="70">
        <v>27</v>
      </c>
      <c r="J92" s="70" t="b">
        <f>IF((I92/100)&gt;(VLOOKUP($G92,[1]Depth_Lookup_CCL!$A$3:$L$549,9,FALSE)),"Value too high",TRUE)</f>
        <v>1</v>
      </c>
      <c r="K92" s="72">
        <f>(VLOOKUP($G92,Depth_Lookup_CCL!$A$3:$Z$549,11,FALSE))+(H92/100)</f>
        <v>28.75</v>
      </c>
      <c r="L92" s="72">
        <f>(VLOOKUP($G92,Depth_Lookup_CCL!$A$3:$Z$549,11,FALSE))+(I92/100)</f>
        <v>28.89</v>
      </c>
      <c r="M92" s="67">
        <v>3</v>
      </c>
      <c r="N92" s="70" t="s">
        <v>1389</v>
      </c>
      <c r="P92" s="73"/>
      <c r="Q92" s="73"/>
      <c r="R92" s="73"/>
      <c r="S92" s="74"/>
      <c r="T92" s="73"/>
      <c r="U92" s="75"/>
      <c r="V92" s="73"/>
      <c r="W92" s="73"/>
      <c r="X92" s="73"/>
      <c r="Y92" s="75"/>
      <c r="Z92" s="75"/>
      <c r="AA92" s="75"/>
      <c r="AB92" s="75"/>
      <c r="AC92" s="73"/>
      <c r="AD92" s="73"/>
      <c r="AE92" s="73"/>
      <c r="AF92" s="75"/>
      <c r="AG92" s="75"/>
      <c r="AH92" s="73"/>
      <c r="AI92" s="73"/>
      <c r="AJ92" s="73"/>
      <c r="AK92" s="72"/>
      <c r="AL92" s="76"/>
      <c r="AM92" s="76"/>
      <c r="AN92" s="72"/>
      <c r="AO92" s="76"/>
      <c r="AP92" s="72"/>
      <c r="AQ92" s="72"/>
      <c r="AR92" s="72"/>
      <c r="AS92" s="72"/>
      <c r="AT92" s="77">
        <v>16</v>
      </c>
      <c r="AU92" s="78">
        <v>90</v>
      </c>
      <c r="AV92" s="77">
        <v>38</v>
      </c>
      <c r="AW92" s="77">
        <v>360</v>
      </c>
      <c r="AX92" s="77">
        <f>+(IF($AU92&lt;$AW92,((MIN($AW92,$AU92)+(DEGREES(ATAN((TAN(RADIANS($AV92))/((TAN(RADIANS($AT92))*SIN(RADIANS(ABS($AU92-$AW92))))))-(COS(RADIANS(ABS($AU92-$AW92)))/SIN(RADIANS(ABS($AU92-$AW92)))))))-180)),((MAX($AW92,$AU92)-(DEGREES(ATAN((TAN(RADIANS($AV92))/((TAN(RADIANS($AT92))*SIN(RADIANS(ABS($AU92-$AW92))))))-(COS(RADIANS(ABS($AU92-$AW92)))/SIN(RADIANS(ABS($AU92-$AW92)))))))-180))))</f>
        <v>-159.84598675585497</v>
      </c>
      <c r="AY92" s="77">
        <f>IF($AX92&gt;0,$AX92,360+$AX92)</f>
        <v>200.15401324414503</v>
      </c>
      <c r="AZ92" s="77">
        <f>+ABS(DEGREES(ATAN((COS(RADIANS(ABS($AX92+180-(IF($AU92&gt;$AW92,MAX($AV92,$AU92),MIN($AU92,$AW92))))))/(TAN(RADIANS($AT92)))))))</f>
        <v>50.23128181627068</v>
      </c>
      <c r="BA92" s="77">
        <f>+IF(($AX92+90)&gt;0,$AX92+90,$AX92+450)</f>
        <v>290.15401324414506</v>
      </c>
      <c r="BB92" s="77">
        <f>-$AZ92+90</f>
        <v>39.76871818372932</v>
      </c>
      <c r="BC92" s="77">
        <f>IF(($AY92&lt;180),$AY92+180,$AY92-180)</f>
        <v>20.154013244145034</v>
      </c>
      <c r="BD92" s="79">
        <f>-$AZ92+90</f>
        <v>39.76871818372932</v>
      </c>
      <c r="BE92" s="70">
        <f>30+BD92</f>
        <v>69.76871818372932</v>
      </c>
      <c r="BF92" s="70">
        <f>30-BD92</f>
        <v>-9.7687181837293195</v>
      </c>
    </row>
    <row r="93" spans="3:58" s="70" customFormat="1">
      <c r="C93" s="70" t="s">
        <v>1386</v>
      </c>
      <c r="D93" s="70" t="s">
        <v>1387</v>
      </c>
      <c r="E93" s="70">
        <v>15</v>
      </c>
      <c r="F93" s="70">
        <v>3</v>
      </c>
      <c r="G93" s="71" t="str">
        <f t="shared" si="25"/>
        <v>15-3</v>
      </c>
      <c r="H93" s="70">
        <v>27</v>
      </c>
      <c r="I93" s="70">
        <v>49</v>
      </c>
      <c r="J93" s="70" t="b">
        <f>IF((I93/100)&gt;(VLOOKUP($G93,[1]Depth_Lookup_CCL!$A$3:$L$549,9,FALSE)),"Value too high",TRUE)</f>
        <v>1</v>
      </c>
      <c r="K93" s="72">
        <f>(VLOOKUP($G93,Depth_Lookup_CCL!$A$3:$Z$549,11,FALSE))+(H93/100)</f>
        <v>28.89</v>
      </c>
      <c r="L93" s="72">
        <f>(VLOOKUP($G93,Depth_Lookup_CCL!$A$3:$Z$549,11,FALSE))+(I93/100)</f>
        <v>29.11</v>
      </c>
      <c r="M93" s="67">
        <v>3</v>
      </c>
      <c r="N93" s="70" t="s">
        <v>1389</v>
      </c>
      <c r="O93" s="70" t="s">
        <v>233</v>
      </c>
      <c r="P93" s="73"/>
      <c r="Q93" s="73"/>
      <c r="R93" s="73"/>
      <c r="S93" s="74"/>
      <c r="T93" s="73" t="s">
        <v>171</v>
      </c>
      <c r="U93" s="75" t="s">
        <v>155</v>
      </c>
      <c r="V93" s="73" t="s">
        <v>176</v>
      </c>
      <c r="W93" s="73" t="s">
        <v>107</v>
      </c>
      <c r="X93" s="73">
        <f>VLOOKUP(W93,[2]definitions_list_lookup!$V$12:$W$15,2,FALSE)</f>
        <v>2</v>
      </c>
      <c r="Y93" s="75" t="s">
        <v>242</v>
      </c>
      <c r="Z93" s="75">
        <f>VLOOKUP(Y93,[2]definitions_list_lookup!$AT$3:$AU$5,2,FALSE)</f>
        <v>1</v>
      </c>
      <c r="AA93" s="75">
        <v>50</v>
      </c>
      <c r="AB93" s="75"/>
      <c r="AC93" s="73"/>
      <c r="AD93" s="73"/>
      <c r="AE93" s="73"/>
      <c r="AF93" s="75"/>
      <c r="AG93" s="75"/>
      <c r="AH93" s="73"/>
      <c r="AI93" s="73"/>
      <c r="AJ93" s="73"/>
      <c r="AK93" s="72"/>
      <c r="AL93" s="76"/>
      <c r="AM93" s="76"/>
      <c r="AN93" s="72"/>
      <c r="AO93" s="76"/>
      <c r="AP93" s="72"/>
      <c r="AQ93" s="72"/>
      <c r="AR93" s="72"/>
      <c r="AS93" s="72"/>
      <c r="AT93" s="77">
        <v>19</v>
      </c>
      <c r="AU93" s="78">
        <v>90</v>
      </c>
      <c r="AV93" s="77">
        <v>35</v>
      </c>
      <c r="AW93" s="77">
        <v>360</v>
      </c>
      <c r="AX93" s="77">
        <f t="shared" si="8"/>
        <v>-153.81431079506444</v>
      </c>
      <c r="AY93" s="77">
        <f t="shared" si="9"/>
        <v>206.18568920493556</v>
      </c>
      <c r="AZ93" s="77">
        <f t="shared" si="10"/>
        <v>52.03544867666313</v>
      </c>
      <c r="BA93" s="77">
        <f t="shared" si="11"/>
        <v>296.18568920493556</v>
      </c>
      <c r="BB93" s="77">
        <f t="shared" si="12"/>
        <v>37.96455132333687</v>
      </c>
      <c r="BC93" s="77">
        <f t="shared" si="13"/>
        <v>26.185689204935557</v>
      </c>
      <c r="BD93" s="79">
        <f t="shared" si="14"/>
        <v>37.96455132333687</v>
      </c>
      <c r="BE93" s="70">
        <f t="shared" si="17"/>
        <v>67.964551323336877</v>
      </c>
      <c r="BF93" s="70">
        <f t="shared" ref="BF93:BF159" si="26">30-BD93</f>
        <v>-7.9645513233368703</v>
      </c>
    </row>
    <row r="94" spans="3:58" s="70" customFormat="1">
      <c r="C94" s="70" t="s">
        <v>1386</v>
      </c>
      <c r="D94" s="70" t="s">
        <v>1387</v>
      </c>
      <c r="E94" s="70">
        <v>15</v>
      </c>
      <c r="F94" s="70">
        <v>4</v>
      </c>
      <c r="G94" s="71" t="str">
        <f t="shared" si="25"/>
        <v>15-4</v>
      </c>
      <c r="H94" s="70">
        <v>0</v>
      </c>
      <c r="I94" s="70">
        <v>8</v>
      </c>
      <c r="J94" s="70" t="b">
        <f>IF((I94/100)&gt;(VLOOKUP($G94,[1]Depth_Lookup_CCL!$A$3:$L$549,9,FALSE)),"Value too high",TRUE)</f>
        <v>1</v>
      </c>
      <c r="K94" s="72">
        <f>(VLOOKUP($G94,Depth_Lookup_CCL!$A$3:$Z$549,11,FALSE))+(H94/100)</f>
        <v>29.11</v>
      </c>
      <c r="L94" s="72">
        <f>(VLOOKUP($G94,Depth_Lookup_CCL!$A$3:$Z$549,11,FALSE))+(I94/100)</f>
        <v>29.189999999999998</v>
      </c>
      <c r="M94" s="67">
        <v>3</v>
      </c>
      <c r="N94" s="70" t="s">
        <v>1389</v>
      </c>
      <c r="P94" s="73"/>
      <c r="Q94" s="73"/>
      <c r="R94" s="73"/>
      <c r="S94" s="74"/>
      <c r="T94" s="73"/>
      <c r="U94" s="75"/>
      <c r="V94" s="73"/>
      <c r="W94" s="73"/>
      <c r="X94" s="73"/>
      <c r="Y94" s="75"/>
      <c r="Z94" s="75"/>
      <c r="AA94" s="75"/>
      <c r="AB94" s="75"/>
      <c r="AC94" s="73"/>
      <c r="AD94" s="73"/>
      <c r="AE94" s="73"/>
      <c r="AF94" s="75"/>
      <c r="AG94" s="75"/>
      <c r="AH94" s="73"/>
      <c r="AI94" s="73"/>
      <c r="AJ94" s="73"/>
      <c r="AK94" s="72"/>
      <c r="AL94" s="76"/>
      <c r="AM94" s="76"/>
      <c r="AN94" s="72"/>
      <c r="AO94" s="76"/>
      <c r="AP94" s="72"/>
      <c r="AQ94" s="72"/>
      <c r="AR94" s="72"/>
      <c r="AS94" s="72"/>
      <c r="AT94" s="77"/>
      <c r="AU94" s="78"/>
      <c r="AV94" s="77"/>
      <c r="AW94" s="77"/>
      <c r="AX94" s="77"/>
      <c r="AY94" s="77"/>
      <c r="AZ94" s="77"/>
      <c r="BA94" s="77"/>
      <c r="BB94" s="77"/>
      <c r="BC94" s="77"/>
      <c r="BD94" s="79"/>
    </row>
    <row r="95" spans="3:58" s="70" customFormat="1">
      <c r="C95" s="70" t="s">
        <v>1386</v>
      </c>
      <c r="D95" s="70" t="s">
        <v>1387</v>
      </c>
      <c r="E95" s="70">
        <v>15</v>
      </c>
      <c r="F95" s="70">
        <v>4</v>
      </c>
      <c r="G95" s="71" t="str">
        <f t="shared" si="25"/>
        <v>15-4</v>
      </c>
      <c r="H95" s="70">
        <v>8</v>
      </c>
      <c r="I95" s="70">
        <v>15</v>
      </c>
      <c r="J95" s="70" t="b">
        <f>IF((I95/100)&gt;(VLOOKUP($G95,[1]Depth_Lookup_CCL!$A$3:$L$549,9,FALSE)),"Value too high",TRUE)</f>
        <v>1</v>
      </c>
      <c r="K95" s="72">
        <f>(VLOOKUP($G95,Depth_Lookup_CCL!$A$3:$Z$549,11,FALSE))+(H95/100)</f>
        <v>29.189999999999998</v>
      </c>
      <c r="L95" s="72">
        <f>(VLOOKUP($G95,Depth_Lookup_CCL!$A$3:$Z$549,11,FALSE))+(I95/100)</f>
        <v>29.259999999999998</v>
      </c>
      <c r="M95" s="67">
        <v>3</v>
      </c>
      <c r="N95" s="70" t="s">
        <v>1389</v>
      </c>
      <c r="P95" s="73"/>
      <c r="Q95" s="73"/>
      <c r="R95" s="73"/>
      <c r="S95" s="74"/>
      <c r="T95" s="73"/>
      <c r="U95" s="75"/>
      <c r="V95" s="73"/>
      <c r="W95" s="73"/>
      <c r="X95" s="73"/>
      <c r="Y95" s="75"/>
      <c r="Z95" s="75"/>
      <c r="AA95" s="75"/>
      <c r="AB95" s="75"/>
      <c r="AC95" s="73"/>
      <c r="AD95" s="73"/>
      <c r="AE95" s="73"/>
      <c r="AF95" s="75"/>
      <c r="AG95" s="75"/>
      <c r="AH95" s="73"/>
      <c r="AI95" s="73"/>
      <c r="AJ95" s="73"/>
      <c r="AK95" s="72"/>
      <c r="AL95" s="76"/>
      <c r="AM95" s="76"/>
      <c r="AN95" s="72"/>
      <c r="AO95" s="76"/>
      <c r="AP95" s="72"/>
      <c r="AQ95" s="72"/>
      <c r="AR95" s="72"/>
      <c r="AS95" s="72"/>
      <c r="AT95" s="77"/>
      <c r="AU95" s="78"/>
      <c r="AV95" s="77"/>
      <c r="AW95" s="77"/>
      <c r="AX95" s="77"/>
      <c r="AY95" s="77"/>
      <c r="AZ95" s="77"/>
      <c r="BA95" s="77"/>
      <c r="BB95" s="77"/>
      <c r="BC95" s="77"/>
      <c r="BD95" s="79"/>
    </row>
    <row r="96" spans="3:58" s="70" customFormat="1">
      <c r="C96" s="70" t="s">
        <v>1386</v>
      </c>
      <c r="D96" s="70" t="s">
        <v>1387</v>
      </c>
      <c r="E96" s="70">
        <v>15</v>
      </c>
      <c r="F96" s="70">
        <v>4</v>
      </c>
      <c r="G96" s="71" t="str">
        <f t="shared" si="25"/>
        <v>15-4</v>
      </c>
      <c r="H96" s="70">
        <v>15</v>
      </c>
      <c r="I96" s="70">
        <v>28</v>
      </c>
      <c r="J96" s="70" t="b">
        <f>IF((I96/100)&gt;(VLOOKUP($G96,[1]Depth_Lookup_CCL!$A$3:$L$549,9,FALSE)),"Value too high",TRUE)</f>
        <v>1</v>
      </c>
      <c r="K96" s="72">
        <f>(VLOOKUP($G96,Depth_Lookup_CCL!$A$3:$Z$549,11,FALSE))+(H96/100)</f>
        <v>29.259999999999998</v>
      </c>
      <c r="L96" s="72">
        <f>(VLOOKUP($G96,Depth_Lookup_CCL!$A$3:$Z$549,11,FALSE))+(I96/100)</f>
        <v>29.39</v>
      </c>
      <c r="M96" s="67">
        <v>3</v>
      </c>
      <c r="N96" s="70" t="s">
        <v>1389</v>
      </c>
      <c r="P96" s="73"/>
      <c r="Q96" s="73"/>
      <c r="R96" s="73"/>
      <c r="S96" s="74"/>
      <c r="T96" s="73"/>
      <c r="U96" s="75"/>
      <c r="V96" s="73"/>
      <c r="W96" s="73"/>
      <c r="X96" s="73"/>
      <c r="Y96" s="75"/>
      <c r="Z96" s="75"/>
      <c r="AA96" s="75"/>
      <c r="AB96" s="75"/>
      <c r="AC96" s="73"/>
      <c r="AD96" s="73"/>
      <c r="AE96" s="73"/>
      <c r="AF96" s="75"/>
      <c r="AG96" s="75"/>
      <c r="AH96" s="73"/>
      <c r="AI96" s="73"/>
      <c r="AJ96" s="73"/>
      <c r="AK96" s="72"/>
      <c r="AL96" s="76"/>
      <c r="AM96" s="76"/>
      <c r="AN96" s="72"/>
      <c r="AO96" s="76"/>
      <c r="AP96" s="72"/>
      <c r="AQ96" s="72"/>
      <c r="AR96" s="72"/>
      <c r="AS96" s="72"/>
      <c r="AT96" s="77">
        <v>13</v>
      </c>
      <c r="AU96" s="78">
        <v>90</v>
      </c>
      <c r="AV96" s="77">
        <v>28</v>
      </c>
      <c r="AW96" s="77">
        <v>360</v>
      </c>
      <c r="AX96" s="77">
        <f t="shared" si="8"/>
        <v>-156.52951832340733</v>
      </c>
      <c r="AY96" s="77">
        <f t="shared" si="9"/>
        <v>203.47048167659267</v>
      </c>
      <c r="AZ96" s="77">
        <f t="shared" si="10"/>
        <v>59.900500918310122</v>
      </c>
      <c r="BA96" s="77">
        <f t="shared" si="11"/>
        <v>293.47048167659267</v>
      </c>
      <c r="BB96" s="77">
        <f t="shared" si="12"/>
        <v>30.099499081689878</v>
      </c>
      <c r="BC96" s="77">
        <f t="shared" si="13"/>
        <v>23.470481676592669</v>
      </c>
      <c r="BD96" s="79">
        <f t="shared" si="14"/>
        <v>30.099499081689878</v>
      </c>
      <c r="BE96" s="70">
        <f t="shared" si="17"/>
        <v>60.099499081689878</v>
      </c>
      <c r="BF96" s="70">
        <f t="shared" si="26"/>
        <v>-9.9499081689877755E-2</v>
      </c>
    </row>
    <row r="97" spans="3:58" s="70" customFormat="1">
      <c r="C97" s="70" t="s">
        <v>1386</v>
      </c>
      <c r="D97" s="70" t="s">
        <v>1387</v>
      </c>
      <c r="E97" s="70">
        <v>15</v>
      </c>
      <c r="F97" s="70">
        <v>4</v>
      </c>
      <c r="G97" s="71" t="str">
        <f t="shared" si="25"/>
        <v>15-4</v>
      </c>
      <c r="H97" s="70">
        <v>28</v>
      </c>
      <c r="I97" s="70">
        <v>94</v>
      </c>
      <c r="J97" s="70" t="b">
        <f>IF((I97/100)&gt;(VLOOKUP($G97,[1]Depth_Lookup_CCL!$A$3:$L$549,9,FALSE)),"Value too high",TRUE)</f>
        <v>1</v>
      </c>
      <c r="K97" s="72">
        <f>(VLOOKUP($G97,Depth_Lookup_CCL!$A$3:$Z$549,11,FALSE))+(H97/100)</f>
        <v>29.39</v>
      </c>
      <c r="L97" s="72">
        <f>(VLOOKUP($G97,Depth_Lookup_CCL!$A$3:$Z$549,11,FALSE))+(I97/100)</f>
        <v>30.05</v>
      </c>
      <c r="M97" s="67">
        <v>3</v>
      </c>
      <c r="N97" s="70" t="s">
        <v>1389</v>
      </c>
      <c r="O97" s="70" t="s">
        <v>233</v>
      </c>
      <c r="P97" s="73"/>
      <c r="Q97" s="73"/>
      <c r="R97" s="73"/>
      <c r="S97" s="74" t="s">
        <v>1392</v>
      </c>
      <c r="T97" s="73"/>
      <c r="U97" s="75"/>
      <c r="V97" s="73"/>
      <c r="W97" s="73"/>
      <c r="X97" s="73" t="e">
        <f>VLOOKUP(W97,[2]definitions_list_lookup!$V$12:$W$15,2,FALSE)</f>
        <v>#N/A</v>
      </c>
      <c r="Y97" s="75"/>
      <c r="Z97" s="75" t="e">
        <f>VLOOKUP(Y97,[2]definitions_list_lookup!$AT$3:$AU$5,2,FALSE)</f>
        <v>#N/A</v>
      </c>
      <c r="AA97" s="75"/>
      <c r="AB97" s="75"/>
      <c r="AC97" s="73"/>
      <c r="AD97" s="73"/>
      <c r="AE97" s="73"/>
      <c r="AF97" s="75"/>
      <c r="AG97" s="75"/>
      <c r="AH97" s="73"/>
      <c r="AI97" s="73"/>
      <c r="AJ97" s="73"/>
      <c r="AK97" s="72"/>
      <c r="AL97" s="76"/>
      <c r="AM97" s="76"/>
      <c r="AN97" s="72"/>
      <c r="AO97" s="76"/>
      <c r="AP97" s="72"/>
      <c r="AQ97" s="72"/>
      <c r="AR97" s="72"/>
      <c r="AS97" s="72"/>
      <c r="AT97" s="77"/>
      <c r="AU97" s="78"/>
      <c r="AV97" s="77"/>
      <c r="AW97" s="77"/>
      <c r="AX97" s="77"/>
      <c r="AY97" s="77"/>
      <c r="AZ97" s="77"/>
      <c r="BA97" s="77"/>
      <c r="BB97" s="77"/>
      <c r="BC97" s="77"/>
      <c r="BD97" s="79"/>
    </row>
    <row r="98" spans="3:58" s="70" customFormat="1">
      <c r="C98" s="70" t="s">
        <v>1386</v>
      </c>
      <c r="D98" s="70" t="s">
        <v>1387</v>
      </c>
      <c r="E98" s="70">
        <v>16</v>
      </c>
      <c r="F98" s="70">
        <v>1</v>
      </c>
      <c r="G98" s="71" t="str">
        <f t="shared" si="25"/>
        <v>16-1</v>
      </c>
      <c r="H98" s="70">
        <v>0</v>
      </c>
      <c r="I98" s="70">
        <v>63</v>
      </c>
      <c r="J98" s="70" t="str">
        <f>IF((I98/100)&gt;(VLOOKUP($G98,[1]Depth_Lookup_CCL!$A$3:$L$549,9,FALSE)),"Value too high",TRUE)</f>
        <v>Value too high</v>
      </c>
      <c r="K98" s="72">
        <f>(VLOOKUP($G98,Depth_Lookup_CCL!$A$3:$Z$549,11,FALSE))+(H98/100)</f>
        <v>29.85</v>
      </c>
      <c r="L98" s="72">
        <f>(VLOOKUP($G98,Depth_Lookup_CCL!$A$3:$Z$549,11,FALSE))+(I98/100)</f>
        <v>30.48</v>
      </c>
      <c r="M98" s="67">
        <v>3</v>
      </c>
      <c r="N98" s="70" t="s">
        <v>1389</v>
      </c>
      <c r="O98" s="70" t="s">
        <v>233</v>
      </c>
      <c r="P98" s="73"/>
      <c r="Q98" s="73"/>
      <c r="R98" s="73"/>
      <c r="S98" s="74"/>
      <c r="T98" s="73"/>
      <c r="U98" s="75"/>
      <c r="V98" s="73"/>
      <c r="W98" s="73"/>
      <c r="X98" s="73" t="e">
        <f>VLOOKUP(W98,[3]definitions_list_lookup!$V$12:$W$15,2,FALSE)</f>
        <v>#N/A</v>
      </c>
      <c r="Y98" s="75"/>
      <c r="Z98" s="75" t="e">
        <f>VLOOKUP(Y98,[3]definitions_list_lookup!$AT$3:$AU$5,2,FALSE)</f>
        <v>#N/A</v>
      </c>
      <c r="AA98" s="75"/>
      <c r="AB98" s="75"/>
      <c r="AC98" s="73"/>
      <c r="AD98" s="73"/>
      <c r="AE98" s="73"/>
      <c r="AF98" s="75"/>
      <c r="AG98" s="75"/>
      <c r="AH98" s="73"/>
      <c r="AI98" s="73"/>
      <c r="AJ98" s="73"/>
      <c r="AK98" s="72"/>
      <c r="AL98" s="76"/>
      <c r="AM98" s="76"/>
      <c r="AN98" s="72"/>
      <c r="AO98" s="76"/>
      <c r="AP98" s="72"/>
      <c r="AQ98" s="72"/>
      <c r="AR98" s="72"/>
      <c r="AS98" s="72"/>
      <c r="AT98" s="77">
        <v>18</v>
      </c>
      <c r="AU98" s="78">
        <v>90</v>
      </c>
      <c r="AV98" s="77">
        <v>23</v>
      </c>
      <c r="AW98" s="77">
        <v>360</v>
      </c>
      <c r="AX98" s="77">
        <f t="shared" si="8"/>
        <v>-142.56728657969941</v>
      </c>
      <c r="AY98" s="77">
        <f t="shared" si="9"/>
        <v>217.43271342030059</v>
      </c>
      <c r="AZ98" s="77">
        <f t="shared" si="10"/>
        <v>61.872935640765455</v>
      </c>
      <c r="BA98" s="77">
        <f t="shared" si="11"/>
        <v>307.43271342030062</v>
      </c>
      <c r="BB98" s="77">
        <f t="shared" si="12"/>
        <v>28.127064359234545</v>
      </c>
      <c r="BC98" s="77">
        <f t="shared" si="13"/>
        <v>37.432713420300587</v>
      </c>
      <c r="BD98" s="79">
        <f t="shared" si="14"/>
        <v>28.127064359234545</v>
      </c>
      <c r="BE98" s="70">
        <f t="shared" si="17"/>
        <v>58.127064359234545</v>
      </c>
      <c r="BF98" s="70">
        <f t="shared" si="26"/>
        <v>1.8729356407654549</v>
      </c>
    </row>
    <row r="99" spans="3:58" s="70" customFormat="1">
      <c r="C99" s="70" t="s">
        <v>1386</v>
      </c>
      <c r="D99" s="70" t="s">
        <v>1387</v>
      </c>
      <c r="E99" s="70">
        <v>16</v>
      </c>
      <c r="F99" s="70">
        <v>2</v>
      </c>
      <c r="G99" s="71" t="str">
        <f t="shared" si="25"/>
        <v>16-2</v>
      </c>
      <c r="H99" s="70">
        <v>0</v>
      </c>
      <c r="I99" s="70">
        <v>50</v>
      </c>
      <c r="J99" s="70" t="b">
        <f>IF((I99/100)&gt;(VLOOKUP($G99,[1]Depth_Lookup_CCL!$A$3:$L$549,9,FALSE)),"Value too high",TRUE)</f>
        <v>1</v>
      </c>
      <c r="K99" s="72">
        <f>(VLOOKUP($G99,Depth_Lookup_CCL!$A$3:$Z$549,11,FALSE))+(H99/100)</f>
        <v>30.470000000000002</v>
      </c>
      <c r="L99" s="72">
        <f>(VLOOKUP($G99,Depth_Lookup_CCL!$A$3:$Z$549,11,FALSE))+(I99/100)</f>
        <v>30.970000000000002</v>
      </c>
      <c r="M99" s="67">
        <v>3</v>
      </c>
      <c r="N99" s="70" t="s">
        <v>1389</v>
      </c>
      <c r="P99" s="73"/>
      <c r="Q99" s="73"/>
      <c r="R99" s="73"/>
      <c r="S99" s="74"/>
      <c r="T99" s="73"/>
      <c r="U99" s="75"/>
      <c r="V99" s="73"/>
      <c r="W99" s="73"/>
      <c r="X99" s="73"/>
      <c r="Y99" s="75"/>
      <c r="Z99" s="75"/>
      <c r="AA99" s="75"/>
      <c r="AB99" s="75"/>
      <c r="AC99" s="73"/>
      <c r="AD99" s="73"/>
      <c r="AE99" s="73"/>
      <c r="AF99" s="75"/>
      <c r="AG99" s="75"/>
      <c r="AH99" s="73"/>
      <c r="AI99" s="73"/>
      <c r="AJ99" s="73"/>
      <c r="AK99" s="72"/>
      <c r="AL99" s="76"/>
      <c r="AM99" s="76"/>
      <c r="AN99" s="72"/>
      <c r="AO99" s="76"/>
      <c r="AP99" s="72"/>
      <c r="AQ99" s="72"/>
      <c r="AR99" s="72"/>
      <c r="AS99" s="72"/>
      <c r="AT99" s="77">
        <v>30</v>
      </c>
      <c r="AU99" s="78">
        <v>90</v>
      </c>
      <c r="AV99" s="77">
        <v>10</v>
      </c>
      <c r="AW99" s="77">
        <v>360</v>
      </c>
      <c r="AX99" s="77">
        <f t="shared" si="8"/>
        <v>-106.98305334596864</v>
      </c>
      <c r="AY99" s="77">
        <f t="shared" si="9"/>
        <v>253.01694665403136</v>
      </c>
      <c r="AZ99" s="77">
        <f t="shared" si="10"/>
        <v>58.88163357754528</v>
      </c>
      <c r="BA99" s="77">
        <f t="shared" si="11"/>
        <v>343.01694665403136</v>
      </c>
      <c r="BB99" s="77">
        <f t="shared" si="12"/>
        <v>31.11836642245472</v>
      </c>
      <c r="BC99" s="77">
        <f t="shared" si="13"/>
        <v>73.016946654031358</v>
      </c>
      <c r="BD99" s="79">
        <f t="shared" si="14"/>
        <v>31.11836642245472</v>
      </c>
      <c r="BE99" s="70">
        <f t="shared" ref="BE99:BE169" si="27">30+BD99</f>
        <v>61.11836642245472</v>
      </c>
      <c r="BF99" s="70">
        <f t="shared" si="26"/>
        <v>-1.1183664224547201</v>
      </c>
    </row>
    <row r="100" spans="3:58" s="70" customFormat="1">
      <c r="C100" s="70" t="s">
        <v>1386</v>
      </c>
      <c r="D100" s="70" t="s">
        <v>1387</v>
      </c>
      <c r="E100" s="70">
        <v>16</v>
      </c>
      <c r="F100" s="70">
        <v>2</v>
      </c>
      <c r="G100" s="71" t="str">
        <f t="shared" si="25"/>
        <v>16-2</v>
      </c>
      <c r="H100" s="70">
        <v>50</v>
      </c>
      <c r="I100" s="70">
        <v>81</v>
      </c>
      <c r="J100" s="70" t="str">
        <f>IF((I100/100)&gt;(VLOOKUP($G100,[1]Depth_Lookup_CCL!$A$3:$L$549,9,FALSE)),"Value too high",TRUE)</f>
        <v>Value too high</v>
      </c>
      <c r="K100" s="72">
        <f>(VLOOKUP($G100,Depth_Lookup_CCL!$A$3:$Z$549,11,FALSE))+(H100/100)</f>
        <v>30.970000000000002</v>
      </c>
      <c r="L100" s="72">
        <f>(VLOOKUP($G100,Depth_Lookup_CCL!$A$3:$Z$549,11,FALSE))+(I100/100)</f>
        <v>31.28</v>
      </c>
      <c r="M100" s="67">
        <v>3</v>
      </c>
      <c r="N100" s="70" t="s">
        <v>1389</v>
      </c>
      <c r="O100" s="70" t="s">
        <v>233</v>
      </c>
      <c r="P100" s="73"/>
      <c r="Q100" s="73"/>
      <c r="R100" s="73"/>
      <c r="S100" s="74" t="s">
        <v>1392</v>
      </c>
      <c r="T100" s="73"/>
      <c r="U100" s="75"/>
      <c r="V100" s="73"/>
      <c r="W100" s="73"/>
      <c r="X100" s="73" t="e">
        <f>VLOOKUP(W100,[3]definitions_list_lookup!$V$12:$W$15,2,FALSE)</f>
        <v>#N/A</v>
      </c>
      <c r="Y100" s="75"/>
      <c r="Z100" s="75" t="e">
        <f>VLOOKUP(Y100,[3]definitions_list_lookup!$AT$3:$AU$5,2,FALSE)</f>
        <v>#N/A</v>
      </c>
      <c r="AA100" s="75"/>
      <c r="AB100" s="75"/>
      <c r="AC100" s="73"/>
      <c r="AD100" s="73"/>
      <c r="AE100" s="73"/>
      <c r="AF100" s="75"/>
      <c r="AG100" s="75"/>
      <c r="AH100" s="73"/>
      <c r="AI100" s="73"/>
      <c r="AJ100" s="73"/>
      <c r="AK100" s="72"/>
      <c r="AL100" s="76"/>
      <c r="AM100" s="76"/>
      <c r="AN100" s="72"/>
      <c r="AO100" s="76"/>
      <c r="AP100" s="72"/>
      <c r="AQ100" s="72"/>
      <c r="AR100" s="72"/>
      <c r="AS100" s="72"/>
      <c r="AT100" s="77">
        <v>13</v>
      </c>
      <c r="AU100" s="78">
        <v>90</v>
      </c>
      <c r="AV100" s="77">
        <v>15</v>
      </c>
      <c r="AW100" s="77">
        <v>360</v>
      </c>
      <c r="AX100" s="77">
        <f t="shared" si="8"/>
        <v>-139.25142407760796</v>
      </c>
      <c r="AY100" s="77">
        <f t="shared" si="9"/>
        <v>220.74857592239204</v>
      </c>
      <c r="AZ100" s="77">
        <f t="shared" si="10"/>
        <v>70.521802385222315</v>
      </c>
      <c r="BA100" s="77">
        <f t="shared" si="11"/>
        <v>310.74857592239204</v>
      </c>
      <c r="BB100" s="77">
        <f t="shared" si="12"/>
        <v>19.478197614777685</v>
      </c>
      <c r="BC100" s="77">
        <f t="shared" si="13"/>
        <v>40.748575922392035</v>
      </c>
      <c r="BD100" s="79">
        <f t="shared" si="14"/>
        <v>19.478197614777685</v>
      </c>
      <c r="BE100" s="70">
        <f t="shared" si="27"/>
        <v>49.478197614777685</v>
      </c>
      <c r="BF100" s="70">
        <f t="shared" si="26"/>
        <v>10.521802385222315</v>
      </c>
    </row>
    <row r="101" spans="3:58" s="70" customFormat="1">
      <c r="C101" s="70" t="s">
        <v>1386</v>
      </c>
      <c r="D101" s="70" t="s">
        <v>1387</v>
      </c>
      <c r="E101" s="70">
        <v>16</v>
      </c>
      <c r="F101" s="70">
        <v>3</v>
      </c>
      <c r="G101" s="71" t="str">
        <f t="shared" si="25"/>
        <v>16-3</v>
      </c>
      <c r="H101" s="70">
        <v>0</v>
      </c>
      <c r="I101" s="70">
        <v>56</v>
      </c>
      <c r="J101" s="70" t="b">
        <f>IF((I101/100)&gt;(VLOOKUP($G101,[1]Depth_Lookup_CCL!$A$3:$L$549,9,FALSE)),"Value too high",TRUE)</f>
        <v>1</v>
      </c>
      <c r="K101" s="72">
        <f>(VLOOKUP($G101,Depth_Lookup_CCL!$A$3:$Z$549,11,FALSE))+(H101/100)</f>
        <v>31.275000000000002</v>
      </c>
      <c r="L101" s="72">
        <f>(VLOOKUP($G101,Depth_Lookup_CCL!$A$3:$Z$549,11,FALSE))+(I101/100)</f>
        <v>31.835000000000001</v>
      </c>
      <c r="M101" s="67">
        <v>3</v>
      </c>
      <c r="N101" s="70" t="s">
        <v>1389</v>
      </c>
      <c r="P101" s="73"/>
      <c r="Q101" s="73"/>
      <c r="R101" s="73"/>
      <c r="S101" s="74"/>
      <c r="T101" s="73"/>
      <c r="U101" s="75"/>
      <c r="V101" s="73"/>
      <c r="W101" s="73"/>
      <c r="X101" s="73"/>
      <c r="Y101" s="75"/>
      <c r="Z101" s="75"/>
      <c r="AA101" s="75"/>
      <c r="AB101" s="75"/>
      <c r="AC101" s="73"/>
      <c r="AD101" s="73"/>
      <c r="AE101" s="73"/>
      <c r="AF101" s="75"/>
      <c r="AG101" s="75"/>
      <c r="AH101" s="73"/>
      <c r="AI101" s="73"/>
      <c r="AJ101" s="73"/>
      <c r="AK101" s="72"/>
      <c r="AL101" s="76"/>
      <c r="AM101" s="76"/>
      <c r="AN101" s="72"/>
      <c r="AO101" s="76"/>
      <c r="AP101" s="72"/>
      <c r="AQ101" s="72"/>
      <c r="AR101" s="72"/>
      <c r="AS101" s="72"/>
      <c r="AT101" s="77">
        <v>24</v>
      </c>
      <c r="AU101" s="78">
        <v>90</v>
      </c>
      <c r="AV101" s="77">
        <v>24</v>
      </c>
      <c r="AW101" s="77">
        <v>360</v>
      </c>
      <c r="AX101" s="77">
        <f t="shared" si="8"/>
        <v>-135</v>
      </c>
      <c r="AY101" s="77">
        <f t="shared" si="9"/>
        <v>225</v>
      </c>
      <c r="AZ101" s="77">
        <f t="shared" si="10"/>
        <v>57.803494070691343</v>
      </c>
      <c r="BA101" s="77">
        <f t="shared" si="11"/>
        <v>315</v>
      </c>
      <c r="BB101" s="77">
        <f t="shared" si="12"/>
        <v>32.196505929308657</v>
      </c>
      <c r="BC101" s="77">
        <f t="shared" si="13"/>
        <v>45</v>
      </c>
      <c r="BD101" s="79">
        <f t="shared" si="14"/>
        <v>32.196505929308657</v>
      </c>
      <c r="BE101" s="70">
        <f t="shared" si="27"/>
        <v>62.196505929308657</v>
      </c>
      <c r="BF101" s="70">
        <f t="shared" si="26"/>
        <v>-2.1965059293086568</v>
      </c>
    </row>
    <row r="102" spans="3:58" s="70" customFormat="1">
      <c r="C102" s="70" t="s">
        <v>1386</v>
      </c>
      <c r="D102" s="70" t="s">
        <v>1387</v>
      </c>
      <c r="E102" s="70">
        <v>16</v>
      </c>
      <c r="F102" s="70">
        <v>3</v>
      </c>
      <c r="G102" s="71" t="str">
        <f t="shared" si="25"/>
        <v>16-3</v>
      </c>
      <c r="H102" s="70">
        <v>56</v>
      </c>
      <c r="I102" s="70">
        <v>69</v>
      </c>
      <c r="J102" s="70" t="b">
        <f>IF((I102/100)&gt;(VLOOKUP($G102,[1]Depth_Lookup_CCL!$A$3:$L$549,9,FALSE)),"Value too high",TRUE)</f>
        <v>1</v>
      </c>
      <c r="K102" s="72">
        <f>(VLOOKUP($G102,Depth_Lookup_CCL!$A$3:$Z$549,11,FALSE))+(H102/100)</f>
        <v>31.835000000000001</v>
      </c>
      <c r="L102" s="72">
        <f>(VLOOKUP($G102,Depth_Lookup_CCL!$A$3:$Z$549,11,FALSE))+(I102/100)</f>
        <v>31.965000000000003</v>
      </c>
      <c r="M102" s="67">
        <v>3</v>
      </c>
      <c r="N102" s="70" t="s">
        <v>1389</v>
      </c>
      <c r="P102" s="73"/>
      <c r="Q102" s="73"/>
      <c r="R102" s="73"/>
      <c r="S102" s="74"/>
      <c r="T102" s="73"/>
      <c r="U102" s="75"/>
      <c r="V102" s="73"/>
      <c r="W102" s="73"/>
      <c r="X102" s="73"/>
      <c r="Y102" s="75"/>
      <c r="Z102" s="75"/>
      <c r="AA102" s="75"/>
      <c r="AB102" s="75"/>
      <c r="AC102" s="73"/>
      <c r="AD102" s="73"/>
      <c r="AE102" s="73"/>
      <c r="AF102" s="75"/>
      <c r="AG102" s="75"/>
      <c r="AH102" s="73"/>
      <c r="AI102" s="73"/>
      <c r="AJ102" s="73"/>
      <c r="AK102" s="72"/>
      <c r="AL102" s="76"/>
      <c r="AM102" s="76"/>
      <c r="AN102" s="72"/>
      <c r="AO102" s="76"/>
      <c r="AP102" s="72"/>
      <c r="AQ102" s="72"/>
      <c r="AR102" s="72"/>
      <c r="AS102" s="72"/>
      <c r="AT102" s="77">
        <v>26</v>
      </c>
      <c r="AU102" s="78">
        <v>90</v>
      </c>
      <c r="AV102" s="77">
        <v>20</v>
      </c>
      <c r="AW102" s="77">
        <v>360</v>
      </c>
      <c r="AX102" s="77">
        <f t="shared" si="8"/>
        <v>-126.73212423467353</v>
      </c>
      <c r="AY102" s="77">
        <f t="shared" si="9"/>
        <v>233.26787576532647</v>
      </c>
      <c r="AZ102" s="77">
        <f t="shared" si="10"/>
        <v>58.676561680615933</v>
      </c>
      <c r="BA102" s="77">
        <f t="shared" si="11"/>
        <v>323.26787576532649</v>
      </c>
      <c r="BB102" s="77">
        <f t="shared" si="12"/>
        <v>31.323438319384067</v>
      </c>
      <c r="BC102" s="77">
        <f t="shared" si="13"/>
        <v>53.267875765326465</v>
      </c>
      <c r="BD102" s="79">
        <f t="shared" si="14"/>
        <v>31.323438319384067</v>
      </c>
      <c r="BE102" s="70">
        <f t="shared" si="27"/>
        <v>61.323438319384067</v>
      </c>
      <c r="BF102" s="70">
        <f t="shared" si="26"/>
        <v>-1.3234383193840671</v>
      </c>
    </row>
    <row r="103" spans="3:58" s="70" customFormat="1">
      <c r="C103" s="70" t="s">
        <v>1386</v>
      </c>
      <c r="D103" s="70" t="s">
        <v>1387</v>
      </c>
      <c r="E103" s="70">
        <v>16</v>
      </c>
      <c r="F103" s="70">
        <v>3</v>
      </c>
      <c r="G103" s="71" t="str">
        <f t="shared" si="25"/>
        <v>16-3</v>
      </c>
      <c r="H103" s="70">
        <v>69</v>
      </c>
      <c r="I103" s="70">
        <v>83</v>
      </c>
      <c r="J103" s="70" t="str">
        <f>IF((I103/100)&gt;(VLOOKUP($G103,[1]Depth_Lookup_CCL!$A$3:$L$549,9,FALSE)),"Value too high",TRUE)</f>
        <v>Value too high</v>
      </c>
      <c r="K103" s="72">
        <f>(VLOOKUP($G103,Depth_Lookup_CCL!$A$3:$Z$549,11,FALSE))+(H103/100)</f>
        <v>31.965000000000003</v>
      </c>
      <c r="L103" s="72">
        <f>(VLOOKUP($G103,Depth_Lookup_CCL!$A$3:$Z$549,11,FALSE))+(I103/100)</f>
        <v>32.105000000000004</v>
      </c>
      <c r="M103" s="67">
        <v>3</v>
      </c>
      <c r="N103" s="70" t="s">
        <v>1389</v>
      </c>
      <c r="O103" s="70" t="s">
        <v>233</v>
      </c>
      <c r="P103" s="73"/>
      <c r="Q103" s="73"/>
      <c r="R103" s="73"/>
      <c r="S103" s="74" t="s">
        <v>1392</v>
      </c>
      <c r="T103" s="73" t="s">
        <v>158</v>
      </c>
      <c r="U103" s="75" t="s">
        <v>155</v>
      </c>
      <c r="V103" s="73" t="s">
        <v>176</v>
      </c>
      <c r="W103" s="73" t="s">
        <v>107</v>
      </c>
      <c r="X103" s="73">
        <f>VLOOKUP(W103,[3]definitions_list_lookup!$V$12:$W$15,2,FALSE)</f>
        <v>2</v>
      </c>
      <c r="Y103" s="75" t="s">
        <v>243</v>
      </c>
      <c r="Z103" s="75">
        <f>VLOOKUP(Y103,[3]definitions_list_lookup!$AT$3:$AU$5,2,FALSE)</f>
        <v>2</v>
      </c>
      <c r="AA103" s="75">
        <v>20</v>
      </c>
      <c r="AB103" s="75"/>
      <c r="AC103" s="73"/>
      <c r="AD103" s="73"/>
      <c r="AE103" s="73"/>
      <c r="AF103" s="75"/>
      <c r="AG103" s="75"/>
      <c r="AH103" s="73"/>
      <c r="AI103" s="73"/>
      <c r="AJ103" s="73"/>
      <c r="AK103" s="72"/>
      <c r="AL103" s="76"/>
      <c r="AM103" s="76"/>
      <c r="AN103" s="72"/>
      <c r="AO103" s="76"/>
      <c r="AP103" s="72"/>
      <c r="AQ103" s="72"/>
      <c r="AR103" s="72"/>
      <c r="AS103" s="72"/>
      <c r="AT103" s="77">
        <v>12</v>
      </c>
      <c r="AU103" s="78">
        <v>90</v>
      </c>
      <c r="AV103" s="77">
        <v>13</v>
      </c>
      <c r="AW103" s="77">
        <v>360</v>
      </c>
      <c r="AX103" s="77">
        <f t="shared" si="8"/>
        <v>-137.36473782765393</v>
      </c>
      <c r="AY103" s="77">
        <f t="shared" si="9"/>
        <v>222.63526217234607</v>
      </c>
      <c r="AZ103" s="77">
        <f t="shared" si="10"/>
        <v>72.577313847501586</v>
      </c>
      <c r="BA103" s="77">
        <f t="shared" si="11"/>
        <v>312.63526217234607</v>
      </c>
      <c r="BB103" s="77">
        <f t="shared" si="12"/>
        <v>17.422686152498414</v>
      </c>
      <c r="BC103" s="77">
        <f t="shared" si="13"/>
        <v>42.635262172346074</v>
      </c>
      <c r="BD103" s="79">
        <f t="shared" si="14"/>
        <v>17.422686152498414</v>
      </c>
      <c r="BE103" s="70">
        <f t="shared" si="27"/>
        <v>47.422686152498414</v>
      </c>
      <c r="BF103" s="70">
        <f t="shared" si="26"/>
        <v>12.577313847501586</v>
      </c>
    </row>
    <row r="104" spans="3:58" s="70" customFormat="1">
      <c r="C104" s="70" t="s">
        <v>1386</v>
      </c>
      <c r="D104" s="70" t="s">
        <v>1387</v>
      </c>
      <c r="E104" s="70">
        <v>16</v>
      </c>
      <c r="F104" s="70">
        <v>4</v>
      </c>
      <c r="G104" s="71" t="str">
        <f t="shared" si="25"/>
        <v>16-4</v>
      </c>
      <c r="H104" s="70">
        <v>0</v>
      </c>
      <c r="I104" s="70">
        <v>90</v>
      </c>
      <c r="J104" s="70" t="b">
        <f>IF((I104/100)&gt;(VLOOKUP($G104,[1]Depth_Lookup_CCL!$A$3:$L$549,9,FALSE)),"Value too high",TRUE)</f>
        <v>1</v>
      </c>
      <c r="K104" s="72">
        <f>(VLOOKUP($G104,Depth_Lookup_CCL!$A$3:$Z$549,11,FALSE))+(H104/100)</f>
        <v>32.1</v>
      </c>
      <c r="L104" s="72">
        <f>(VLOOKUP($G104,Depth_Lookup_CCL!$A$3:$Z$549,11,FALSE))+(I104/100)</f>
        <v>33</v>
      </c>
      <c r="M104" s="67">
        <v>3</v>
      </c>
      <c r="N104" s="70" t="s">
        <v>1389</v>
      </c>
      <c r="O104" s="70" t="s">
        <v>233</v>
      </c>
      <c r="P104" s="73"/>
      <c r="Q104" s="73"/>
      <c r="R104" s="73"/>
      <c r="S104" s="74" t="s">
        <v>1391</v>
      </c>
      <c r="T104" s="73"/>
      <c r="U104" s="75"/>
      <c r="V104" s="73"/>
      <c r="W104" s="73"/>
      <c r="X104" s="73" t="e">
        <f>VLOOKUP(W104,[3]definitions_list_lookup!$V$12:$W$15,2,FALSE)</f>
        <v>#N/A</v>
      </c>
      <c r="Y104" s="75"/>
      <c r="Z104" s="75" t="e">
        <f>VLOOKUP(Y104,[3]definitions_list_lookup!$AT$3:$AU$5,2,FALSE)</f>
        <v>#N/A</v>
      </c>
      <c r="AA104" s="75"/>
      <c r="AB104" s="75"/>
      <c r="AC104" s="73"/>
      <c r="AD104" s="73"/>
      <c r="AE104" s="73"/>
      <c r="AF104" s="75"/>
      <c r="AG104" s="75"/>
      <c r="AH104" s="73"/>
      <c r="AI104" s="73"/>
      <c r="AJ104" s="73"/>
      <c r="AK104" s="72"/>
      <c r="AL104" s="76"/>
      <c r="AM104" s="76"/>
      <c r="AN104" s="72"/>
      <c r="AO104" s="76"/>
      <c r="AP104" s="72"/>
      <c r="AQ104" s="72"/>
      <c r="AR104" s="72"/>
      <c r="AS104" s="72"/>
      <c r="AT104" s="77">
        <v>26</v>
      </c>
      <c r="AU104" s="78">
        <v>90</v>
      </c>
      <c r="AV104" s="77">
        <v>2</v>
      </c>
      <c r="AW104" s="77">
        <v>360</v>
      </c>
      <c r="AX104" s="77">
        <f t="shared" si="8"/>
        <v>-94.095285636341771</v>
      </c>
      <c r="AY104" s="77">
        <f t="shared" si="9"/>
        <v>265.90471436365823</v>
      </c>
      <c r="AZ104" s="77">
        <f t="shared" si="10"/>
        <v>63.942239679384016</v>
      </c>
      <c r="BA104" s="77">
        <f t="shared" si="11"/>
        <v>355.90471436365823</v>
      </c>
      <c r="BB104" s="77">
        <f t="shared" si="12"/>
        <v>26.057760320615984</v>
      </c>
      <c r="BC104" s="77">
        <f t="shared" si="13"/>
        <v>85.904714363658229</v>
      </c>
      <c r="BD104" s="79">
        <f t="shared" si="14"/>
        <v>26.057760320615984</v>
      </c>
      <c r="BE104" s="70">
        <f t="shared" si="27"/>
        <v>56.057760320615984</v>
      </c>
      <c r="BF104" s="70">
        <f t="shared" si="26"/>
        <v>3.9422396793840164</v>
      </c>
    </row>
    <row r="105" spans="3:58" s="70" customFormat="1">
      <c r="C105" s="70" t="s">
        <v>1386</v>
      </c>
      <c r="D105" s="70" t="s">
        <v>1387</v>
      </c>
      <c r="E105" s="70">
        <v>17</v>
      </c>
      <c r="F105" s="70">
        <v>1</v>
      </c>
      <c r="G105" s="71" t="str">
        <f t="shared" si="25"/>
        <v>17-1</v>
      </c>
      <c r="H105" s="70">
        <v>0</v>
      </c>
      <c r="I105" s="70">
        <v>61</v>
      </c>
      <c r="J105" s="70" t="b">
        <f>IF((I105/100)&gt;(VLOOKUP($G105,[1]Depth_Lookup_CCL!$A$3:$L$549,9,FALSE)),"Value too high",TRUE)</f>
        <v>1</v>
      </c>
      <c r="K105" s="72">
        <f>(VLOOKUP($G105,Depth_Lookup_CCL!$A$3:$Z$549,11,FALSE))+(H105/100)</f>
        <v>32.9</v>
      </c>
      <c r="L105" s="72">
        <f>(VLOOKUP($G105,Depth_Lookup_CCL!$A$3:$Z$549,11,FALSE))+(I105/100)</f>
        <v>33.51</v>
      </c>
      <c r="M105" s="67">
        <v>3</v>
      </c>
      <c r="N105" s="70" t="s">
        <v>1389</v>
      </c>
      <c r="P105" s="73"/>
      <c r="Q105" s="73"/>
      <c r="R105" s="73"/>
      <c r="S105" s="74"/>
      <c r="T105" s="73"/>
      <c r="U105" s="75"/>
      <c r="V105" s="73"/>
      <c r="W105" s="73"/>
      <c r="X105" s="73"/>
      <c r="Y105" s="75"/>
      <c r="Z105" s="75"/>
      <c r="AA105" s="75"/>
      <c r="AB105" s="75"/>
      <c r="AC105" s="73"/>
      <c r="AD105" s="73"/>
      <c r="AE105" s="73"/>
      <c r="AF105" s="75"/>
      <c r="AG105" s="75"/>
      <c r="AH105" s="73"/>
      <c r="AI105" s="73"/>
      <c r="AJ105" s="73"/>
      <c r="AK105" s="72"/>
      <c r="AL105" s="76"/>
      <c r="AM105" s="76"/>
      <c r="AN105" s="72"/>
      <c r="AO105" s="76"/>
      <c r="AP105" s="72"/>
      <c r="AQ105" s="72"/>
      <c r="AR105" s="72"/>
      <c r="AS105" s="72"/>
      <c r="AT105" s="77">
        <v>32</v>
      </c>
      <c r="AU105" s="78">
        <v>90</v>
      </c>
      <c r="AV105" s="77">
        <v>12</v>
      </c>
      <c r="AW105" s="77">
        <v>360</v>
      </c>
      <c r="AX105" s="77">
        <f>+(IF($AU105&lt;$AW105,((MIN($AW105,$AU105)+(DEGREES(ATAN((TAN(RADIANS($AV105))/((TAN(RADIANS($AT105))*SIN(RADIANS(ABS($AU105-$AW105))))))-(COS(RADIANS(ABS($AU105-$AW105)))/SIN(RADIANS(ABS($AU105-$AW105)))))))-180)),((MAX($AW105,$AU105)-(DEGREES(ATAN((TAN(RADIANS($AV105))/((TAN(RADIANS($AT105))*SIN(RADIANS(ABS($AU105-$AW105))))))-(COS(RADIANS(ABS($AU105-$AW105)))/SIN(RADIANS(ABS($AU105-$AW105)))))))-180))))</f>
        <v>-108.78633263909397</v>
      </c>
      <c r="AY105" s="77">
        <f>IF($AX105&gt;0,$AX105,360+$AX105)</f>
        <v>251.21366736090602</v>
      </c>
      <c r="AZ105" s="77">
        <f>+ABS(DEGREES(ATAN((COS(RADIANS(ABS($AX105+180-(IF($AU105&gt;$AW105,MAX($AV105,$AU105),MIN($AU105,$AW105))))))/(TAN(RADIANS($AT105)))))))</f>
        <v>56.573919015472875</v>
      </c>
      <c r="BA105" s="77">
        <f>+IF(($AX105+90)&gt;0,$AX105+90,$AX105+450)</f>
        <v>341.21366736090602</v>
      </c>
      <c r="BB105" s="77">
        <f>-$AZ105+90</f>
        <v>33.426080984527125</v>
      </c>
      <c r="BC105" s="77">
        <f>IF(($AY105&lt;180),$AY105+180,$AY105-180)</f>
        <v>71.213667360906015</v>
      </c>
      <c r="BD105" s="79">
        <f>-$AZ105+90</f>
        <v>33.426080984527125</v>
      </c>
      <c r="BE105" s="70">
        <f>30+BD105</f>
        <v>63.426080984527125</v>
      </c>
      <c r="BF105" s="70">
        <f>30-BD105</f>
        <v>-3.4260809845271254</v>
      </c>
    </row>
    <row r="106" spans="3:58" s="70" customFormat="1">
      <c r="C106" s="70" t="s">
        <v>1386</v>
      </c>
      <c r="D106" s="70" t="s">
        <v>1387</v>
      </c>
      <c r="E106" s="70">
        <v>17</v>
      </c>
      <c r="F106" s="70">
        <v>1</v>
      </c>
      <c r="G106" s="71" t="str">
        <f t="shared" si="25"/>
        <v>17-1</v>
      </c>
      <c r="H106" s="70">
        <v>61</v>
      </c>
      <c r="I106" s="70">
        <v>82</v>
      </c>
      <c r="J106" s="70" t="b">
        <f>IF((I106/100)&gt;(VLOOKUP($G106,[1]Depth_Lookup_CCL!$A$3:$L$549,9,FALSE)),"Value too high",TRUE)</f>
        <v>1</v>
      </c>
      <c r="K106" s="72">
        <f>(VLOOKUP($G106,Depth_Lookup_CCL!$A$3:$Z$549,11,FALSE))+(H106/100)</f>
        <v>33.51</v>
      </c>
      <c r="L106" s="72">
        <f>(VLOOKUP($G106,Depth_Lookup_CCL!$A$3:$Z$549,11,FALSE))+(I106/100)</f>
        <v>33.72</v>
      </c>
      <c r="M106" s="67">
        <v>3</v>
      </c>
      <c r="N106" s="70" t="s">
        <v>1389</v>
      </c>
      <c r="O106" s="70" t="s">
        <v>233</v>
      </c>
      <c r="P106" s="73"/>
      <c r="Q106" s="73"/>
      <c r="R106" s="73"/>
      <c r="S106" s="74" t="s">
        <v>1392</v>
      </c>
      <c r="T106" s="73"/>
      <c r="U106" s="75"/>
      <c r="V106" s="73"/>
      <c r="W106" s="73"/>
      <c r="X106" s="73" t="e">
        <f>VLOOKUP(W106,[3]definitions_list_lookup!$V$12:$W$15,2,FALSE)</f>
        <v>#N/A</v>
      </c>
      <c r="Y106" s="75"/>
      <c r="Z106" s="75" t="e">
        <f>VLOOKUP(Y106,[3]definitions_list_lookup!$AT$3:$AU$5,2,FALSE)</f>
        <v>#N/A</v>
      </c>
      <c r="AA106" s="75"/>
      <c r="AB106" s="75"/>
      <c r="AC106" s="73"/>
      <c r="AD106" s="73"/>
      <c r="AE106" s="73"/>
      <c r="AF106" s="75"/>
      <c r="AG106" s="75"/>
      <c r="AH106" s="73"/>
      <c r="AI106" s="73"/>
      <c r="AJ106" s="73"/>
      <c r="AK106" s="72"/>
      <c r="AL106" s="76"/>
      <c r="AM106" s="76"/>
      <c r="AN106" s="72"/>
      <c r="AO106" s="76"/>
      <c r="AP106" s="72"/>
      <c r="AQ106" s="72"/>
      <c r="AR106" s="72"/>
      <c r="AS106" s="72"/>
      <c r="AT106" s="29"/>
      <c r="AU106" s="49"/>
      <c r="AV106" s="29"/>
      <c r="AW106" s="29"/>
      <c r="AX106" s="29"/>
      <c r="AY106" s="29"/>
      <c r="AZ106" s="29"/>
      <c r="BA106" s="29"/>
    </row>
    <row r="107" spans="3:58" s="70" customFormat="1">
      <c r="C107" s="70" t="s">
        <v>1386</v>
      </c>
      <c r="D107" s="70" t="s">
        <v>1387</v>
      </c>
      <c r="E107" s="70">
        <v>17</v>
      </c>
      <c r="F107" s="70">
        <v>2</v>
      </c>
      <c r="G107" s="71" t="str">
        <f t="shared" si="25"/>
        <v>17-2</v>
      </c>
      <c r="H107" s="70">
        <v>0</v>
      </c>
      <c r="I107" s="70">
        <v>31</v>
      </c>
      <c r="J107" s="70" t="b">
        <f>IF((I107/100)&gt;(VLOOKUP($G107,[1]Depth_Lookup_CCL!$A$3:$L$549,9,FALSE)),"Value too high",TRUE)</f>
        <v>1</v>
      </c>
      <c r="K107" s="72">
        <f>(VLOOKUP($G107,Depth_Lookup_CCL!$A$3:$Z$549,11,FALSE))+(H107/100)</f>
        <v>33.72</v>
      </c>
      <c r="L107" s="72">
        <f>(VLOOKUP($G107,Depth_Lookup_CCL!$A$3:$Z$549,11,FALSE))+(I107/100)</f>
        <v>34.03</v>
      </c>
      <c r="M107" s="67">
        <v>3</v>
      </c>
      <c r="N107" s="70" t="s">
        <v>1389</v>
      </c>
      <c r="P107" s="73"/>
      <c r="Q107" s="73"/>
      <c r="R107" s="73"/>
      <c r="S107" s="74"/>
      <c r="T107" s="73"/>
      <c r="U107" s="75"/>
      <c r="V107" s="73"/>
      <c r="W107" s="73"/>
      <c r="X107" s="73"/>
      <c r="Y107" s="75"/>
      <c r="Z107" s="75"/>
      <c r="AA107" s="75"/>
      <c r="AB107" s="75"/>
      <c r="AC107" s="73"/>
      <c r="AD107" s="73"/>
      <c r="AE107" s="73"/>
      <c r="AF107" s="75"/>
      <c r="AG107" s="75"/>
      <c r="AH107" s="73"/>
      <c r="AI107" s="73"/>
      <c r="AJ107" s="73"/>
      <c r="AK107" s="72"/>
      <c r="AL107" s="76"/>
      <c r="AM107" s="76"/>
      <c r="AN107" s="72"/>
      <c r="AO107" s="76"/>
      <c r="AP107" s="72"/>
      <c r="AQ107" s="72"/>
      <c r="AR107" s="72"/>
      <c r="AS107" s="72"/>
      <c r="AT107" s="77">
        <v>10</v>
      </c>
      <c r="AU107" s="78">
        <v>90</v>
      </c>
      <c r="AV107" s="77">
        <v>22</v>
      </c>
      <c r="AW107" s="77">
        <v>360</v>
      </c>
      <c r="AX107" s="77">
        <f>+(IF($AU107&lt;$AW107,((MIN($AW107,$AU107)+(DEGREES(ATAN((TAN(RADIANS($AV107))/((TAN(RADIANS($AT107))*SIN(RADIANS(ABS($AU107-$AW107))))))-(COS(RADIANS(ABS($AU107-$AW107)))/SIN(RADIANS(ABS($AU107-$AW107)))))))-180)),((MAX($AW107,$AU107)-(DEGREES(ATAN((TAN(RADIANS($AV107))/((TAN(RADIANS($AT107))*SIN(RADIANS(ABS($AU107-$AW107))))))-(COS(RADIANS(ABS($AU107-$AW107)))/SIN(RADIANS(ABS($AU107-$AW107)))))))-180))))</f>
        <v>-156.4223600148965</v>
      </c>
      <c r="AY107" s="77">
        <f>IF($AX107&gt;0,$AX107,360+$AX107)</f>
        <v>203.5776399851035</v>
      </c>
      <c r="AZ107" s="77">
        <f>+ABS(DEGREES(ATAN((COS(RADIANS(ABS($AX107+180-(IF($AU107&gt;$AW107,MAX($AV107,$AU107),MIN($AU107,$AW107))))))/(TAN(RADIANS($AT107)))))))</f>
        <v>66.210822194393387</v>
      </c>
      <c r="BA107" s="77">
        <f>+IF(($AX107+90)&gt;0,$AX107+90,$AX107+450)</f>
        <v>293.57763998510347</v>
      </c>
      <c r="BB107" s="77">
        <f>-$AZ107+90</f>
        <v>23.789177805606613</v>
      </c>
      <c r="BC107" s="77">
        <f>IF(($AY107&lt;180),$AY107+180,$AY107-180)</f>
        <v>23.577639985103502</v>
      </c>
      <c r="BD107" s="79">
        <f>-$AZ107+90</f>
        <v>23.789177805606613</v>
      </c>
      <c r="BE107" s="70">
        <f t="shared" si="27"/>
        <v>53.789177805606613</v>
      </c>
      <c r="BF107" s="70">
        <f t="shared" si="26"/>
        <v>6.210822194393387</v>
      </c>
    </row>
    <row r="108" spans="3:58" s="70" customFormat="1">
      <c r="C108" s="70" t="s">
        <v>1386</v>
      </c>
      <c r="D108" s="70" t="s">
        <v>1387</v>
      </c>
      <c r="E108" s="70">
        <v>17</v>
      </c>
      <c r="F108" s="70">
        <v>2</v>
      </c>
      <c r="G108" s="71" t="str">
        <f t="shared" si="25"/>
        <v>17-2</v>
      </c>
      <c r="H108" s="70">
        <v>31</v>
      </c>
      <c r="I108" s="70">
        <v>48</v>
      </c>
      <c r="J108" s="70" t="b">
        <f>IF((I108/100)&gt;(VLOOKUP($G108,[1]Depth_Lookup_CCL!$A$3:$L$549,9,FALSE)),"Value too high",TRUE)</f>
        <v>1</v>
      </c>
      <c r="K108" s="72">
        <f>(VLOOKUP($G108,Depth_Lookup_CCL!$A$3:$Z$549,11,FALSE))+(H108/100)</f>
        <v>34.03</v>
      </c>
      <c r="L108" s="72">
        <f>(VLOOKUP($G108,Depth_Lookup_CCL!$A$3:$Z$549,11,FALSE))+(I108/100)</f>
        <v>34.199999999999996</v>
      </c>
      <c r="M108" s="67">
        <v>3</v>
      </c>
      <c r="N108" s="70" t="s">
        <v>1389</v>
      </c>
      <c r="P108" s="73"/>
      <c r="Q108" s="73"/>
      <c r="R108" s="73"/>
      <c r="S108" s="74"/>
      <c r="T108" s="73"/>
      <c r="U108" s="75"/>
      <c r="V108" s="73"/>
      <c r="W108" s="73"/>
      <c r="X108" s="73"/>
      <c r="Y108" s="75"/>
      <c r="Z108" s="75"/>
      <c r="AA108" s="75"/>
      <c r="AB108" s="75"/>
      <c r="AC108" s="73"/>
      <c r="AD108" s="73"/>
      <c r="AE108" s="73"/>
      <c r="AF108" s="75"/>
      <c r="AG108" s="75"/>
      <c r="AH108" s="73"/>
      <c r="AI108" s="73"/>
      <c r="AJ108" s="73"/>
      <c r="AK108" s="72"/>
      <c r="AL108" s="76"/>
      <c r="AM108" s="76"/>
      <c r="AN108" s="72"/>
      <c r="AO108" s="76"/>
      <c r="AP108" s="72"/>
      <c r="AQ108" s="72"/>
      <c r="AR108" s="72"/>
      <c r="AS108" s="72"/>
      <c r="AT108" s="77">
        <v>6</v>
      </c>
      <c r="AU108" s="78">
        <v>90</v>
      </c>
      <c r="AV108" s="77">
        <v>28</v>
      </c>
      <c r="AW108" s="77">
        <v>360</v>
      </c>
      <c r="AX108" s="77">
        <f>+(IF($AU108&lt;$AW108,((MIN($AW108,$AU108)+(DEGREES(ATAN((TAN(RADIANS($AV108))/((TAN(RADIANS($AT108))*SIN(RADIANS(ABS($AU108-$AW108))))))-(COS(RADIANS(ABS($AU108-$AW108)))/SIN(RADIANS(ABS($AU108-$AW108)))))))-180)),((MAX($AW108,$AU108)-(DEGREES(ATAN((TAN(RADIANS($AV108))/((TAN(RADIANS($AT108))*SIN(RADIANS(ABS($AU108-$AW108))))))-(COS(RADIANS(ABS($AU108-$AW108)))/SIN(RADIANS(ABS($AU108-$AW108)))))))-180))))</f>
        <v>-168.81836168109365</v>
      </c>
      <c r="AY108" s="77">
        <f>IF($AX108&gt;0,$AX108,360+$AX108)</f>
        <v>191.18163831890635</v>
      </c>
      <c r="AZ108" s="77">
        <f>+ABS(DEGREES(ATAN((COS(RADIANS(ABS($AX108+180-(IF($AU108&gt;$AW108,MAX($AV108,$AU108),MIN($AU108,$AW108))))))/(TAN(RADIANS($AT108)))))))</f>
        <v>61.542396339553179</v>
      </c>
      <c r="BA108" s="77">
        <f>+IF(($AX108+90)&gt;0,$AX108+90,$AX108+450)</f>
        <v>281.18163831890638</v>
      </c>
      <c r="BB108" s="77">
        <f>-$AZ108+90</f>
        <v>28.457603660446821</v>
      </c>
      <c r="BC108" s="77">
        <f>IF(($AY108&lt;180),$AY108+180,$AY108-180)</f>
        <v>11.181638318906352</v>
      </c>
      <c r="BD108" s="79">
        <f>-$AZ108+90</f>
        <v>28.457603660446821</v>
      </c>
      <c r="BE108" s="70">
        <f t="shared" si="27"/>
        <v>58.457603660446821</v>
      </c>
      <c r="BF108" s="70">
        <f t="shared" si="26"/>
        <v>1.5423963395531786</v>
      </c>
    </row>
    <row r="109" spans="3:58" s="70" customFormat="1">
      <c r="C109" s="70" t="s">
        <v>1386</v>
      </c>
      <c r="D109" s="70" t="s">
        <v>1387</v>
      </c>
      <c r="E109" s="70">
        <v>17</v>
      </c>
      <c r="F109" s="70">
        <v>2</v>
      </c>
      <c r="G109" s="71" t="str">
        <f t="shared" si="25"/>
        <v>17-2</v>
      </c>
      <c r="H109" s="70">
        <v>48</v>
      </c>
      <c r="I109" s="70">
        <v>61</v>
      </c>
      <c r="J109" s="70" t="str">
        <f>IF((I109/100)&gt;(VLOOKUP($G109,[1]Depth_Lookup_CCL!$A$3:$L$549,9,FALSE)),"Value too high",TRUE)</f>
        <v>Value too high</v>
      </c>
      <c r="K109" s="72">
        <f>(VLOOKUP($G109,Depth_Lookup_CCL!$A$3:$Z$549,11,FALSE))+(H109/100)</f>
        <v>34.199999999999996</v>
      </c>
      <c r="L109" s="72">
        <f>(VLOOKUP($G109,Depth_Lookup_CCL!$A$3:$Z$549,11,FALSE))+(I109/100)</f>
        <v>34.33</v>
      </c>
      <c r="M109" s="67">
        <v>3</v>
      </c>
      <c r="N109" s="70" t="s">
        <v>1389</v>
      </c>
      <c r="O109" s="70" t="s">
        <v>233</v>
      </c>
      <c r="P109" s="73"/>
      <c r="Q109" s="73"/>
      <c r="R109" s="73"/>
      <c r="S109" s="74"/>
      <c r="T109" s="73" t="s">
        <v>171</v>
      </c>
      <c r="U109" s="75" t="s">
        <v>155</v>
      </c>
      <c r="V109" s="73" t="s">
        <v>176</v>
      </c>
      <c r="W109" s="73" t="s">
        <v>107</v>
      </c>
      <c r="X109" s="73">
        <f>VLOOKUP(W109,[3]definitions_list_lookup!$V$12:$W$15,2,FALSE)</f>
        <v>2</v>
      </c>
      <c r="Y109" s="75" t="s">
        <v>242</v>
      </c>
      <c r="Z109" s="75">
        <f>VLOOKUP(Y109,[3]definitions_list_lookup!$AT$3:$AU$5,2,FALSE)</f>
        <v>1</v>
      </c>
      <c r="AA109" s="75">
        <v>15</v>
      </c>
      <c r="AB109" s="75"/>
      <c r="AC109" s="73"/>
      <c r="AD109" s="73"/>
      <c r="AE109" s="73"/>
      <c r="AF109" s="75"/>
      <c r="AG109" s="75"/>
      <c r="AH109" s="73"/>
      <c r="AI109" s="73"/>
      <c r="AJ109" s="73"/>
      <c r="AK109" s="72"/>
      <c r="AL109" s="76"/>
      <c r="AM109" s="76"/>
      <c r="AN109" s="72"/>
      <c r="AO109" s="76"/>
      <c r="AP109" s="72"/>
      <c r="AQ109" s="72"/>
      <c r="AR109" s="72"/>
      <c r="AS109" s="72"/>
      <c r="AT109" s="29"/>
      <c r="AU109" s="49"/>
      <c r="AV109" s="29"/>
      <c r="AW109" s="29"/>
      <c r="AX109" s="29"/>
      <c r="AY109" s="29"/>
      <c r="AZ109" s="29"/>
      <c r="BA109" s="29"/>
    </row>
    <row r="110" spans="3:58" s="70" customFormat="1">
      <c r="C110" s="70" t="s">
        <v>1386</v>
      </c>
      <c r="D110" s="70" t="s">
        <v>1387</v>
      </c>
      <c r="E110" s="70">
        <v>17</v>
      </c>
      <c r="F110" s="70">
        <v>3</v>
      </c>
      <c r="G110" s="71" t="str">
        <f t="shared" si="25"/>
        <v>17-3</v>
      </c>
      <c r="H110" s="70">
        <v>0</v>
      </c>
      <c r="I110" s="70">
        <v>77</v>
      </c>
      <c r="J110" s="70" t="b">
        <f>IF((I110/100)&gt;(VLOOKUP($G110,[1]Depth_Lookup_CCL!$A$3:$L$549,9,FALSE)),"Value too high",TRUE)</f>
        <v>1</v>
      </c>
      <c r="K110" s="72">
        <f>(VLOOKUP($G110,Depth_Lookup_CCL!$A$3:$Z$549,11,FALSE))+(H110/100)</f>
        <v>34.324999999999996</v>
      </c>
      <c r="L110" s="72">
        <f>(VLOOKUP($G110,Depth_Lookup_CCL!$A$3:$Z$549,11,FALSE))+(I110/100)</f>
        <v>35.094999999999999</v>
      </c>
      <c r="M110" s="67">
        <v>3</v>
      </c>
      <c r="N110" s="70" t="s">
        <v>1389</v>
      </c>
      <c r="P110" s="73"/>
      <c r="Q110" s="73"/>
      <c r="R110" s="73"/>
      <c r="S110" s="74"/>
      <c r="T110" s="73"/>
      <c r="U110" s="75"/>
      <c r="V110" s="73"/>
      <c r="W110" s="73"/>
      <c r="X110" s="73"/>
      <c r="Y110" s="75"/>
      <c r="Z110" s="75"/>
      <c r="AA110" s="75"/>
      <c r="AB110" s="75"/>
      <c r="AC110" s="73"/>
      <c r="AD110" s="73"/>
      <c r="AE110" s="73"/>
      <c r="AF110" s="75"/>
      <c r="AG110" s="75"/>
      <c r="AH110" s="73"/>
      <c r="AI110" s="73"/>
      <c r="AJ110" s="73"/>
      <c r="AK110" s="72"/>
      <c r="AL110" s="76"/>
      <c r="AM110" s="76"/>
      <c r="AN110" s="72"/>
      <c r="AO110" s="76"/>
      <c r="AP110" s="72"/>
      <c r="AQ110" s="72"/>
      <c r="AR110" s="72"/>
      <c r="AS110" s="72"/>
      <c r="AT110" s="77">
        <v>22</v>
      </c>
      <c r="AU110" s="78">
        <v>90</v>
      </c>
      <c r="AV110" s="77">
        <v>20</v>
      </c>
      <c r="AW110" s="77">
        <v>360</v>
      </c>
      <c r="AX110" s="77">
        <f>+(IF($AU110&lt;$AW110,((MIN($AW110,$AU110)+(DEGREES(ATAN((TAN(RADIANS($AV110))/((TAN(RADIANS($AT110))*SIN(RADIANS(ABS($AU110-$AW110))))))-(COS(RADIANS(ABS($AU110-$AW110)))/SIN(RADIANS(ABS($AU110-$AW110)))))))-180)),((MAX($AW110,$AU110)-(DEGREES(ATAN((TAN(RADIANS($AV110))/((TAN(RADIANS($AT110))*SIN(RADIANS(ABS($AU110-$AW110))))))-(COS(RADIANS(ABS($AU110-$AW110)))/SIN(RADIANS(ABS($AU110-$AW110)))))))-180))))</f>
        <v>-132.01435917158071</v>
      </c>
      <c r="AY110" s="77">
        <f>IF($AX110&gt;0,$AX110,360+$AX110)</f>
        <v>227.98564082841929</v>
      </c>
      <c r="AZ110" s="77">
        <f>+ABS(DEGREES(ATAN((COS(RADIANS(ABS($AX110+180-(IF($AU110&gt;$AW110,MAX($AV110,$AU110),MIN($AU110,$AW110))))))/(TAN(RADIANS($AT110)))))))</f>
        <v>61.462933637440933</v>
      </c>
      <c r="BA110" s="77">
        <f>+IF(($AX110+90)&gt;0,$AX110+90,$AX110+450)</f>
        <v>317.98564082841926</v>
      </c>
      <c r="BB110" s="77">
        <f>-$AZ110+90</f>
        <v>28.537066362559067</v>
      </c>
      <c r="BC110" s="77">
        <f>IF(($AY110&lt;180),$AY110+180,$AY110-180)</f>
        <v>47.985640828419292</v>
      </c>
      <c r="BD110" s="79">
        <f>-$AZ110+90</f>
        <v>28.537066362559067</v>
      </c>
      <c r="BE110" s="70">
        <f t="shared" si="27"/>
        <v>58.537066362559067</v>
      </c>
      <c r="BF110" s="70">
        <f t="shared" si="26"/>
        <v>1.4629336374409334</v>
      </c>
    </row>
    <row r="111" spans="3:58" s="70" customFormat="1">
      <c r="C111" s="70" t="s">
        <v>1386</v>
      </c>
      <c r="D111" s="70" t="s">
        <v>1387</v>
      </c>
      <c r="E111" s="70">
        <v>17</v>
      </c>
      <c r="F111" s="70">
        <v>3</v>
      </c>
      <c r="G111" s="71" t="str">
        <f t="shared" si="25"/>
        <v>17-3</v>
      </c>
      <c r="H111" s="70">
        <v>77</v>
      </c>
      <c r="I111" s="70">
        <v>86</v>
      </c>
      <c r="J111" s="70" t="b">
        <f>IF((I111/100)&gt;(VLOOKUP($G111,[1]Depth_Lookup_CCL!$A$3:$L$549,9,FALSE)),"Value too high",TRUE)</f>
        <v>1</v>
      </c>
      <c r="K111" s="72">
        <f>(VLOOKUP($G111,Depth_Lookup_CCL!$A$3:$Z$549,11,FALSE))+(H111/100)</f>
        <v>35.094999999999999</v>
      </c>
      <c r="L111" s="72">
        <f>(VLOOKUP($G111,Depth_Lookup_CCL!$A$3:$Z$549,11,FALSE))+(I111/100)</f>
        <v>35.184999999999995</v>
      </c>
      <c r="M111" s="67">
        <v>3</v>
      </c>
      <c r="N111" s="70" t="s">
        <v>1389</v>
      </c>
      <c r="O111" s="70" t="s">
        <v>233</v>
      </c>
      <c r="P111" s="73"/>
      <c r="Q111" s="73"/>
      <c r="R111" s="73"/>
      <c r="S111" s="74"/>
      <c r="T111" s="73" t="s">
        <v>171</v>
      </c>
      <c r="U111" s="75" t="s">
        <v>155</v>
      </c>
      <c r="V111" s="73" t="s">
        <v>176</v>
      </c>
      <c r="W111" s="73" t="s">
        <v>107</v>
      </c>
      <c r="X111" s="73">
        <f>VLOOKUP(W111,[3]definitions_list_lookup!$V$12:$W$15,2,FALSE)</f>
        <v>2</v>
      </c>
      <c r="Y111" s="75" t="s">
        <v>242</v>
      </c>
      <c r="Z111" s="75">
        <f>VLOOKUP(Y111,[3]definitions_list_lookup!$AT$3:$AU$5,2,FALSE)</f>
        <v>1</v>
      </c>
      <c r="AA111" s="75">
        <v>25</v>
      </c>
      <c r="AB111" s="75"/>
      <c r="AC111" s="73"/>
      <c r="AD111" s="73"/>
      <c r="AE111" s="73"/>
      <c r="AF111" s="75"/>
      <c r="AG111" s="75"/>
      <c r="AH111" s="73"/>
      <c r="AI111" s="73"/>
      <c r="AJ111" s="73"/>
      <c r="AK111" s="72"/>
      <c r="AL111" s="76"/>
      <c r="AM111" s="76"/>
      <c r="AN111" s="72"/>
      <c r="AO111" s="76"/>
      <c r="AP111" s="72"/>
      <c r="AQ111" s="72"/>
      <c r="AR111" s="72"/>
      <c r="AS111" s="72"/>
      <c r="AT111" s="77">
        <v>12</v>
      </c>
      <c r="AU111" s="78">
        <v>90</v>
      </c>
      <c r="AV111" s="77">
        <v>16</v>
      </c>
      <c r="AW111" s="77">
        <v>360</v>
      </c>
      <c r="AX111" s="77">
        <f>+(IF($AU111&lt;$AW111,((MIN($AW111,$AU111)+(DEGREES(ATAN((TAN(RADIANS($AV111))/((TAN(RADIANS($AT111))*SIN(RADIANS(ABS($AU111-$AW111))))))-(COS(RADIANS(ABS($AU111-$AW111)))/SIN(RADIANS(ABS($AU111-$AW111)))))))-180)),((MAX($AW111,$AU111)-(DEGREES(ATAN((TAN(RADIANS($AV111))/((TAN(RADIANS($AT111))*SIN(RADIANS(ABS($AU111-$AW111))))))-(COS(RADIANS(ABS($AU111-$AW111)))/SIN(RADIANS(ABS($AU111-$AW111)))))))-180))))</f>
        <v>-143.4514646502011</v>
      </c>
      <c r="AY111" s="77">
        <f>IF($AX111&gt;0,$AX111,360+$AX111)</f>
        <v>216.5485353497989</v>
      </c>
      <c r="AZ111" s="77">
        <f>+ABS(DEGREES(ATAN((COS(RADIANS(ABS($AX111+180-(IF($AU111&gt;$AW111,MAX($AV111,$AU111),MIN($AU111,$AW111))))))/(TAN(RADIANS($AT111)))))))</f>
        <v>70.356695057479669</v>
      </c>
      <c r="BA111" s="77">
        <f>+IF(($AX111+90)&gt;0,$AX111+90,$AX111+450)</f>
        <v>306.5485353497989</v>
      </c>
      <c r="BB111" s="77">
        <f>-$AZ111+90</f>
        <v>19.643304942520331</v>
      </c>
      <c r="BC111" s="77">
        <f>IF(($AY111&lt;180),$AY111+180,$AY111-180)</f>
        <v>36.548535349798897</v>
      </c>
      <c r="BD111" s="79">
        <f>-$AZ111+90</f>
        <v>19.643304942520331</v>
      </c>
      <c r="BE111" s="70">
        <f>30+BD111</f>
        <v>49.643304942520331</v>
      </c>
      <c r="BF111" s="70">
        <f>30-BD111</f>
        <v>10.356695057479669</v>
      </c>
    </row>
    <row r="112" spans="3:58" s="70" customFormat="1">
      <c r="C112" s="70" t="s">
        <v>1386</v>
      </c>
      <c r="D112" s="70" t="s">
        <v>1387</v>
      </c>
      <c r="E112" s="70">
        <v>17</v>
      </c>
      <c r="F112" s="70">
        <v>4</v>
      </c>
      <c r="G112" s="71" t="str">
        <f t="shared" si="25"/>
        <v>17-4</v>
      </c>
      <c r="H112" s="70">
        <v>0</v>
      </c>
      <c r="I112" s="70">
        <v>15</v>
      </c>
      <c r="J112" s="70" t="b">
        <f>IF((I112/100)&gt;(VLOOKUP($G112,[1]Depth_Lookup_CCL!$A$3:$L$549,9,FALSE)),"Value too high",TRUE)</f>
        <v>1</v>
      </c>
      <c r="K112" s="72">
        <f>(VLOOKUP($G112,Depth_Lookup_CCL!$A$3:$Z$549,11,FALSE))+(H112/100)</f>
        <v>35.184999999999995</v>
      </c>
      <c r="L112" s="72">
        <f>(VLOOKUP($G112,Depth_Lookup_CCL!$A$3:$Z$549,11,FALSE))+(I112/100)</f>
        <v>35.334999999999994</v>
      </c>
      <c r="M112" s="67">
        <v>3</v>
      </c>
      <c r="N112" s="70" t="s">
        <v>1389</v>
      </c>
      <c r="P112" s="73"/>
      <c r="Q112" s="73"/>
      <c r="R112" s="73"/>
      <c r="S112" s="74"/>
      <c r="T112" s="73"/>
      <c r="U112" s="75"/>
      <c r="V112" s="73"/>
      <c r="W112" s="73"/>
      <c r="X112" s="73"/>
      <c r="Y112" s="75"/>
      <c r="Z112" s="75"/>
      <c r="AA112" s="75"/>
      <c r="AB112" s="75"/>
      <c r="AC112" s="73"/>
      <c r="AD112" s="73"/>
      <c r="AE112" s="73"/>
      <c r="AF112" s="75"/>
      <c r="AG112" s="75"/>
      <c r="AH112" s="73"/>
      <c r="AI112" s="73"/>
      <c r="AJ112" s="73"/>
      <c r="AK112" s="72"/>
      <c r="AL112" s="76"/>
      <c r="AM112" s="76"/>
      <c r="AN112" s="72"/>
      <c r="AO112" s="76"/>
      <c r="AP112" s="72"/>
      <c r="AQ112" s="72"/>
      <c r="AR112" s="72"/>
      <c r="AS112" s="72"/>
      <c r="AT112" s="77"/>
      <c r="AU112" s="78"/>
      <c r="AV112" s="77"/>
      <c r="AW112" s="77"/>
      <c r="AX112" s="77"/>
      <c r="AY112" s="77"/>
      <c r="AZ112" s="77"/>
      <c r="BA112" s="77"/>
      <c r="BB112" s="77"/>
      <c r="BC112" s="77"/>
      <c r="BD112" s="79"/>
    </row>
    <row r="113" spans="3:59" s="70" customFormat="1">
      <c r="C113" s="70" t="s">
        <v>1386</v>
      </c>
      <c r="D113" s="70" t="s">
        <v>1387</v>
      </c>
      <c r="E113" s="70">
        <v>17</v>
      </c>
      <c r="F113" s="70">
        <v>4</v>
      </c>
      <c r="G113" s="71" t="str">
        <f t="shared" si="25"/>
        <v>17-4</v>
      </c>
      <c r="H113" s="70">
        <v>15</v>
      </c>
      <c r="I113" s="70">
        <v>60</v>
      </c>
      <c r="J113" s="70" t="b">
        <f>IF((I113/100)&gt;(VLOOKUP($G113,[1]Depth_Lookup_CCL!$A$3:$L$549,9,FALSE)),"Value too high",TRUE)</f>
        <v>1</v>
      </c>
      <c r="K113" s="72">
        <f>(VLOOKUP($G113,Depth_Lookup_CCL!$A$3:$Z$549,11,FALSE))+(H113/100)</f>
        <v>35.334999999999994</v>
      </c>
      <c r="L113" s="72">
        <f>(VLOOKUP($G113,Depth_Lookup_CCL!$A$3:$Z$549,11,FALSE))+(I113/100)</f>
        <v>35.784999999999997</v>
      </c>
      <c r="M113" s="67">
        <v>3</v>
      </c>
      <c r="N113" s="70" t="s">
        <v>1389</v>
      </c>
      <c r="P113" s="73"/>
      <c r="Q113" s="73"/>
      <c r="R113" s="73"/>
      <c r="S113" s="74"/>
      <c r="T113" s="73"/>
      <c r="U113" s="75"/>
      <c r="V113" s="73"/>
      <c r="W113" s="73"/>
      <c r="X113" s="73"/>
      <c r="Y113" s="75"/>
      <c r="Z113" s="75"/>
      <c r="AA113" s="75"/>
      <c r="AB113" s="75"/>
      <c r="AC113" s="73"/>
      <c r="AD113" s="73"/>
      <c r="AE113" s="73"/>
      <c r="AF113" s="75"/>
      <c r="AG113" s="75"/>
      <c r="AH113" s="73"/>
      <c r="AI113" s="73"/>
      <c r="AJ113" s="73"/>
      <c r="AK113" s="72"/>
      <c r="AL113" s="76"/>
      <c r="AM113" s="76"/>
      <c r="AN113" s="72"/>
      <c r="AO113" s="76"/>
      <c r="AP113" s="72"/>
      <c r="AQ113" s="72"/>
      <c r="AR113" s="72"/>
      <c r="AS113" s="72"/>
    </row>
    <row r="114" spans="3:59" s="70" customFormat="1">
      <c r="C114" s="70" t="s">
        <v>1386</v>
      </c>
      <c r="D114" s="70" t="s">
        <v>1387</v>
      </c>
      <c r="E114" s="70">
        <v>17</v>
      </c>
      <c r="F114" s="70">
        <v>4</v>
      </c>
      <c r="G114" s="71" t="str">
        <f t="shared" ref="G114" si="28">E114&amp;"-"&amp;F114</f>
        <v>17-4</v>
      </c>
      <c r="H114" s="70">
        <v>60</v>
      </c>
      <c r="I114" s="70">
        <v>77</v>
      </c>
      <c r="J114" s="70" t="b">
        <f>IF((I114/100)&gt;(VLOOKUP($G114,[1]Depth_Lookup_CCL!$A$3:$L$549,9,FALSE)),"Value too high",TRUE)</f>
        <v>1</v>
      </c>
      <c r="K114" s="72">
        <f>(VLOOKUP($G114,Depth_Lookup_CCL!$A$3:$Z$549,11,FALSE))+(H114/100)</f>
        <v>35.784999999999997</v>
      </c>
      <c r="L114" s="72">
        <f>(VLOOKUP($G114,Depth_Lookup_CCL!$A$3:$Z$549,11,FALSE))+(I114/100)</f>
        <v>35.954999999999998</v>
      </c>
      <c r="M114" s="67">
        <v>3</v>
      </c>
      <c r="N114" s="70" t="s">
        <v>1389</v>
      </c>
      <c r="P114" s="73"/>
      <c r="Q114" s="73"/>
      <c r="R114" s="73"/>
      <c r="S114" s="74"/>
      <c r="T114" s="73"/>
      <c r="U114" s="75"/>
      <c r="V114" s="73"/>
      <c r="W114" s="73"/>
      <c r="X114" s="73"/>
      <c r="Y114" s="75"/>
      <c r="Z114" s="75"/>
      <c r="AA114" s="75"/>
      <c r="AB114" s="75"/>
      <c r="AC114" s="73"/>
      <c r="AD114" s="73"/>
      <c r="AE114" s="73"/>
      <c r="AF114" s="75"/>
      <c r="AG114" s="75"/>
      <c r="AH114" s="73"/>
      <c r="AI114" s="73"/>
      <c r="AJ114" s="73"/>
      <c r="AK114" s="72"/>
      <c r="AL114" s="76"/>
      <c r="AM114" s="76"/>
      <c r="AN114" s="72"/>
      <c r="AO114" s="76"/>
      <c r="AP114" s="72"/>
      <c r="AQ114" s="72"/>
      <c r="AR114" s="72"/>
      <c r="AS114" s="72"/>
      <c r="AT114" s="77">
        <v>50</v>
      </c>
      <c r="AU114" s="78">
        <v>90</v>
      </c>
      <c r="AV114" s="77"/>
      <c r="AX114" s="77">
        <f>+(IF($AU114&lt;$AW114,((MIN($AW114,$AU114)+(DEGREES(ATAN((TAN(RADIANS($AV114))/((TAN(RADIANS($AT114))*SIN(RADIANS(ABS($AU114-$AW114))))))-(COS(RADIANS(ABS($AU114-$AW114)))/SIN(RADIANS(ABS($AU114-$AW114)))))))-180)),((MAX($AW114,$AU114)-(DEGREES(ATAN((TAN(RADIANS($AV114))/((TAN(RADIANS($AT114))*SIN(RADIANS(ABS($AU114-$AW114))))))-(COS(RADIANS(ABS($AU114-$AW114)))/SIN(RADIANS(ABS($AU114-$AW114)))))))-180))))</f>
        <v>-90</v>
      </c>
      <c r="AY114" s="77">
        <f>IF($AX114&gt;0,$AX114,360+$AX114)</f>
        <v>270</v>
      </c>
      <c r="AZ114" s="77">
        <f>+ABS(DEGREES(ATAN((COS(RADIANS(ABS($AX114+180-(IF($AU114&gt;$AW114,MAX($AV114,$AU114),MIN($AU114,$AW114))))))/(TAN(RADIANS($AT114)))))))</f>
        <v>40</v>
      </c>
      <c r="BA114" s="77">
        <f>+IF(($AX114+90)&gt;0,$AX114+90,$AX114+450)</f>
        <v>360</v>
      </c>
      <c r="BB114" s="77">
        <f>-$AZ114+90</f>
        <v>50</v>
      </c>
      <c r="BC114" s="77">
        <f>IF(($AY114&lt;180),$AY114+180,$AY114-180)</f>
        <v>90</v>
      </c>
      <c r="BD114" s="79">
        <f>-$AZ114+90</f>
        <v>50</v>
      </c>
      <c r="BE114" s="70">
        <f>30+BD114</f>
        <v>80</v>
      </c>
      <c r="BF114" s="70">
        <f>30-BD114</f>
        <v>-20</v>
      </c>
    </row>
    <row r="115" spans="3:59" s="70" customFormat="1">
      <c r="C115" s="70" t="s">
        <v>1386</v>
      </c>
      <c r="D115" s="70" t="s">
        <v>1387</v>
      </c>
      <c r="E115" s="70">
        <v>17</v>
      </c>
      <c r="F115" s="70">
        <v>4</v>
      </c>
      <c r="G115" s="71" t="str">
        <f t="shared" si="25"/>
        <v>17-4</v>
      </c>
      <c r="H115" s="70">
        <v>77</v>
      </c>
      <c r="I115" s="70">
        <v>96</v>
      </c>
      <c r="J115" s="70" t="b">
        <f>IF((I115/100)&gt;(VLOOKUP($G115,[1]Depth_Lookup_CCL!$A$3:$L$549,9,FALSE)),"Value too high",TRUE)</f>
        <v>1</v>
      </c>
      <c r="K115" s="72">
        <f>(VLOOKUP($G115,Depth_Lookup_CCL!$A$3:$Z$549,11,FALSE))+(H115/100)</f>
        <v>35.954999999999998</v>
      </c>
      <c r="L115" s="72">
        <f>(VLOOKUP($G115,Depth_Lookup_CCL!$A$3:$Z$549,11,FALSE))+(I115/100)</f>
        <v>36.144999999999996</v>
      </c>
      <c r="M115" s="67">
        <v>3</v>
      </c>
      <c r="N115" s="70" t="s">
        <v>1389</v>
      </c>
      <c r="O115" s="70" t="s">
        <v>233</v>
      </c>
      <c r="P115" s="73"/>
      <c r="Q115" s="73"/>
      <c r="R115" s="73"/>
      <c r="S115" s="74"/>
      <c r="T115" s="73" t="s">
        <v>171</v>
      </c>
      <c r="U115" s="75" t="s">
        <v>155</v>
      </c>
      <c r="V115" s="73" t="s">
        <v>176</v>
      </c>
      <c r="W115" s="73" t="s">
        <v>107</v>
      </c>
      <c r="X115" s="73">
        <f>VLOOKUP(W115,[3]definitions_list_lookup!$V$12:$W$15,2,FALSE)</f>
        <v>2</v>
      </c>
      <c r="Y115" s="75" t="s">
        <v>242</v>
      </c>
      <c r="Z115" s="75">
        <f>VLOOKUP(Y115,[3]definitions_list_lookup!$AT$3:$AU$5,2,FALSE)</f>
        <v>1</v>
      </c>
      <c r="AA115" s="75">
        <v>25</v>
      </c>
      <c r="AB115" s="75"/>
      <c r="AC115" s="73"/>
      <c r="AD115" s="73"/>
      <c r="AE115" s="73"/>
      <c r="AF115" s="75"/>
      <c r="AG115" s="75"/>
      <c r="AH115" s="73"/>
      <c r="AI115" s="73"/>
      <c r="AJ115" s="73"/>
      <c r="AK115" s="72"/>
      <c r="AL115" s="76"/>
      <c r="AM115" s="76"/>
      <c r="AN115" s="72"/>
      <c r="AO115" s="76"/>
      <c r="AP115" s="72"/>
      <c r="AQ115" s="72"/>
      <c r="AR115" s="72"/>
      <c r="AS115" s="72"/>
      <c r="AT115" s="77">
        <v>40</v>
      </c>
      <c r="AU115" s="78">
        <v>90</v>
      </c>
      <c r="AV115" s="77"/>
      <c r="AW115" s="77"/>
      <c r="AX115" s="77">
        <f>+(IF($AU115&lt;$AW115,((MIN($AW115,$AU115)+(DEGREES(ATAN((TAN(RADIANS($AV115))/((TAN(RADIANS($AT115))*SIN(RADIANS(ABS($AU115-$AW115))))))-(COS(RADIANS(ABS($AU115-$AW115)))/SIN(RADIANS(ABS($AU115-$AW115)))))))-180)),((MAX($AW115,$AU115)-(DEGREES(ATAN((TAN(RADIANS($AV115))/((TAN(RADIANS($AT115))*SIN(RADIANS(ABS($AU115-$AW115))))))-(COS(RADIANS(ABS($AU115-$AW115)))/SIN(RADIANS(ABS($AU115-$AW115)))))))-180))))</f>
        <v>-90</v>
      </c>
      <c r="AY115" s="77">
        <f>IF($AX115&gt;0,$AX115,360+$AX115)</f>
        <v>270</v>
      </c>
      <c r="AZ115" s="77">
        <f>+ABS(DEGREES(ATAN((COS(RADIANS(ABS($AX115+180-(IF($AU115&gt;$AW115,MAX($AV115,$AU115),MIN($AU115,$AW115))))))/(TAN(RADIANS($AT115)))))))</f>
        <v>50</v>
      </c>
      <c r="BA115" s="77">
        <f>+IF(($AX115+90)&gt;0,$AX115+90,$AX115+450)</f>
        <v>360</v>
      </c>
      <c r="BB115" s="77">
        <f>-$AZ115+90</f>
        <v>40</v>
      </c>
      <c r="BC115" s="77">
        <f>IF(($AY115&lt;180),$AY115+180,$AY115-180)</f>
        <v>90</v>
      </c>
      <c r="BD115" s="79">
        <f>-$AZ115+90</f>
        <v>40</v>
      </c>
      <c r="BE115" s="70">
        <f t="shared" si="27"/>
        <v>70</v>
      </c>
      <c r="BF115" s="70">
        <f t="shared" si="26"/>
        <v>-10</v>
      </c>
    </row>
    <row r="116" spans="3:59" s="70" customFormat="1">
      <c r="C116" s="70" t="s">
        <v>1386</v>
      </c>
      <c r="D116" s="70" t="s">
        <v>1387</v>
      </c>
      <c r="E116" s="70">
        <v>18</v>
      </c>
      <c r="F116" s="70">
        <v>1</v>
      </c>
      <c r="G116" s="71" t="str">
        <f t="shared" si="25"/>
        <v>18-1</v>
      </c>
      <c r="H116" s="70">
        <v>0</v>
      </c>
      <c r="I116" s="70">
        <v>30</v>
      </c>
      <c r="J116" s="70" t="b">
        <f>IF((I116/100)&gt;(VLOOKUP($G116,[1]Depth_Lookup_CCL!$A$3:$L$549,9,FALSE)),"Value too high",TRUE)</f>
        <v>1</v>
      </c>
      <c r="K116" s="72">
        <f>(VLOOKUP($G116,Depth_Lookup_CCL!$A$3:$Z$549,11,FALSE))+(H116/100)</f>
        <v>35.950000000000003</v>
      </c>
      <c r="L116" s="72">
        <f>(VLOOKUP($G116,Depth_Lookup_CCL!$A$3:$Z$549,11,FALSE))+(I116/100)</f>
        <v>36.25</v>
      </c>
      <c r="M116" s="67">
        <v>3</v>
      </c>
      <c r="N116" s="70" t="s">
        <v>1389</v>
      </c>
      <c r="P116" s="73"/>
      <c r="Q116" s="73"/>
      <c r="R116" s="73"/>
      <c r="S116" s="74"/>
      <c r="T116" s="73"/>
      <c r="U116" s="75"/>
      <c r="V116" s="73"/>
      <c r="W116" s="73"/>
      <c r="X116" s="73"/>
      <c r="Y116" s="75"/>
      <c r="Z116" s="75"/>
      <c r="AA116" s="75"/>
      <c r="AB116" s="75"/>
      <c r="AC116" s="73"/>
      <c r="AD116" s="73"/>
      <c r="AE116" s="73"/>
      <c r="AF116" s="75"/>
      <c r="AG116" s="75"/>
      <c r="AH116" s="73"/>
      <c r="AI116" s="73"/>
      <c r="AJ116" s="73"/>
      <c r="AK116" s="72"/>
      <c r="AL116" s="76"/>
      <c r="AM116" s="76"/>
      <c r="AN116" s="72"/>
      <c r="AO116" s="76"/>
      <c r="AP116" s="72"/>
      <c r="AQ116" s="72"/>
      <c r="AR116" s="72"/>
      <c r="AS116" s="72"/>
      <c r="AT116" s="29"/>
      <c r="AU116" s="49"/>
      <c r="AV116" s="29"/>
      <c r="AW116" s="29"/>
      <c r="AX116" s="29"/>
      <c r="AY116" s="29"/>
      <c r="AZ116" s="29"/>
      <c r="BA116" s="29"/>
      <c r="BG116" s="70" t="s">
        <v>1471</v>
      </c>
    </row>
    <row r="117" spans="3:59" s="40" customFormat="1">
      <c r="C117" s="40" t="s">
        <v>1386</v>
      </c>
      <c r="D117" s="40" t="s">
        <v>1387</v>
      </c>
      <c r="E117" s="40">
        <v>18</v>
      </c>
      <c r="F117" s="40">
        <v>1</v>
      </c>
      <c r="G117" s="43" t="str">
        <f t="shared" si="25"/>
        <v>18-1</v>
      </c>
      <c r="H117" s="40">
        <v>30</v>
      </c>
      <c r="I117" s="40">
        <v>40</v>
      </c>
      <c r="J117" s="40" t="b">
        <f>IF((I117/100)&gt;(VLOOKUP($G117,[1]Depth_Lookup_CCL!$A$3:$L$549,9,FALSE)),"Value too high",TRUE)</f>
        <v>1</v>
      </c>
      <c r="K117" s="80">
        <f>(VLOOKUP($G117,Depth_Lookup_CCL!$A$3:$Z$549,11,FALSE))+(H117/100)</f>
        <v>36.25</v>
      </c>
      <c r="L117" s="80">
        <f>(VLOOKUP($G117,Depth_Lookup_CCL!$A$3:$Z$549,11,FALSE))+(I117/100)</f>
        <v>36.35</v>
      </c>
      <c r="M117" s="81">
        <v>3</v>
      </c>
      <c r="N117" s="40" t="s">
        <v>1389</v>
      </c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80"/>
      <c r="AL117" s="82"/>
      <c r="AM117" s="82"/>
      <c r="AN117" s="80"/>
      <c r="AO117" s="82"/>
      <c r="AP117" s="80"/>
      <c r="AQ117" s="80"/>
      <c r="AR117" s="80"/>
      <c r="AS117" s="80"/>
      <c r="AT117" s="77">
        <v>35</v>
      </c>
      <c r="AU117" s="78">
        <v>270</v>
      </c>
      <c r="AV117" s="77">
        <v>15</v>
      </c>
      <c r="AW117" s="77">
        <v>180</v>
      </c>
      <c r="AX117" s="77">
        <f>+(IF($AU117&lt;$AW117,((MIN($AW117,$AU117)+(DEGREES(ATAN((TAN(RADIANS($AV117))/((TAN(RADIANS($AT117))*SIN(RADIANS(ABS($AU117-$AW117))))))-(COS(RADIANS(ABS($AU117-$AW117)))/SIN(RADIANS(ABS($AU117-$AW117)))))))-180)),((MAX($AW117,$AU117)-(DEGREES(ATAN((TAN(RADIANS($AV117))/((TAN(RADIANS($AT117))*SIN(RADIANS(ABS($AU117-$AW117))))))-(COS(RADIANS(ABS($AU117-$AW117)))/SIN(RADIANS(ABS($AU117-$AW117)))))))-180))))</f>
        <v>69.059595609120407</v>
      </c>
      <c r="AY117" s="77">
        <f>IF($AX117&gt;0,$AX117,360+$AX117)</f>
        <v>69.059595609120407</v>
      </c>
      <c r="AZ117" s="77">
        <f>+ABS(DEGREES(ATAN((COS(RADIANS(ABS($AX117+180-(IF($AU117&gt;$AW117,MAX($AV117,$AU117),MIN($AU117,$AW117))))))/(TAN(RADIANS($AT117)))))))</f>
        <v>53.140192863187316</v>
      </c>
      <c r="BA117" s="77">
        <f>+IF(($AX117+90)&gt;0,$AX117+90,$AX117+450)</f>
        <v>159.05959560912041</v>
      </c>
      <c r="BB117" s="77">
        <f>-$AZ117+90</f>
        <v>36.859807136812684</v>
      </c>
      <c r="BC117" s="77">
        <f>IF(($AY117&lt;180),$AY117+180,$AY117-180)</f>
        <v>249.05959560912041</v>
      </c>
      <c r="BD117" s="79">
        <f>-$AZ117+90</f>
        <v>36.859807136812684</v>
      </c>
      <c r="BE117" s="70">
        <f>30+BD117</f>
        <v>66.859807136812691</v>
      </c>
      <c r="BF117" s="70">
        <f>30-BD117</f>
        <v>-6.8598071368126838</v>
      </c>
    </row>
    <row r="118" spans="3:59" s="70" customFormat="1">
      <c r="C118" s="70" t="s">
        <v>1386</v>
      </c>
      <c r="D118" s="70" t="s">
        <v>1387</v>
      </c>
      <c r="E118" s="70">
        <v>18</v>
      </c>
      <c r="F118" s="70">
        <v>1</v>
      </c>
      <c r="G118" s="71" t="str">
        <f t="shared" ref="G118" si="29">E118&amp;"-"&amp;F118</f>
        <v>18-1</v>
      </c>
      <c r="H118" s="70">
        <v>40</v>
      </c>
      <c r="I118" s="70">
        <v>47</v>
      </c>
      <c r="J118" s="70" t="b">
        <f>IF((I118/100)&gt;(VLOOKUP($G118,[1]Depth_Lookup_CCL!$A$3:$L$549,9,FALSE)),"Value too high",TRUE)</f>
        <v>1</v>
      </c>
      <c r="K118" s="72">
        <f>(VLOOKUP($G118,Depth_Lookup_CCL!$A$3:$Z$549,11,FALSE))+(H118/100)</f>
        <v>36.35</v>
      </c>
      <c r="L118" s="72">
        <f>(VLOOKUP($G118,Depth_Lookup_CCL!$A$3:$Z$549,11,FALSE))+(I118/100)</f>
        <v>36.42</v>
      </c>
      <c r="M118" s="67">
        <v>3</v>
      </c>
      <c r="N118" s="70" t="s">
        <v>1389</v>
      </c>
      <c r="P118" s="73"/>
      <c r="Q118" s="73"/>
      <c r="R118" s="73"/>
      <c r="S118" s="74"/>
      <c r="T118" s="73"/>
      <c r="U118" s="75"/>
      <c r="V118" s="73"/>
      <c r="W118" s="73"/>
      <c r="X118" s="73"/>
      <c r="Y118" s="75"/>
      <c r="Z118" s="75"/>
      <c r="AA118" s="75"/>
      <c r="AB118" s="75"/>
      <c r="AC118" s="73"/>
      <c r="AD118" s="73"/>
      <c r="AE118" s="73"/>
      <c r="AF118" s="75"/>
      <c r="AG118" s="75"/>
      <c r="AH118" s="73"/>
      <c r="AI118" s="73"/>
      <c r="AJ118" s="73"/>
      <c r="AK118" s="72"/>
      <c r="AL118" s="76"/>
      <c r="AM118" s="76"/>
      <c r="AN118" s="72"/>
      <c r="AO118" s="76"/>
      <c r="AP118" s="72"/>
      <c r="AQ118" s="72"/>
      <c r="AR118" s="72"/>
      <c r="AS118" s="72"/>
      <c r="AT118" s="77"/>
      <c r="AU118" s="78"/>
      <c r="AV118" s="77"/>
      <c r="AW118" s="77"/>
      <c r="AX118" s="77"/>
      <c r="AY118" s="77"/>
      <c r="AZ118" s="77"/>
      <c r="BA118" s="77"/>
      <c r="BB118" s="77"/>
      <c r="BC118" s="77"/>
      <c r="BD118" s="79"/>
    </row>
    <row r="119" spans="3:59" s="70" customFormat="1">
      <c r="C119" s="70" t="s">
        <v>1386</v>
      </c>
      <c r="D119" s="70" t="s">
        <v>1387</v>
      </c>
      <c r="E119" s="70">
        <v>18</v>
      </c>
      <c r="F119" s="70">
        <v>1</v>
      </c>
      <c r="G119" s="71" t="str">
        <f t="shared" ref="G119" si="30">E119&amp;"-"&amp;F119</f>
        <v>18-1</v>
      </c>
      <c r="H119" s="70">
        <v>47</v>
      </c>
      <c r="I119" s="70">
        <v>59</v>
      </c>
      <c r="J119" s="70" t="b">
        <f>IF((I119/100)&gt;(VLOOKUP($G119,[1]Depth_Lookup_CCL!$A$3:$L$549,9,FALSE)),"Value too high",TRUE)</f>
        <v>1</v>
      </c>
      <c r="K119" s="72">
        <f>(VLOOKUP($G119,Depth_Lookup_CCL!$A$3:$Z$549,11,FALSE))+(H119/100)</f>
        <v>36.42</v>
      </c>
      <c r="L119" s="72">
        <f>(VLOOKUP($G119,Depth_Lookup_CCL!$A$3:$Z$549,11,FALSE))+(I119/100)</f>
        <v>36.540000000000006</v>
      </c>
      <c r="M119" s="67">
        <v>3</v>
      </c>
      <c r="N119" s="70" t="s">
        <v>1389</v>
      </c>
      <c r="P119" s="73"/>
      <c r="Q119" s="73"/>
      <c r="R119" s="73"/>
      <c r="S119" s="74"/>
      <c r="T119" s="73"/>
      <c r="U119" s="75"/>
      <c r="V119" s="73"/>
      <c r="W119" s="73"/>
      <c r="X119" s="73"/>
      <c r="Y119" s="75"/>
      <c r="Z119" s="75"/>
      <c r="AA119" s="75"/>
      <c r="AB119" s="75"/>
      <c r="AC119" s="73"/>
      <c r="AD119" s="73"/>
      <c r="AE119" s="73"/>
      <c r="AF119" s="75"/>
      <c r="AG119" s="75"/>
      <c r="AH119" s="73"/>
      <c r="AI119" s="73"/>
      <c r="AJ119" s="73"/>
      <c r="AK119" s="72" t="s">
        <v>8</v>
      </c>
      <c r="AL119" s="76" t="s">
        <v>285</v>
      </c>
      <c r="AM119" s="76" t="s">
        <v>290</v>
      </c>
      <c r="AN119" s="72">
        <v>0.5</v>
      </c>
      <c r="AO119" s="76" t="s">
        <v>1477</v>
      </c>
      <c r="AP119" s="72"/>
      <c r="AQ119" s="72"/>
      <c r="AR119" s="72"/>
      <c r="AS119" s="72"/>
      <c r="AT119" s="83">
        <v>66</v>
      </c>
      <c r="AU119" s="84">
        <v>270</v>
      </c>
      <c r="AV119" s="83">
        <v>7</v>
      </c>
      <c r="AW119" s="83">
        <v>360</v>
      </c>
      <c r="AX119" s="83">
        <f>+(IF($AU119&lt;$AW119,((MIN($AW119,$AU119)+(DEGREES(ATAN((TAN(RADIANS($AV119))/((TAN(RADIANS($AT119))*SIN(RADIANS(ABS($AU119-$AW119))))))-(COS(RADIANS(ABS($AU119-$AW119)))/SIN(RADIANS(ABS($AU119-$AW119)))))))-180)),((MAX($AW119,$AU119)-(DEGREES(ATAN((TAN(RADIANS($AV119))/((TAN(RADIANS($AT119))*SIN(RADIANS(ABS($AU119-$AW119))))))-(COS(RADIANS(ABS($AU119-$AW119)))/SIN(RADIANS(ABS($AU119-$AW119)))))))-180))))</f>
        <v>93.129085717578903</v>
      </c>
      <c r="AY119" s="83">
        <f>IF($AX119&gt;0,$AX119,360+$AX119)</f>
        <v>93.129085717578903</v>
      </c>
      <c r="AZ119" s="83">
        <f>+ABS(DEGREES(ATAN((COS(RADIANS(ABS($AX119+180-(IF($AU119&gt;$AW119,MAX($AV119,$AU119),MIN($AU119,$AW119))))))/(TAN(RADIANS($AT119)))))))</f>
        <v>23.968251376801742</v>
      </c>
      <c r="BA119" s="83">
        <f>+IF(($AX119+90)&gt;0,$AX119+90,$AX119+450)</f>
        <v>183.1290857175789</v>
      </c>
      <c r="BB119" s="83">
        <f>-$AZ119+90</f>
        <v>66.031748623198254</v>
      </c>
      <c r="BC119" s="83">
        <f>IF(($AY119&lt;180),$AY119+180,$AY119-180)</f>
        <v>273.1290857175789</v>
      </c>
      <c r="BD119" s="85">
        <f>-$AZ119+90</f>
        <v>66.031748623198254</v>
      </c>
      <c r="BE119" s="40">
        <f>30+BD119</f>
        <v>96.031748623198254</v>
      </c>
      <c r="BF119" s="40">
        <f>30-BD119</f>
        <v>-36.031748623198254</v>
      </c>
      <c r="BG119" s="70" t="s">
        <v>1468</v>
      </c>
    </row>
    <row r="120" spans="3:59" s="70" customFormat="1">
      <c r="C120" s="70" t="s">
        <v>1386</v>
      </c>
      <c r="D120" s="70" t="s">
        <v>1387</v>
      </c>
      <c r="E120" s="70">
        <v>18</v>
      </c>
      <c r="F120" s="70">
        <v>1</v>
      </c>
      <c r="G120" s="71" t="str">
        <f t="shared" si="25"/>
        <v>18-1</v>
      </c>
      <c r="H120" s="70">
        <v>59</v>
      </c>
      <c r="I120" s="70">
        <v>76</v>
      </c>
      <c r="J120" s="70" t="b">
        <f>IF((I120/100)&gt;(VLOOKUP($G120,[1]Depth_Lookup_CCL!$A$3:$L$549,9,FALSE)),"Value too high",TRUE)</f>
        <v>1</v>
      </c>
      <c r="K120" s="72">
        <f>(VLOOKUP($G120,Depth_Lookup_CCL!$A$3:$Z$549,11,FALSE))+(H120/100)</f>
        <v>36.540000000000006</v>
      </c>
      <c r="L120" s="72">
        <f>(VLOOKUP($G120,Depth_Lookup_CCL!$A$3:$Z$549,11,FALSE))+(I120/100)</f>
        <v>36.71</v>
      </c>
      <c r="M120" s="67">
        <v>3</v>
      </c>
      <c r="N120" s="70" t="s">
        <v>1389</v>
      </c>
      <c r="O120" s="70" t="s">
        <v>233</v>
      </c>
      <c r="P120" s="73"/>
      <c r="Q120" s="73"/>
      <c r="R120" s="73"/>
      <c r="S120" s="74"/>
      <c r="T120" s="73" t="s">
        <v>170</v>
      </c>
      <c r="U120" s="75" t="s">
        <v>182</v>
      </c>
      <c r="V120" s="73" t="s">
        <v>176</v>
      </c>
      <c r="W120" s="73" t="s">
        <v>107</v>
      </c>
      <c r="X120" s="73">
        <f>VLOOKUP(W120,[3]definitions_list_lookup!$V$12:$W$15,2,FALSE)</f>
        <v>2</v>
      </c>
      <c r="Y120" s="75" t="s">
        <v>242</v>
      </c>
      <c r="Z120" s="75">
        <f>VLOOKUP(Y120,[3]definitions_list_lookup!$AT$3:$AU$5,2,FALSE)</f>
        <v>1</v>
      </c>
      <c r="AA120" s="75">
        <v>20</v>
      </c>
      <c r="AB120" s="75"/>
      <c r="AC120" s="73"/>
      <c r="AD120" s="73"/>
      <c r="AE120" s="73"/>
      <c r="AF120" s="75"/>
      <c r="AG120" s="75"/>
      <c r="AH120" s="73"/>
      <c r="AI120" s="73"/>
      <c r="AJ120" s="73"/>
      <c r="AK120" s="72"/>
      <c r="AL120" s="76"/>
      <c r="AM120" s="76"/>
      <c r="AN120" s="72"/>
      <c r="AO120" s="76"/>
      <c r="AP120" s="72"/>
      <c r="AQ120" s="72"/>
      <c r="AR120" s="72"/>
      <c r="AS120" s="72"/>
      <c r="AT120" s="77">
        <v>22</v>
      </c>
      <c r="AU120" s="78">
        <v>270</v>
      </c>
      <c r="AV120" s="77">
        <v>25</v>
      </c>
      <c r="AW120" s="77">
        <v>180</v>
      </c>
      <c r="AX120" s="77">
        <f>+(IF($AU120&lt;$AW120,((MIN($AW120,$AU120)+(DEGREES(ATAN((TAN(RADIANS($AV120))/((TAN(RADIANS($AT120))*SIN(RADIANS(ABS($AU120-$AW120))))))-(COS(RADIANS(ABS($AU120-$AW120)))/SIN(RADIANS(ABS($AU120-$AW120)))))))-180)),((MAX($AW120,$AU120)-(DEGREES(ATAN((TAN(RADIANS($AV120))/((TAN(RADIANS($AT120))*SIN(RADIANS(ABS($AU120-$AW120))))))-(COS(RADIANS(ABS($AU120-$AW120)))/SIN(RADIANS(ABS($AU120-$AW120)))))))-180))))</f>
        <v>40.906868971060561</v>
      </c>
      <c r="AY120" s="77">
        <f>IF($AX120&gt;0,$AX120,360+$AX120)</f>
        <v>40.906868971060561</v>
      </c>
      <c r="AZ120" s="77">
        <f>+ABS(DEGREES(ATAN((COS(RADIANS(ABS($AX120+180-(IF($AU120&gt;$AW120,MAX($AV120,$AU120),MIN($AU120,$AW120))))))/(TAN(RADIANS($AT120)))))))</f>
        <v>58.325716070234996</v>
      </c>
      <c r="BA120" s="77">
        <f>+IF(($AX120+90)&gt;0,$AX120+90,$AX120+450)</f>
        <v>130.90686897106056</v>
      </c>
      <c r="BB120" s="77">
        <f>-$AZ120+90</f>
        <v>31.674283929765004</v>
      </c>
      <c r="BC120" s="77">
        <f>IF(($AY120&lt;180),$AY120+180,$AY120-180)</f>
        <v>220.90686897106056</v>
      </c>
      <c r="BD120" s="79">
        <f>-$AZ120+90</f>
        <v>31.674283929765004</v>
      </c>
      <c r="BE120" s="70">
        <f>30+BD120</f>
        <v>61.674283929765004</v>
      </c>
      <c r="BF120" s="70">
        <f>30-BD120</f>
        <v>-1.6742839297650036</v>
      </c>
    </row>
    <row r="121" spans="3:59" s="70" customFormat="1">
      <c r="C121" s="70" t="s">
        <v>1386</v>
      </c>
      <c r="D121" s="70" t="s">
        <v>1387</v>
      </c>
      <c r="E121" s="70">
        <v>18</v>
      </c>
      <c r="F121" s="70">
        <v>2</v>
      </c>
      <c r="G121" s="71" t="str">
        <f t="shared" si="25"/>
        <v>18-2</v>
      </c>
      <c r="H121" s="70">
        <v>0</v>
      </c>
      <c r="I121" s="70">
        <v>8</v>
      </c>
      <c r="J121" s="70" t="b">
        <f>IF((I121/100)&gt;(VLOOKUP($G121,[1]Depth_Lookup_CCL!$A$3:$L$549,9,FALSE)),"Value too high",TRUE)</f>
        <v>1</v>
      </c>
      <c r="K121" s="72">
        <f>(VLOOKUP($G121,Depth_Lookup_CCL!$A$3:$Z$549,11,FALSE))+(H121/100)</f>
        <v>36.730000000000004</v>
      </c>
      <c r="L121" s="72">
        <f>(VLOOKUP($G121,Depth_Lookup_CCL!$A$3:$Z$549,11,FALSE))+(I121/100)</f>
        <v>36.81</v>
      </c>
      <c r="M121" s="67">
        <v>3</v>
      </c>
      <c r="N121" s="70" t="s">
        <v>1389</v>
      </c>
      <c r="O121" s="70" t="s">
        <v>233</v>
      </c>
      <c r="P121" s="73"/>
      <c r="Q121" s="73"/>
      <c r="R121" s="73"/>
      <c r="S121" s="74"/>
      <c r="T121" s="73"/>
      <c r="U121" s="75"/>
      <c r="V121" s="73"/>
      <c r="W121" s="73"/>
      <c r="X121" s="73"/>
      <c r="Y121" s="75"/>
      <c r="Z121" s="75"/>
      <c r="AA121" s="75"/>
      <c r="AB121" s="75"/>
      <c r="AC121" s="73"/>
      <c r="AD121" s="73"/>
      <c r="AE121" s="73"/>
      <c r="AF121" s="75"/>
      <c r="AG121" s="75"/>
      <c r="AH121" s="73"/>
      <c r="AI121" s="73"/>
      <c r="AJ121" s="73"/>
      <c r="AK121" s="72"/>
      <c r="AL121" s="76"/>
      <c r="AM121" s="76"/>
      <c r="AN121" s="72"/>
      <c r="AO121" s="76"/>
      <c r="AP121" s="72"/>
      <c r="AQ121" s="72"/>
      <c r="AR121" s="72"/>
      <c r="AS121" s="72"/>
      <c r="AT121" s="77"/>
      <c r="AU121" s="78"/>
      <c r="AV121" s="77"/>
      <c r="AW121" s="77"/>
      <c r="AX121" s="77"/>
      <c r="AY121" s="77"/>
      <c r="AZ121" s="77"/>
      <c r="BA121" s="77"/>
      <c r="BB121" s="77"/>
      <c r="BC121" s="77"/>
      <c r="BD121" s="79"/>
    </row>
    <row r="122" spans="3:59" s="70" customFormat="1">
      <c r="C122" s="70" t="s">
        <v>1386</v>
      </c>
      <c r="D122" s="70" t="s">
        <v>1387</v>
      </c>
      <c r="E122" s="70">
        <v>18</v>
      </c>
      <c r="F122" s="70">
        <v>2</v>
      </c>
      <c r="G122" s="71" t="str">
        <f t="shared" si="25"/>
        <v>18-2</v>
      </c>
      <c r="H122" s="70">
        <v>8</v>
      </c>
      <c r="I122" s="70">
        <v>19</v>
      </c>
      <c r="J122" s="70" t="b">
        <f>IF((I122/100)&gt;(VLOOKUP($G122,[1]Depth_Lookup_CCL!$A$3:$L$549,9,FALSE)),"Value too high",TRUE)</f>
        <v>1</v>
      </c>
      <c r="K122" s="72">
        <f>(VLOOKUP($G122,Depth_Lookup_CCL!$A$3:$Z$549,11,FALSE))+(H122/100)</f>
        <v>36.81</v>
      </c>
      <c r="L122" s="72">
        <f>(VLOOKUP($G122,Depth_Lookup_CCL!$A$3:$Z$549,11,FALSE))+(I122/100)</f>
        <v>36.92</v>
      </c>
      <c r="M122" s="67">
        <v>3</v>
      </c>
      <c r="N122" s="70" t="s">
        <v>1389</v>
      </c>
      <c r="O122" s="70" t="s">
        <v>233</v>
      </c>
      <c r="P122" s="73"/>
      <c r="Q122" s="73"/>
      <c r="R122" s="73"/>
      <c r="S122" s="74"/>
      <c r="T122" s="73"/>
      <c r="U122" s="75"/>
      <c r="V122" s="73"/>
      <c r="W122" s="73"/>
      <c r="X122" s="73"/>
      <c r="Y122" s="75"/>
      <c r="Z122" s="75"/>
      <c r="AA122" s="75"/>
      <c r="AB122" s="75"/>
      <c r="AC122" s="73"/>
      <c r="AD122" s="73"/>
      <c r="AE122" s="73"/>
      <c r="AF122" s="75"/>
      <c r="AG122" s="75"/>
      <c r="AH122" s="73"/>
      <c r="AI122" s="73"/>
      <c r="AJ122" s="73"/>
      <c r="AK122" s="72" t="s">
        <v>8</v>
      </c>
      <c r="AL122" s="76" t="s">
        <v>285</v>
      </c>
      <c r="AM122" s="76" t="s">
        <v>290</v>
      </c>
      <c r="AN122" s="72">
        <v>1</v>
      </c>
      <c r="AO122" s="76" t="s">
        <v>1478</v>
      </c>
      <c r="AP122" s="72"/>
      <c r="AQ122" s="72"/>
      <c r="AR122" s="72"/>
      <c r="AS122" s="72"/>
      <c r="AT122" s="77"/>
      <c r="AU122" s="78"/>
      <c r="AV122" s="77"/>
      <c r="AW122" s="77"/>
      <c r="AX122" s="77"/>
      <c r="AY122" s="77"/>
      <c r="AZ122" s="77"/>
      <c r="BA122" s="77"/>
      <c r="BB122" s="77"/>
      <c r="BC122" s="77"/>
      <c r="BD122" s="79"/>
      <c r="BG122" s="70" t="s">
        <v>1469</v>
      </c>
    </row>
    <row r="123" spans="3:59" s="70" customFormat="1">
      <c r="C123" s="70" t="s">
        <v>1386</v>
      </c>
      <c r="D123" s="70" t="s">
        <v>1387</v>
      </c>
      <c r="E123" s="70">
        <v>18</v>
      </c>
      <c r="F123" s="70">
        <v>2</v>
      </c>
      <c r="G123" s="71" t="str">
        <f t="shared" si="25"/>
        <v>18-2</v>
      </c>
      <c r="H123" s="70">
        <v>19</v>
      </c>
      <c r="I123" s="70">
        <v>38</v>
      </c>
      <c r="J123" s="70" t="b">
        <f>IF((I123/100)&gt;(VLOOKUP($G123,[1]Depth_Lookup_CCL!$A$3:$L$549,9,FALSE)),"Value too high",TRUE)</f>
        <v>1</v>
      </c>
      <c r="K123" s="72">
        <f>(VLOOKUP($G123,Depth_Lookup_CCL!$A$3:$Z$549,11,FALSE))+(H123/100)</f>
        <v>36.92</v>
      </c>
      <c r="L123" s="72">
        <f>(VLOOKUP($G123,Depth_Lookup_CCL!$A$3:$Z$549,11,FALSE))+(I123/100)</f>
        <v>37.110000000000007</v>
      </c>
      <c r="M123" s="67">
        <v>3</v>
      </c>
      <c r="N123" s="70" t="s">
        <v>1389</v>
      </c>
      <c r="O123" s="70" t="s">
        <v>233</v>
      </c>
      <c r="P123" s="73"/>
      <c r="Q123" s="73"/>
      <c r="R123" s="73"/>
      <c r="S123" s="74"/>
      <c r="T123" s="73"/>
      <c r="U123" s="75"/>
      <c r="V123" s="73"/>
      <c r="W123" s="73"/>
      <c r="X123" s="73"/>
      <c r="Y123" s="75"/>
      <c r="Z123" s="75"/>
      <c r="AA123" s="75"/>
      <c r="AB123" s="75"/>
      <c r="AC123" s="73"/>
      <c r="AD123" s="73"/>
      <c r="AE123" s="73"/>
      <c r="AF123" s="75"/>
      <c r="AG123" s="75"/>
      <c r="AH123" s="73"/>
      <c r="AI123" s="73"/>
      <c r="AJ123" s="73"/>
      <c r="AK123" s="72"/>
      <c r="AL123" s="76"/>
      <c r="AM123" s="76"/>
      <c r="AN123" s="72"/>
      <c r="AO123" s="76"/>
      <c r="AP123" s="72"/>
      <c r="AQ123" s="72"/>
      <c r="AR123" s="72"/>
      <c r="AS123" s="72"/>
    </row>
    <row r="124" spans="3:59" s="70" customFormat="1">
      <c r="C124" s="70" t="s">
        <v>1386</v>
      </c>
      <c r="D124" s="70" t="s">
        <v>1387</v>
      </c>
      <c r="E124" s="70">
        <v>18</v>
      </c>
      <c r="F124" s="70">
        <v>2</v>
      </c>
      <c r="G124" s="71" t="str">
        <f t="shared" si="25"/>
        <v>18-2</v>
      </c>
      <c r="H124" s="70">
        <v>38</v>
      </c>
      <c r="I124" s="70">
        <v>56</v>
      </c>
      <c r="J124" s="70" t="b">
        <f>IF((I124/100)&gt;(VLOOKUP($G124,[1]Depth_Lookup_CCL!$A$3:$L$549,9,FALSE)),"Value too high",TRUE)</f>
        <v>1</v>
      </c>
      <c r="K124" s="72">
        <f>(VLOOKUP($G124,Depth_Lookup_CCL!$A$3:$Z$549,11,FALSE))+(H124/100)</f>
        <v>37.110000000000007</v>
      </c>
      <c r="L124" s="72">
        <f>(VLOOKUP($G124,Depth_Lookup_CCL!$A$3:$Z$549,11,FALSE))+(I124/100)</f>
        <v>37.290000000000006</v>
      </c>
      <c r="M124" s="67">
        <v>3</v>
      </c>
      <c r="N124" s="70" t="s">
        <v>1389</v>
      </c>
      <c r="O124" s="70" t="s">
        <v>233</v>
      </c>
      <c r="P124" s="73"/>
      <c r="Q124" s="73"/>
      <c r="R124" s="73"/>
      <c r="S124" s="74"/>
      <c r="T124" s="73"/>
      <c r="U124" s="75"/>
      <c r="V124" s="73"/>
      <c r="W124" s="73"/>
      <c r="X124" s="73"/>
      <c r="Y124" s="75"/>
      <c r="Z124" s="75"/>
      <c r="AA124" s="75"/>
      <c r="AB124" s="75"/>
      <c r="AC124" s="73"/>
      <c r="AD124" s="73"/>
      <c r="AE124" s="73"/>
      <c r="AF124" s="75"/>
      <c r="AG124" s="75"/>
      <c r="AH124" s="73"/>
      <c r="AI124" s="73"/>
      <c r="AJ124" s="73"/>
      <c r="AK124" s="72"/>
      <c r="AL124" s="76"/>
      <c r="AM124" s="76"/>
      <c r="AN124" s="72"/>
      <c r="AO124" s="76"/>
      <c r="AP124" s="72"/>
      <c r="AQ124" s="72"/>
      <c r="AR124" s="72"/>
      <c r="AS124" s="72"/>
      <c r="AT124" s="77">
        <v>30</v>
      </c>
      <c r="AU124" s="78">
        <v>270</v>
      </c>
      <c r="AV124" s="77">
        <v>13</v>
      </c>
      <c r="AW124" s="77">
        <v>360</v>
      </c>
      <c r="AX124" s="77">
        <f>+(IF($AU124&lt;$AW124,((MIN($AW124,$AU124)+(DEGREES(ATAN((TAN(RADIANS($AV124))/((TAN(RADIANS($AT124))*SIN(RADIANS(ABS($AU124-$AW124))))))-(COS(RADIANS(ABS($AU124-$AW124)))/SIN(RADIANS(ABS($AU124-$AW124)))))))-180)),((MAX($AW124,$AU124)-(DEGREES(ATAN((TAN(RADIANS($AV124))/((TAN(RADIANS($AT124))*SIN(RADIANS(ABS($AU124-$AW124))))))-(COS(RADIANS(ABS($AU124-$AW124)))/SIN(RADIANS(ABS($AU124-$AW124)))))))-180))))</f>
        <v>111.7952566867491</v>
      </c>
      <c r="AY124" s="77">
        <f>IF($AX124&gt;0,$AX124,360+$AX124)</f>
        <v>111.7952566867491</v>
      </c>
      <c r="AZ124" s="77">
        <f>+ABS(DEGREES(ATAN((COS(RADIANS(ABS($AX124+180-(IF($AU124&gt;$AW124,MAX($AV124,$AU124),MIN($AU124,$AW124))))))/(TAN(RADIANS($AT124)))))))</f>
        <v>58.126710429270553</v>
      </c>
      <c r="BA124" s="77">
        <f>+IF(($AX124+90)&gt;0,$AX124+90,$AX124+450)</f>
        <v>201.7952566867491</v>
      </c>
      <c r="BB124" s="77">
        <f>-$AZ124+90</f>
        <v>31.873289570729447</v>
      </c>
      <c r="BC124" s="77">
        <f>IF(($AY124&lt;180),$AY124+180,$AY124-180)</f>
        <v>291.7952566867491</v>
      </c>
      <c r="BD124" s="79">
        <f>-$AZ124+90</f>
        <v>31.873289570729447</v>
      </c>
      <c r="BE124" s="70">
        <f>30+BD124</f>
        <v>61.873289570729447</v>
      </c>
      <c r="BF124" s="70">
        <f>30-BD124</f>
        <v>-1.8732895707294475</v>
      </c>
    </row>
    <row r="125" spans="3:59" s="70" customFormat="1">
      <c r="C125" s="70" t="s">
        <v>1386</v>
      </c>
      <c r="D125" s="70" t="s">
        <v>1387</v>
      </c>
      <c r="E125" s="70">
        <v>18</v>
      </c>
      <c r="F125" s="70">
        <v>2</v>
      </c>
      <c r="G125" s="71" t="str">
        <f t="shared" si="25"/>
        <v>18-2</v>
      </c>
      <c r="H125" s="70">
        <v>56</v>
      </c>
      <c r="I125" s="70">
        <v>89</v>
      </c>
      <c r="J125" s="70" t="b">
        <f>IF((I125/100)&gt;(VLOOKUP($G125,[1]Depth_Lookup_CCL!$A$3:$L$549,9,FALSE)),"Value too high",TRUE)</f>
        <v>1</v>
      </c>
      <c r="K125" s="72">
        <f>(VLOOKUP($G125,Depth_Lookup_CCL!$A$3:$Z$549,11,FALSE))+(H125/100)</f>
        <v>37.290000000000006</v>
      </c>
      <c r="L125" s="72">
        <f>(VLOOKUP($G125,Depth_Lookup_CCL!$A$3:$Z$549,11,FALSE))+(I125/100)</f>
        <v>37.620000000000005</v>
      </c>
      <c r="M125" s="67">
        <v>3</v>
      </c>
      <c r="N125" s="70" t="s">
        <v>1389</v>
      </c>
      <c r="O125" s="70" t="s">
        <v>233</v>
      </c>
      <c r="P125" s="73"/>
      <c r="Q125" s="73"/>
      <c r="R125" s="73"/>
      <c r="S125" s="74"/>
      <c r="T125" s="73" t="s">
        <v>158</v>
      </c>
      <c r="U125" s="75" t="s">
        <v>155</v>
      </c>
      <c r="V125" s="73" t="s">
        <v>176</v>
      </c>
      <c r="W125" s="73" t="s">
        <v>107</v>
      </c>
      <c r="X125" s="73">
        <f>VLOOKUP(W125,[3]definitions_list_lookup!$V$12:$W$15,2,FALSE)</f>
        <v>2</v>
      </c>
      <c r="Y125" s="75" t="s">
        <v>242</v>
      </c>
      <c r="Z125" s="75">
        <f>VLOOKUP(Y125,[3]definitions_list_lookup!$AT$3:$AU$5,2,FALSE)</f>
        <v>1</v>
      </c>
      <c r="AA125" s="75">
        <v>15</v>
      </c>
      <c r="AB125" s="75"/>
      <c r="AC125" s="73"/>
      <c r="AD125" s="73"/>
      <c r="AE125" s="73"/>
      <c r="AF125" s="75"/>
      <c r="AG125" s="75"/>
      <c r="AH125" s="73"/>
      <c r="AI125" s="73"/>
      <c r="AJ125" s="73"/>
      <c r="AK125" s="72"/>
      <c r="AL125" s="76"/>
      <c r="AM125" s="76"/>
      <c r="AN125" s="72"/>
      <c r="AO125" s="76"/>
      <c r="AP125" s="72"/>
      <c r="AQ125" s="72"/>
      <c r="AR125" s="72"/>
      <c r="AS125" s="72"/>
      <c r="AT125" s="77">
        <v>38</v>
      </c>
      <c r="AU125" s="78">
        <v>270</v>
      </c>
      <c r="AV125" s="77">
        <v>12</v>
      </c>
      <c r="AW125" s="77">
        <v>360</v>
      </c>
      <c r="AX125" s="77">
        <f>+(IF($AU125&lt;$AW125,((MIN($AW125,$AU125)+(DEGREES(ATAN((TAN(RADIANS($AV125))/((TAN(RADIANS($AT125))*SIN(RADIANS(ABS($AU125-$AW125))))))-(COS(RADIANS(ABS($AU125-$AW125)))/SIN(RADIANS(ABS($AU125-$AW125)))))))-180)),((MAX($AW125,$AU125)-(DEGREES(ATAN((TAN(RADIANS($AV125))/((TAN(RADIANS($AT125))*SIN(RADIANS(ABS($AU125-$AW125))))))-(COS(RADIANS(ABS($AU125-$AW125)))/SIN(RADIANS(ABS($AU125-$AW125)))))))-180))))</f>
        <v>105.21952719128677</v>
      </c>
      <c r="AY125" s="77">
        <f>IF($AX125&gt;0,$AX125,360+$AX125)</f>
        <v>105.21952719128677</v>
      </c>
      <c r="AZ125" s="77">
        <f>+ABS(DEGREES(ATAN((COS(RADIANS(ABS($AX125+180-(IF($AU125&gt;$AW125,MAX($AV125,$AU125),MIN($AU125,$AW125))))))/(TAN(RADIANS($AT125)))))))</f>
        <v>51.003475787150109</v>
      </c>
      <c r="BA125" s="77">
        <f>+IF(($AX125+90)&gt;0,$AX125+90,$AX125+450)</f>
        <v>195.21952719128677</v>
      </c>
      <c r="BB125" s="77">
        <f>-$AZ125+90</f>
        <v>38.996524212849891</v>
      </c>
      <c r="BC125" s="77">
        <f>IF(($AY125&lt;180),$AY125+180,$AY125-180)</f>
        <v>285.21952719128677</v>
      </c>
      <c r="BD125" s="79">
        <f>-$AZ125+90</f>
        <v>38.996524212849891</v>
      </c>
      <c r="BE125" s="70">
        <f>30+BD125</f>
        <v>68.996524212849891</v>
      </c>
      <c r="BF125" s="70">
        <f>30-BD125</f>
        <v>-8.9965242128498915</v>
      </c>
    </row>
    <row r="126" spans="3:59" s="70" customFormat="1">
      <c r="C126" s="70" t="s">
        <v>1386</v>
      </c>
      <c r="D126" s="70" t="s">
        <v>1387</v>
      </c>
      <c r="E126" s="70">
        <v>18</v>
      </c>
      <c r="F126" s="70">
        <v>3</v>
      </c>
      <c r="G126" s="71" t="str">
        <f t="shared" si="25"/>
        <v>18-3</v>
      </c>
      <c r="H126" s="70">
        <v>0</v>
      </c>
      <c r="I126" s="70">
        <v>24</v>
      </c>
      <c r="J126" s="70" t="b">
        <f>IF((I126/100)&gt;(VLOOKUP($G126,[1]Depth_Lookup_CCL!$A$3:$L$549,9,FALSE)),"Value too high",TRUE)</f>
        <v>1</v>
      </c>
      <c r="K126" s="72">
        <f>(VLOOKUP($G126,Depth_Lookup_CCL!$A$3:$Z$549,11,FALSE))+(H126/100)</f>
        <v>37.630000000000003</v>
      </c>
      <c r="L126" s="72">
        <f>(VLOOKUP($G126,Depth_Lookup_CCL!$A$3:$Z$549,11,FALSE))+(I126/100)</f>
        <v>37.870000000000005</v>
      </c>
      <c r="M126" s="67">
        <v>3</v>
      </c>
      <c r="N126" s="70" t="s">
        <v>1389</v>
      </c>
      <c r="P126" s="73"/>
      <c r="Q126" s="73"/>
      <c r="R126" s="73"/>
      <c r="S126" s="74"/>
      <c r="T126" s="73"/>
      <c r="U126" s="75"/>
      <c r="V126" s="73"/>
      <c r="W126" s="73"/>
      <c r="X126" s="73"/>
      <c r="Y126" s="75"/>
      <c r="Z126" s="75"/>
      <c r="AA126" s="75"/>
      <c r="AB126" s="75"/>
      <c r="AC126" s="73"/>
      <c r="AD126" s="73"/>
      <c r="AE126" s="73"/>
      <c r="AF126" s="75"/>
      <c r="AG126" s="75"/>
      <c r="AH126" s="73"/>
      <c r="AI126" s="73"/>
      <c r="AJ126" s="73"/>
      <c r="AK126" s="72" t="s">
        <v>8</v>
      </c>
      <c r="AL126" s="76"/>
      <c r="AM126" s="76" t="s">
        <v>290</v>
      </c>
      <c r="AN126" s="72"/>
      <c r="AO126" s="76"/>
      <c r="AP126" s="72"/>
      <c r="AQ126" s="72"/>
      <c r="AR126" s="72"/>
      <c r="AS126" s="72"/>
      <c r="AT126" s="77">
        <v>30</v>
      </c>
      <c r="AU126" s="78">
        <v>270</v>
      </c>
      <c r="AV126" s="77">
        <v>6</v>
      </c>
      <c r="AW126" s="77">
        <v>360</v>
      </c>
      <c r="AX126" s="77">
        <f>+(IF($AU126&lt;$AW126,((MIN($AW126,$AU126)+(DEGREES(ATAN((TAN(RADIANS($AV126))/((TAN(RADIANS($AT126))*SIN(RADIANS(ABS($AU126-$AW126))))))-(COS(RADIANS(ABS($AU126-$AW126)))/SIN(RADIANS(ABS($AU126-$AW126)))))))-180)),((MAX($AW126,$AU126)-(DEGREES(ATAN((TAN(RADIANS($AV126))/((TAN(RADIANS($AT126))*SIN(RADIANS(ABS($AU126-$AW126))))))-(COS(RADIANS(ABS($AU126-$AW126)))/SIN(RADIANS(ABS($AU126-$AW126)))))))-180))))</f>
        <v>100.31747438504351</v>
      </c>
      <c r="AY126" s="77">
        <f>IF($AX126&gt;0,$AX126,360+$AX126)</f>
        <v>100.31747438504351</v>
      </c>
      <c r="AZ126" s="77">
        <f>+ABS(DEGREES(ATAN((COS(RADIANS(ABS($AX126+180-(IF($AU126&gt;$AW126,MAX($AV126,$AU126),MIN($AU126,$AW126))))))/(TAN(RADIANS($AT126)))))))</f>
        <v>59.593919054361898</v>
      </c>
      <c r="BA126" s="77">
        <f>+IF(($AX126+90)&gt;0,$AX126+90,$AX126+450)</f>
        <v>190.31747438504351</v>
      </c>
      <c r="BB126" s="77">
        <f>-$AZ126+90</f>
        <v>30.406080945638102</v>
      </c>
      <c r="BC126" s="77">
        <f>IF(($AY126&lt;180),$AY126+180,$AY126-180)</f>
        <v>280.31747438504351</v>
      </c>
      <c r="BD126" s="79">
        <f>-$AZ126+90</f>
        <v>30.406080945638102</v>
      </c>
      <c r="BE126" s="70">
        <f t="shared" si="27"/>
        <v>60.406080945638102</v>
      </c>
      <c r="BF126" s="70">
        <f t="shared" si="26"/>
        <v>-0.40608094563810226</v>
      </c>
    </row>
    <row r="127" spans="3:59" s="70" customFormat="1">
      <c r="C127" s="70" t="s">
        <v>1386</v>
      </c>
      <c r="D127" s="70" t="s">
        <v>1387</v>
      </c>
      <c r="E127" s="70">
        <v>18</v>
      </c>
      <c r="F127" s="70">
        <v>3</v>
      </c>
      <c r="G127" s="71" t="str">
        <f t="shared" si="25"/>
        <v>18-3</v>
      </c>
      <c r="H127" s="70">
        <v>24</v>
      </c>
      <c r="I127" s="70">
        <v>47</v>
      </c>
      <c r="J127" s="70" t="b">
        <f>IF((I127/100)&gt;(VLOOKUP($G127,[1]Depth_Lookup_CCL!$A$3:$L$549,9,FALSE)),"Value too high",TRUE)</f>
        <v>1</v>
      </c>
      <c r="K127" s="72">
        <f>(VLOOKUP($G127,Depth_Lookup_CCL!$A$3:$Z$549,11,FALSE))+(H127/100)</f>
        <v>37.870000000000005</v>
      </c>
      <c r="L127" s="72">
        <f>(VLOOKUP($G127,Depth_Lookup_CCL!$A$3:$Z$549,11,FALSE))+(I127/100)</f>
        <v>38.1</v>
      </c>
      <c r="M127" s="67">
        <v>3</v>
      </c>
      <c r="N127" s="70" t="s">
        <v>1389</v>
      </c>
      <c r="P127" s="73"/>
      <c r="Q127" s="73"/>
      <c r="R127" s="73"/>
      <c r="S127" s="74"/>
      <c r="T127" s="73"/>
      <c r="U127" s="75"/>
      <c r="V127" s="73"/>
      <c r="W127" s="73"/>
      <c r="X127" s="73"/>
      <c r="Y127" s="75"/>
      <c r="Z127" s="75"/>
      <c r="AA127" s="75"/>
      <c r="AB127" s="75"/>
      <c r="AC127" s="73"/>
      <c r="AD127" s="73"/>
      <c r="AE127" s="73"/>
      <c r="AF127" s="75"/>
      <c r="AG127" s="75"/>
      <c r="AH127" s="73"/>
      <c r="AI127" s="73"/>
      <c r="AJ127" s="73"/>
      <c r="AK127" s="72"/>
      <c r="AL127" s="76"/>
      <c r="AM127" s="76"/>
      <c r="AN127" s="72"/>
      <c r="AO127" s="76"/>
      <c r="AP127" s="72"/>
      <c r="AQ127" s="72"/>
      <c r="AR127" s="72"/>
      <c r="AS127" s="72"/>
      <c r="AT127" s="77"/>
      <c r="AU127" s="78"/>
      <c r="AV127" s="77"/>
      <c r="AW127" s="77"/>
      <c r="AX127" s="77"/>
      <c r="AY127" s="77"/>
      <c r="AZ127" s="77"/>
      <c r="BA127" s="77"/>
      <c r="BB127" s="77"/>
      <c r="BC127" s="77"/>
      <c r="BD127" s="79"/>
      <c r="BG127" s="70" t="s">
        <v>1469</v>
      </c>
    </row>
    <row r="128" spans="3:59" s="70" customFormat="1">
      <c r="C128" s="70" t="s">
        <v>1386</v>
      </c>
      <c r="D128" s="70" t="s">
        <v>1387</v>
      </c>
      <c r="E128" s="70">
        <v>18</v>
      </c>
      <c r="F128" s="70">
        <v>3</v>
      </c>
      <c r="G128" s="71" t="str">
        <f t="shared" si="25"/>
        <v>18-3</v>
      </c>
      <c r="H128" s="70">
        <v>47</v>
      </c>
      <c r="I128" s="70">
        <v>70</v>
      </c>
      <c r="J128" s="70" t="b">
        <f>IF((I128/100)&gt;(VLOOKUP($G128,[1]Depth_Lookup_CCL!$A$3:$L$549,9,FALSE)),"Value too high",TRUE)</f>
        <v>1</v>
      </c>
      <c r="K128" s="72">
        <f>(VLOOKUP($G128,Depth_Lookup_CCL!$A$3:$Z$549,11,FALSE))+(H128/100)</f>
        <v>38.1</v>
      </c>
      <c r="L128" s="72">
        <f>(VLOOKUP($G128,Depth_Lookup_CCL!$A$3:$Z$549,11,FALSE))+(I128/100)</f>
        <v>38.330000000000005</v>
      </c>
      <c r="M128" s="67">
        <v>3</v>
      </c>
      <c r="N128" s="70" t="s">
        <v>1389</v>
      </c>
      <c r="O128" s="70" t="s">
        <v>233</v>
      </c>
      <c r="P128" s="73"/>
      <c r="Q128" s="73"/>
      <c r="R128" s="73"/>
      <c r="S128" s="74"/>
      <c r="T128" s="73"/>
      <c r="U128" s="75"/>
      <c r="V128" s="73"/>
      <c r="W128" s="73"/>
      <c r="X128" s="73" t="e">
        <f>VLOOKUP(W128,[3]definitions_list_lookup!$V$12:$W$15,2,FALSE)</f>
        <v>#N/A</v>
      </c>
      <c r="Y128" s="75"/>
      <c r="Z128" s="75" t="e">
        <f>VLOOKUP(Y128,[3]definitions_list_lookup!$AT$3:$AU$5,2,FALSE)</f>
        <v>#N/A</v>
      </c>
      <c r="AA128" s="75"/>
      <c r="AB128" s="75"/>
      <c r="AC128" s="73"/>
      <c r="AD128" s="73"/>
      <c r="AE128" s="73"/>
      <c r="AF128" s="75"/>
      <c r="AG128" s="75"/>
      <c r="AH128" s="73"/>
      <c r="AI128" s="73"/>
      <c r="AJ128" s="73"/>
      <c r="AK128" s="72" t="s">
        <v>8</v>
      </c>
      <c r="AL128" s="76"/>
      <c r="AM128" s="76" t="s">
        <v>290</v>
      </c>
      <c r="AN128" s="72">
        <v>1</v>
      </c>
      <c r="AO128" s="76"/>
      <c r="AP128" s="72"/>
      <c r="AQ128" s="72"/>
      <c r="AR128" s="72"/>
      <c r="AS128" s="72"/>
      <c r="AT128" s="77">
        <v>45</v>
      </c>
      <c r="AU128" s="78">
        <v>90</v>
      </c>
      <c r="AV128" s="77"/>
      <c r="AW128" s="77"/>
      <c r="AX128" s="77">
        <f>+(IF($AU128&lt;$AW128,((MIN($AW128,$AU128)+(DEGREES(ATAN((TAN(RADIANS($AV128))/((TAN(RADIANS($AT128))*SIN(RADIANS(ABS($AU128-$AW128))))))-(COS(RADIANS(ABS($AU128-$AW128)))/SIN(RADIANS(ABS($AU128-$AW128)))))))-180)),((MAX($AW128,$AU128)-(DEGREES(ATAN((TAN(RADIANS($AV128))/((TAN(RADIANS($AT128))*SIN(RADIANS(ABS($AU128-$AW128))))))-(COS(RADIANS(ABS($AU128-$AW128)))/SIN(RADIANS(ABS($AU128-$AW128)))))))-180))))</f>
        <v>-90</v>
      </c>
      <c r="AY128" s="77">
        <f>IF($AX128&gt;0,$AX128,360+$AX128)</f>
        <v>270</v>
      </c>
      <c r="AZ128" s="77">
        <f>+ABS(DEGREES(ATAN((COS(RADIANS(ABS($AX128+180-(IF($AU128&gt;$AW128,MAX($AV128,$AU128),MIN($AU128,$AW128))))))/(TAN(RADIANS($AT128)))))))</f>
        <v>45.000000000000007</v>
      </c>
      <c r="BA128" s="77">
        <f>+IF(($AX128+90)&gt;0,$AX128+90,$AX128+450)</f>
        <v>360</v>
      </c>
      <c r="BB128" s="77">
        <f>-$AZ128+90</f>
        <v>44.999999999999993</v>
      </c>
      <c r="BC128" s="77">
        <f>IF(($AY128&lt;180),$AY128+180,$AY128-180)</f>
        <v>90</v>
      </c>
      <c r="BD128" s="79">
        <f>-$AZ128+90</f>
        <v>44.999999999999993</v>
      </c>
      <c r="BE128" s="70">
        <f t="shared" ref="BE128:BE130" si="31">30+BD128</f>
        <v>75</v>
      </c>
      <c r="BF128" s="70">
        <f t="shared" ref="BF128:BF130" si="32">30-BD128</f>
        <v>-14.999999999999993</v>
      </c>
      <c r="BG128" s="70" t="s">
        <v>1469</v>
      </c>
    </row>
    <row r="129" spans="3:59" s="70" customFormat="1">
      <c r="C129" s="70" t="s">
        <v>1386</v>
      </c>
      <c r="D129" s="70" t="s">
        <v>1387</v>
      </c>
      <c r="E129" s="70">
        <v>18</v>
      </c>
      <c r="F129" s="70">
        <v>4</v>
      </c>
      <c r="G129" s="71" t="str">
        <f t="shared" si="25"/>
        <v>18-4</v>
      </c>
      <c r="H129" s="70">
        <v>0</v>
      </c>
      <c r="I129" s="70">
        <v>10</v>
      </c>
      <c r="J129" s="70" t="b">
        <f>IF((I129/100)&gt;(VLOOKUP($G129,[1]Depth_Lookup_CCL!$A$3:$L$549,9,FALSE)),"Value too high",TRUE)</f>
        <v>1</v>
      </c>
      <c r="K129" s="72">
        <f>(VLOOKUP($G129,Depth_Lookup_CCL!$A$3:$Z$549,11,FALSE))+(H129/100)</f>
        <v>38.340000000000003</v>
      </c>
      <c r="L129" s="72">
        <f>(VLOOKUP($G129,Depth_Lookup_CCL!$A$3:$Z$549,11,FALSE))+(I129/100)</f>
        <v>38.440000000000005</v>
      </c>
      <c r="M129" s="67">
        <v>3</v>
      </c>
      <c r="N129" s="70" t="s">
        <v>1389</v>
      </c>
      <c r="P129" s="73"/>
      <c r="Q129" s="73"/>
      <c r="R129" s="73"/>
      <c r="S129" s="74"/>
      <c r="T129" s="73"/>
      <c r="U129" s="75"/>
      <c r="V129" s="73"/>
      <c r="W129" s="73"/>
      <c r="X129" s="73"/>
      <c r="Y129" s="75"/>
      <c r="Z129" s="75"/>
      <c r="AA129" s="75"/>
      <c r="AB129" s="75"/>
      <c r="AC129" s="73"/>
      <c r="AD129" s="73"/>
      <c r="AE129" s="73"/>
      <c r="AF129" s="75"/>
      <c r="AG129" s="75"/>
      <c r="AH129" s="73"/>
      <c r="AI129" s="73"/>
      <c r="AJ129" s="73"/>
      <c r="AK129" s="72"/>
      <c r="AL129" s="76"/>
      <c r="AM129" s="76"/>
      <c r="AN129" s="72"/>
      <c r="AO129" s="76"/>
      <c r="AP129" s="72"/>
      <c r="AQ129" s="72"/>
      <c r="AR129" s="72"/>
      <c r="AS129" s="72"/>
      <c r="AT129" s="77">
        <v>28</v>
      </c>
      <c r="AU129" s="78">
        <v>270</v>
      </c>
      <c r="AV129" s="77">
        <v>36</v>
      </c>
      <c r="AW129" s="77">
        <v>360</v>
      </c>
      <c r="AX129" s="77">
        <f>+(IF($AU129&lt;$AW129,((MIN($AW129,$AU129)+(DEGREES(ATAN((TAN(RADIANS($AV129))/((TAN(RADIANS($AT129))*SIN(RADIANS(ABS($AU129-$AW129))))))-(COS(RADIANS(ABS($AU129-$AW129)))/SIN(RADIANS(ABS($AU129-$AW129)))))))-180)),((MAX($AW129,$AU129)-(DEGREES(ATAN((TAN(RADIANS($AV129))/((TAN(RADIANS($AT129))*SIN(RADIANS(ABS($AU129-$AW129))))))-(COS(RADIANS(ABS($AU129-$AW129)))/SIN(RADIANS(ABS($AU129-$AW129)))))))-180))))</f>
        <v>143.80201900976573</v>
      </c>
      <c r="AY129" s="77">
        <f>IF($AX129&gt;0,$AX129,360+$AX129)</f>
        <v>143.80201900976573</v>
      </c>
      <c r="AZ129" s="77">
        <f>+ABS(DEGREES(ATAN((COS(RADIANS(ABS($AX129+180-(IF($AU129&gt;$AW129,MAX($AV129,$AU129),MIN($AU129,$AW129))))))/(TAN(RADIANS($AT129)))))))</f>
        <v>48.002609171982684</v>
      </c>
      <c r="BA129" s="77">
        <f>+IF(($AX129+90)&gt;0,$AX129+90,$AX129+450)</f>
        <v>233.80201900976573</v>
      </c>
      <c r="BB129" s="77">
        <f>-$AZ129+90</f>
        <v>41.997390828017316</v>
      </c>
      <c r="BC129" s="77">
        <f>IF(($AY129&lt;180),$AY129+180,$AY129-180)</f>
        <v>323.80201900976573</v>
      </c>
      <c r="BD129" s="79">
        <f>-$AZ129+90</f>
        <v>41.997390828017316</v>
      </c>
      <c r="BE129" s="70">
        <f t="shared" si="31"/>
        <v>71.997390828017316</v>
      </c>
      <c r="BF129" s="70">
        <f t="shared" si="32"/>
        <v>-11.997390828017316</v>
      </c>
    </row>
    <row r="130" spans="3:59" s="70" customFormat="1">
      <c r="C130" s="70" t="s">
        <v>1386</v>
      </c>
      <c r="D130" s="70" t="s">
        <v>1387</v>
      </c>
      <c r="E130" s="70">
        <v>18</v>
      </c>
      <c r="F130" s="70">
        <v>4</v>
      </c>
      <c r="G130" s="71" t="str">
        <f t="shared" ref="G130" si="33">E130&amp;"-"&amp;F130</f>
        <v>18-4</v>
      </c>
      <c r="H130" s="70">
        <v>10</v>
      </c>
      <c r="I130" s="70">
        <v>18</v>
      </c>
      <c r="J130" s="70" t="b">
        <f>IF((I130/100)&gt;(VLOOKUP($G130,[1]Depth_Lookup_CCL!$A$3:$L$549,9,FALSE)),"Value too high",TRUE)</f>
        <v>1</v>
      </c>
      <c r="K130" s="72">
        <f>(VLOOKUP($G130,Depth_Lookup_CCL!$A$3:$Z$549,11,FALSE))+(H130/100)</f>
        <v>38.440000000000005</v>
      </c>
      <c r="L130" s="72">
        <f>(VLOOKUP($G130,Depth_Lookup_CCL!$A$3:$Z$549,11,FALSE))+(I130/100)</f>
        <v>38.520000000000003</v>
      </c>
      <c r="M130" s="67">
        <v>3</v>
      </c>
      <c r="N130" s="70" t="s">
        <v>1389</v>
      </c>
      <c r="P130" s="73"/>
      <c r="Q130" s="73"/>
      <c r="R130" s="73"/>
      <c r="S130" s="74"/>
      <c r="T130" s="73"/>
      <c r="U130" s="75"/>
      <c r="V130" s="73"/>
      <c r="W130" s="73"/>
      <c r="X130" s="73"/>
      <c r="Y130" s="75"/>
      <c r="Z130" s="75"/>
      <c r="AA130" s="75"/>
      <c r="AB130" s="75"/>
      <c r="AC130" s="73"/>
      <c r="AD130" s="73"/>
      <c r="AE130" s="73"/>
      <c r="AF130" s="75"/>
      <c r="AG130" s="75"/>
      <c r="AH130" s="73"/>
      <c r="AI130" s="73"/>
      <c r="AJ130" s="73"/>
      <c r="AK130" s="72" t="s">
        <v>8</v>
      </c>
      <c r="AL130" s="76" t="s">
        <v>285</v>
      </c>
      <c r="AM130" s="76" t="s">
        <v>286</v>
      </c>
      <c r="AN130" s="72">
        <v>1</v>
      </c>
      <c r="AO130" s="76"/>
      <c r="AP130" s="72"/>
      <c r="AQ130" s="72"/>
      <c r="AR130" s="72"/>
      <c r="AS130" s="72"/>
      <c r="AT130" s="77">
        <v>62</v>
      </c>
      <c r="AU130" s="78">
        <v>270</v>
      </c>
      <c r="AV130" s="77">
        <v>23</v>
      </c>
      <c r="AW130" s="77">
        <v>360</v>
      </c>
      <c r="AX130" s="77">
        <f>+(IF($AU130&lt;$AW130,((MIN($AW130,$AU130)+(DEGREES(ATAN((TAN(RADIANS($AV130))/((TAN(RADIANS($AT130))*SIN(RADIANS(ABS($AU130-$AW130))))))-(COS(RADIANS(ABS($AU130-$AW130)))/SIN(RADIANS(ABS($AU130-$AW130)))))))-180)),((MAX($AW130,$AU130)-(DEGREES(ATAN((TAN(RADIANS($AV130))/((TAN(RADIANS($AT130))*SIN(RADIANS(ABS($AU130-$AW130))))))-(COS(RADIANS(ABS($AU130-$AW130)))/SIN(RADIANS(ABS($AU130-$AW130)))))))-180))))</f>
        <v>102.7184030256264</v>
      </c>
      <c r="AY130" s="77">
        <f>IF($AX130&gt;0,$AX130,360+$AX130)</f>
        <v>102.7184030256264</v>
      </c>
      <c r="AZ130" s="77">
        <f>+ABS(DEGREES(ATAN((COS(RADIANS(ABS($AX130+180-(IF($AU130&gt;$AW130,MAX($AV130,$AU130),MIN($AU130,$AW130))))))/(TAN(RADIANS($AT130)))))))</f>
        <v>27.41411475179904</v>
      </c>
      <c r="BA130" s="77">
        <f>+IF(($AX130+90)&gt;0,$AX130+90,$AX130+450)</f>
        <v>192.7184030256264</v>
      </c>
      <c r="BB130" s="77">
        <f>-$AZ130+90</f>
        <v>62.58588524820096</v>
      </c>
      <c r="BC130" s="77">
        <f>IF(($AY130&lt;180),$AY130+180,$AY130-180)</f>
        <v>282.7184030256264</v>
      </c>
      <c r="BD130" s="79">
        <f>-$AZ130+90</f>
        <v>62.58588524820096</v>
      </c>
      <c r="BE130" s="70">
        <f t="shared" si="31"/>
        <v>92.585885248200952</v>
      </c>
      <c r="BF130" s="70">
        <f t="shared" si="32"/>
        <v>-32.58588524820096</v>
      </c>
      <c r="BG130" s="70" t="s">
        <v>1469</v>
      </c>
    </row>
    <row r="131" spans="3:59" s="70" customFormat="1">
      <c r="C131" s="70" t="s">
        <v>1386</v>
      </c>
      <c r="D131" s="70" t="s">
        <v>1387</v>
      </c>
      <c r="E131" s="70">
        <v>18</v>
      </c>
      <c r="F131" s="70">
        <v>4</v>
      </c>
      <c r="G131" s="71" t="str">
        <f t="shared" si="25"/>
        <v>18-4</v>
      </c>
      <c r="H131" s="70">
        <v>18</v>
      </c>
      <c r="I131" s="70">
        <v>25</v>
      </c>
      <c r="J131" s="70" t="b">
        <f>IF((I131/100)&gt;(VLOOKUP($G131,[1]Depth_Lookup_CCL!$A$3:$L$549,9,FALSE)),"Value too high",TRUE)</f>
        <v>1</v>
      </c>
      <c r="K131" s="72">
        <f>(VLOOKUP($G131,Depth_Lookup_CCL!$A$3:$Z$549,11,FALSE))+(H131/100)</f>
        <v>38.520000000000003</v>
      </c>
      <c r="L131" s="72">
        <f>(VLOOKUP($G131,Depth_Lookup_CCL!$A$3:$Z$549,11,FALSE))+(I131/100)</f>
        <v>38.590000000000003</v>
      </c>
      <c r="M131" s="67">
        <v>3</v>
      </c>
      <c r="N131" s="70" t="s">
        <v>1389</v>
      </c>
      <c r="P131" s="73"/>
      <c r="Q131" s="73"/>
      <c r="R131" s="73"/>
      <c r="S131" s="74"/>
      <c r="T131" s="73"/>
      <c r="U131" s="75"/>
      <c r="V131" s="73"/>
      <c r="W131" s="73"/>
      <c r="X131" s="73"/>
      <c r="Y131" s="75"/>
      <c r="Z131" s="75"/>
      <c r="AA131" s="75"/>
      <c r="AB131" s="75"/>
      <c r="AC131" s="73"/>
      <c r="AD131" s="73"/>
      <c r="AE131" s="73"/>
      <c r="AF131" s="75"/>
      <c r="AG131" s="75"/>
      <c r="AH131" s="73"/>
      <c r="AI131" s="73"/>
      <c r="AJ131" s="73"/>
      <c r="AK131" s="72"/>
      <c r="AL131" s="76"/>
      <c r="AM131" s="76"/>
      <c r="AN131" s="72"/>
      <c r="AO131" s="76"/>
      <c r="AP131" s="72"/>
      <c r="AQ131" s="72"/>
      <c r="AR131" s="72"/>
      <c r="AS131" s="72"/>
      <c r="AT131" s="77">
        <v>35</v>
      </c>
      <c r="AU131" s="78">
        <v>270</v>
      </c>
      <c r="AV131" s="77">
        <v>38</v>
      </c>
      <c r="AW131" s="77">
        <v>360</v>
      </c>
      <c r="AX131" s="77">
        <f>+(IF($AU131&lt;$AW131,((MIN($AW131,$AU131)+(DEGREES(ATAN((TAN(RADIANS($AV131))/((TAN(RADIANS($AT131))*SIN(RADIANS(ABS($AU131-$AW131))))))-(COS(RADIANS(ABS($AU131-$AW131)))/SIN(RADIANS(ABS($AU131-$AW131)))))))-180)),((MAX($AW131,$AU131)-(DEGREES(ATAN((TAN(RADIANS($AV131))/((TAN(RADIANS($AT131))*SIN(RADIANS(ABS($AU131-$AW131))))))-(COS(RADIANS(ABS($AU131-$AW131)))/SIN(RADIANS(ABS($AU131-$AW131)))))))-180))))</f>
        <v>138.13251717357628</v>
      </c>
      <c r="AY131" s="77">
        <f>IF($AX131&gt;0,$AX131,360+$AX131)</f>
        <v>138.13251717357628</v>
      </c>
      <c r="AZ131" s="77">
        <f>+ABS(DEGREES(ATAN((COS(RADIANS(ABS($AX131+180-(IF($AU131&gt;$AW131,MAX($AV131,$AU131),MIN($AU131,$AW131))))))/(TAN(RADIANS($AT131)))))))</f>
        <v>43.626224998486251</v>
      </c>
      <c r="BA131" s="77">
        <f>+IF(($AX131+90)&gt;0,$AX131+90,$AX131+450)</f>
        <v>228.13251717357628</v>
      </c>
      <c r="BB131" s="77">
        <f>-$AZ131+90</f>
        <v>46.373775001513749</v>
      </c>
      <c r="BC131" s="77">
        <f>IF(($AY131&lt;180),$AY131+180,$AY131-180)</f>
        <v>318.13251717357628</v>
      </c>
      <c r="BD131" s="79">
        <f>-$AZ131+90</f>
        <v>46.373775001513749</v>
      </c>
      <c r="BE131" s="70">
        <f>30+BD131</f>
        <v>76.373775001513749</v>
      </c>
      <c r="BF131" s="70">
        <f>30-BD131</f>
        <v>-16.373775001513749</v>
      </c>
    </row>
    <row r="132" spans="3:59" s="70" customFormat="1">
      <c r="C132" s="70" t="s">
        <v>1386</v>
      </c>
      <c r="D132" s="70" t="s">
        <v>1387</v>
      </c>
      <c r="E132" s="70">
        <v>18</v>
      </c>
      <c r="F132" s="70">
        <v>4</v>
      </c>
      <c r="G132" s="71" t="str">
        <f t="shared" si="25"/>
        <v>18-4</v>
      </c>
      <c r="H132" s="70">
        <v>25</v>
      </c>
      <c r="I132" s="70">
        <v>30</v>
      </c>
      <c r="J132" s="70" t="b">
        <f>IF((I132/100)&gt;(VLOOKUP($G132,[1]Depth_Lookup_CCL!$A$3:$L$549,9,FALSE)),"Value too high",TRUE)</f>
        <v>1</v>
      </c>
      <c r="K132" s="72">
        <f>(VLOOKUP($G132,Depth_Lookup_CCL!$A$3:$Z$549,11,FALSE))+(H132/100)</f>
        <v>38.590000000000003</v>
      </c>
      <c r="L132" s="72">
        <f>(VLOOKUP($G132,Depth_Lookup_CCL!$A$3:$Z$549,11,FALSE))+(I132/100)</f>
        <v>38.64</v>
      </c>
      <c r="M132" s="67">
        <v>3</v>
      </c>
      <c r="N132" s="70" t="s">
        <v>1389</v>
      </c>
      <c r="P132" s="73"/>
      <c r="Q132" s="73"/>
      <c r="R132" s="73"/>
      <c r="S132" s="74"/>
      <c r="T132" s="73"/>
      <c r="U132" s="75"/>
      <c r="V132" s="73"/>
      <c r="W132" s="73"/>
      <c r="X132" s="73"/>
      <c r="Y132" s="75"/>
      <c r="Z132" s="75"/>
      <c r="AA132" s="75"/>
      <c r="AB132" s="75"/>
      <c r="AC132" s="73"/>
      <c r="AD132" s="73"/>
      <c r="AE132" s="73"/>
      <c r="AF132" s="75"/>
      <c r="AG132" s="75"/>
      <c r="AH132" s="73"/>
      <c r="AI132" s="73"/>
      <c r="AJ132" s="73"/>
      <c r="AK132" s="72" t="s">
        <v>8</v>
      </c>
      <c r="AL132" s="76" t="s">
        <v>287</v>
      </c>
      <c r="AM132" s="76" t="s">
        <v>290</v>
      </c>
      <c r="AN132" s="72">
        <v>1</v>
      </c>
      <c r="AO132" s="76"/>
      <c r="AP132" s="72"/>
      <c r="AQ132" s="72"/>
      <c r="AR132" s="72"/>
      <c r="AS132" s="72"/>
      <c r="BG132" s="70" t="s">
        <v>1469</v>
      </c>
    </row>
    <row r="133" spans="3:59" s="70" customFormat="1">
      <c r="C133" s="70" t="s">
        <v>1386</v>
      </c>
      <c r="D133" s="70" t="s">
        <v>1387</v>
      </c>
      <c r="E133" s="70">
        <v>18</v>
      </c>
      <c r="F133" s="70">
        <v>4</v>
      </c>
      <c r="G133" s="71" t="str">
        <f t="shared" si="25"/>
        <v>18-4</v>
      </c>
      <c r="H133" s="70">
        <v>30</v>
      </c>
      <c r="I133" s="70">
        <v>38</v>
      </c>
      <c r="J133" s="70" t="b">
        <f>IF((I133/100)&gt;(VLOOKUP($G133,[1]Depth_Lookup_CCL!$A$3:$L$549,9,FALSE)),"Value too high",TRUE)</f>
        <v>1</v>
      </c>
      <c r="K133" s="72">
        <f>(VLOOKUP($G133,Depth_Lookup_CCL!$A$3:$Z$549,11,FALSE))+(H133/100)</f>
        <v>38.64</v>
      </c>
      <c r="L133" s="72">
        <f>(VLOOKUP($G133,Depth_Lookup_CCL!$A$3:$Z$549,11,FALSE))+(I133/100)</f>
        <v>38.720000000000006</v>
      </c>
      <c r="M133" s="67">
        <v>3</v>
      </c>
      <c r="N133" s="70" t="s">
        <v>1389</v>
      </c>
      <c r="P133" s="73"/>
      <c r="Q133" s="73"/>
      <c r="R133" s="73"/>
      <c r="S133" s="74"/>
      <c r="T133" s="73"/>
      <c r="U133" s="75"/>
      <c r="V133" s="73"/>
      <c r="W133" s="73"/>
      <c r="X133" s="73"/>
      <c r="Y133" s="75"/>
      <c r="Z133" s="75"/>
      <c r="AA133" s="75"/>
      <c r="AB133" s="75"/>
      <c r="AC133" s="73"/>
      <c r="AD133" s="73"/>
      <c r="AE133" s="73"/>
      <c r="AF133" s="75"/>
      <c r="AG133" s="75"/>
      <c r="AH133" s="73"/>
      <c r="AI133" s="73"/>
      <c r="AJ133" s="73"/>
      <c r="AK133" s="72"/>
      <c r="AL133" s="76"/>
      <c r="AM133" s="76"/>
      <c r="AN133" s="72"/>
      <c r="AO133" s="76"/>
      <c r="AP133" s="72"/>
      <c r="AQ133" s="72"/>
      <c r="AR133" s="72"/>
      <c r="AS133" s="72"/>
      <c r="AT133" s="77">
        <v>30</v>
      </c>
      <c r="AU133" s="78">
        <v>270</v>
      </c>
      <c r="AV133" s="77">
        <v>40</v>
      </c>
      <c r="AW133" s="77">
        <v>360</v>
      </c>
      <c r="AX133" s="77">
        <f>+(IF($AU133&lt;$AW133,((MIN($AW133,$AU133)+(DEGREES(ATAN((TAN(RADIANS($AV133))/((TAN(RADIANS($AT133))*SIN(RADIANS(ABS($AU133-$AW133))))))-(COS(RADIANS(ABS($AU133-$AW133)))/SIN(RADIANS(ABS($AU133-$AW133)))))))-180)),((MAX($AW133,$AU133)-(DEGREES(ATAN((TAN(RADIANS($AV133))/((TAN(RADIANS($AT133))*SIN(RADIANS(ABS($AU133-$AW133))))))-(COS(RADIANS(ABS($AU133-$AW133)))/SIN(RADIANS(ABS($AU133-$AW133)))))))-180))))</f>
        <v>145.46972398707464</v>
      </c>
      <c r="AY133" s="77">
        <f>IF($AX133&gt;0,$AX133,360+$AX133)</f>
        <v>145.46972398707464</v>
      </c>
      <c r="AZ133" s="77">
        <f>+ABS(DEGREES(ATAN((COS(RADIANS(ABS($AX133+180-(IF($AU133&gt;$AW133,MAX($AV133,$AU133),MIN($AU133,$AW133))))))/(TAN(RADIANS($AT133)))))))</f>
        <v>44.473791762238228</v>
      </c>
      <c r="BA133" s="77">
        <f>+IF(($AX133+90)&gt;0,$AX133+90,$AX133+450)</f>
        <v>235.46972398707464</v>
      </c>
      <c r="BB133" s="77">
        <f>-$AZ133+90</f>
        <v>45.526208237761772</v>
      </c>
      <c r="BC133" s="77">
        <f>IF(($AY133&lt;180),$AY133+180,$AY133-180)</f>
        <v>325.46972398707464</v>
      </c>
      <c r="BD133" s="79">
        <f>-$AZ133+90</f>
        <v>45.526208237761772</v>
      </c>
      <c r="BE133" s="70">
        <f>30+BD133</f>
        <v>75.526208237761779</v>
      </c>
      <c r="BF133" s="70">
        <f>30-BD133</f>
        <v>-15.526208237761772</v>
      </c>
    </row>
    <row r="134" spans="3:59" s="70" customFormat="1">
      <c r="C134" s="70" t="s">
        <v>1386</v>
      </c>
      <c r="D134" s="70" t="s">
        <v>1387</v>
      </c>
      <c r="E134" s="70">
        <v>18</v>
      </c>
      <c r="F134" s="70">
        <v>4</v>
      </c>
      <c r="G134" s="71" t="str">
        <f t="shared" si="25"/>
        <v>18-4</v>
      </c>
      <c r="H134" s="70">
        <v>38</v>
      </c>
      <c r="I134" s="70">
        <v>46</v>
      </c>
      <c r="J134" s="70" t="b">
        <f>IF((I134/100)&gt;(VLOOKUP($G134,[1]Depth_Lookup_CCL!$A$3:$L$549,9,FALSE)),"Value too high",TRUE)</f>
        <v>1</v>
      </c>
      <c r="K134" s="72">
        <f>(VLOOKUP($G134,Depth_Lookup_CCL!$A$3:$Z$549,11,FALSE))+(H134/100)</f>
        <v>38.720000000000006</v>
      </c>
      <c r="L134" s="72">
        <f>(VLOOKUP($G134,Depth_Lookup_CCL!$A$3:$Z$549,11,FALSE))+(I134/100)</f>
        <v>38.800000000000004</v>
      </c>
      <c r="M134" s="67">
        <v>3</v>
      </c>
      <c r="N134" s="70" t="s">
        <v>1389</v>
      </c>
      <c r="P134" s="73"/>
      <c r="Q134" s="73"/>
      <c r="R134" s="73"/>
      <c r="S134" s="74"/>
      <c r="T134" s="73"/>
      <c r="U134" s="75"/>
      <c r="V134" s="73"/>
      <c r="W134" s="73"/>
      <c r="X134" s="73"/>
      <c r="Y134" s="75"/>
      <c r="Z134" s="75"/>
      <c r="AA134" s="75"/>
      <c r="AB134" s="75"/>
      <c r="AC134" s="73"/>
      <c r="AD134" s="73"/>
      <c r="AE134" s="73"/>
      <c r="AF134" s="75"/>
      <c r="AG134" s="75"/>
      <c r="AH134" s="73"/>
      <c r="AI134" s="73"/>
      <c r="AJ134" s="73"/>
      <c r="AK134" s="72" t="s">
        <v>8</v>
      </c>
      <c r="AL134" s="76" t="s">
        <v>285</v>
      </c>
      <c r="AM134" s="76" t="s">
        <v>286</v>
      </c>
      <c r="AN134" s="72">
        <v>1</v>
      </c>
      <c r="AO134" s="76"/>
      <c r="AP134" s="72"/>
      <c r="AQ134" s="72"/>
      <c r="AR134" s="72"/>
      <c r="AS134" s="72"/>
      <c r="AT134" s="77">
        <v>60</v>
      </c>
      <c r="AU134" s="78">
        <v>270</v>
      </c>
      <c r="AV134" s="77">
        <v>32</v>
      </c>
      <c r="AW134" s="77">
        <v>360</v>
      </c>
      <c r="AX134" s="77">
        <f t="shared" ref="AX134:AX135" si="34">+(IF($AU134&lt;$AW134,((MIN($AW134,$AU134)+(DEGREES(ATAN((TAN(RADIANS($AV134))/((TAN(RADIANS($AT134))*SIN(RADIANS(ABS($AU134-$AW134))))))-(COS(RADIANS(ABS($AU134-$AW134)))/SIN(RADIANS(ABS($AU134-$AW134)))))))-180)),((MAX($AW134,$AU134)-(DEGREES(ATAN((TAN(RADIANS($AV134))/((TAN(RADIANS($AT134))*SIN(RADIANS(ABS($AU134-$AW134))))))-(COS(RADIANS(ABS($AU134-$AW134)))/SIN(RADIANS(ABS($AU134-$AW134)))))))-180))))</f>
        <v>109.83784622131338</v>
      </c>
      <c r="AY134" s="77">
        <f t="shared" ref="AY134:AY135" si="35">IF($AX134&gt;0,$AX134,360+$AX134)</f>
        <v>109.83784622131338</v>
      </c>
      <c r="AZ134" s="77">
        <f t="shared" ref="AZ134:AZ135" si="36">+ABS(DEGREES(ATAN((COS(RADIANS(ABS($AX134+180-(IF($AU134&gt;$AW134,MAX($AV134,$AU134),MIN($AU134,$AW134))))))/(TAN(RADIANS($AT134)))))))</f>
        <v>28.505874600333197</v>
      </c>
      <c r="BA134" s="77">
        <f t="shared" ref="BA134:BA135" si="37">+IF(($AX134+90)&gt;0,$AX134+90,$AX134+450)</f>
        <v>199.83784622131338</v>
      </c>
      <c r="BB134" s="77">
        <f t="shared" ref="BB134:BB135" si="38">-$AZ134+90</f>
        <v>61.4941253996668</v>
      </c>
      <c r="BC134" s="77">
        <f t="shared" ref="BC134:BC135" si="39">IF(($AY134&lt;180),$AY134+180,$AY134-180)</f>
        <v>289.83784622131338</v>
      </c>
      <c r="BD134" s="79">
        <f t="shared" ref="BD134:BD135" si="40">-$AZ134+90</f>
        <v>61.4941253996668</v>
      </c>
      <c r="BE134" s="70">
        <f t="shared" ref="BE134:BE135" si="41">30+BD134</f>
        <v>91.4941253996668</v>
      </c>
      <c r="BF134" s="70">
        <f t="shared" ref="BF134:BF135" si="42">30-BD134</f>
        <v>-31.4941253996668</v>
      </c>
      <c r="BG134" s="70" t="s">
        <v>1469</v>
      </c>
    </row>
    <row r="135" spans="3:59" s="70" customFormat="1">
      <c r="C135" s="70" t="s">
        <v>1386</v>
      </c>
      <c r="D135" s="70" t="s">
        <v>1387</v>
      </c>
      <c r="E135" s="70">
        <v>18</v>
      </c>
      <c r="F135" s="70">
        <v>4</v>
      </c>
      <c r="G135" s="71" t="str">
        <f t="shared" si="25"/>
        <v>18-4</v>
      </c>
      <c r="H135" s="70">
        <v>46</v>
      </c>
      <c r="I135" s="70">
        <v>63</v>
      </c>
      <c r="J135" s="70" t="b">
        <f>IF((I135/100)&gt;(VLOOKUP($G135,[1]Depth_Lookup_CCL!$A$3:$L$549,9,FALSE)),"Value too high",TRUE)</f>
        <v>1</v>
      </c>
      <c r="K135" s="72">
        <f>(VLOOKUP($G135,Depth_Lookup_CCL!$A$3:$Z$549,11,FALSE))+(H135/100)</f>
        <v>38.800000000000004</v>
      </c>
      <c r="L135" s="72">
        <f>(VLOOKUP($G135,Depth_Lookup_CCL!$A$3:$Z$549,11,FALSE))+(I135/100)</f>
        <v>38.970000000000006</v>
      </c>
      <c r="M135" s="67">
        <v>3</v>
      </c>
      <c r="N135" s="70" t="s">
        <v>1389</v>
      </c>
      <c r="P135" s="73"/>
      <c r="Q135" s="73"/>
      <c r="R135" s="73"/>
      <c r="S135" s="74"/>
      <c r="T135" s="73"/>
      <c r="U135" s="75"/>
      <c r="V135" s="73"/>
      <c r="W135" s="73"/>
      <c r="X135" s="73"/>
      <c r="Y135" s="75"/>
      <c r="Z135" s="75"/>
      <c r="AA135" s="75"/>
      <c r="AB135" s="75"/>
      <c r="AC135" s="73"/>
      <c r="AD135" s="73"/>
      <c r="AE135" s="73"/>
      <c r="AF135" s="75"/>
      <c r="AG135" s="75"/>
      <c r="AH135" s="73"/>
      <c r="AI135" s="73"/>
      <c r="AJ135" s="73"/>
      <c r="AK135" s="72" t="s">
        <v>8</v>
      </c>
      <c r="AL135" s="76" t="s">
        <v>287</v>
      </c>
      <c r="AM135" s="76" t="s">
        <v>290</v>
      </c>
      <c r="AN135" s="72">
        <v>1</v>
      </c>
      <c r="AO135" s="76"/>
      <c r="AP135" s="72"/>
      <c r="AQ135" s="72"/>
      <c r="AR135" s="72"/>
      <c r="AS135" s="72"/>
      <c r="AT135" s="70">
        <v>50</v>
      </c>
      <c r="AU135" s="70">
        <v>270</v>
      </c>
      <c r="AV135" s="77">
        <v>30</v>
      </c>
      <c r="AW135" s="77">
        <v>360</v>
      </c>
      <c r="AX135" s="70">
        <f t="shared" si="34"/>
        <v>115.84807211187916</v>
      </c>
      <c r="AY135" s="70">
        <f t="shared" si="35"/>
        <v>115.84807211187916</v>
      </c>
      <c r="AZ135" s="70">
        <f t="shared" si="36"/>
        <v>37.058295414820563</v>
      </c>
      <c r="BA135" s="70">
        <f t="shared" si="37"/>
        <v>205.84807211187916</v>
      </c>
      <c r="BB135" s="70">
        <f t="shared" si="38"/>
        <v>52.941704585179437</v>
      </c>
      <c r="BC135" s="79">
        <f t="shared" si="39"/>
        <v>295.84807211187916</v>
      </c>
      <c r="BD135" s="79">
        <f t="shared" si="40"/>
        <v>52.941704585179437</v>
      </c>
      <c r="BE135" s="70">
        <f t="shared" si="41"/>
        <v>82.941704585179437</v>
      </c>
      <c r="BF135" s="70">
        <f t="shared" si="42"/>
        <v>-22.941704585179437</v>
      </c>
      <c r="BG135" s="70" t="s">
        <v>1469</v>
      </c>
    </row>
    <row r="136" spans="3:59" s="70" customFormat="1">
      <c r="C136" s="70" t="s">
        <v>1386</v>
      </c>
      <c r="D136" s="70" t="s">
        <v>1387</v>
      </c>
      <c r="E136" s="70">
        <v>18</v>
      </c>
      <c r="F136" s="70">
        <v>4</v>
      </c>
      <c r="G136" s="71" t="str">
        <f t="shared" si="25"/>
        <v>18-4</v>
      </c>
      <c r="H136" s="70">
        <v>63</v>
      </c>
      <c r="I136" s="70">
        <v>67.5</v>
      </c>
      <c r="J136" s="70" t="b">
        <f>IF((I136/100)&gt;(VLOOKUP($G136,[1]Depth_Lookup_CCL!$A$3:$L$549,9,FALSE)),"Value too high",TRUE)</f>
        <v>1</v>
      </c>
      <c r="K136" s="72">
        <f>(VLOOKUP($G136,Depth_Lookup_CCL!$A$3:$Z$549,11,FALSE))+(H136/100)</f>
        <v>38.970000000000006</v>
      </c>
      <c r="L136" s="72">
        <f>(VLOOKUP($G136,Depth_Lookup_CCL!$A$3:$Z$549,11,FALSE))+(I136/100)</f>
        <v>39.015000000000001</v>
      </c>
      <c r="M136" s="67">
        <v>3</v>
      </c>
      <c r="N136" s="70" t="s">
        <v>1389</v>
      </c>
      <c r="P136" s="73"/>
      <c r="Q136" s="73"/>
      <c r="R136" s="73"/>
      <c r="S136" s="74"/>
      <c r="T136" s="73"/>
      <c r="U136" s="75"/>
      <c r="V136" s="73"/>
      <c r="W136" s="73"/>
      <c r="X136" s="73"/>
      <c r="Y136" s="75"/>
      <c r="Z136" s="75"/>
      <c r="AA136" s="75"/>
      <c r="AB136" s="75"/>
      <c r="AC136" s="73"/>
      <c r="AD136" s="73"/>
      <c r="AE136" s="73"/>
      <c r="AF136" s="75"/>
      <c r="AG136" s="75"/>
      <c r="AH136" s="73"/>
      <c r="AI136" s="73"/>
      <c r="AJ136" s="73"/>
      <c r="AK136" s="72"/>
      <c r="AL136" s="76"/>
      <c r="AM136" s="76"/>
      <c r="AN136" s="72"/>
      <c r="AO136" s="76"/>
      <c r="AP136" s="72"/>
      <c r="AQ136" s="72"/>
      <c r="AR136" s="72"/>
      <c r="AS136" s="72"/>
      <c r="AT136" s="77">
        <v>25</v>
      </c>
      <c r="AU136" s="78">
        <v>270</v>
      </c>
      <c r="AV136" s="77">
        <v>18</v>
      </c>
      <c r="AW136" s="77">
        <v>360</v>
      </c>
      <c r="AX136" s="77">
        <f>+(IF($AU136&lt;$AW136,((MIN($AW136,$AU136)+(DEGREES(ATAN((TAN(RADIANS($AV136))/((TAN(RADIANS($AT136))*SIN(RADIANS(ABS($AU136-$AW136))))))-(COS(RADIANS(ABS($AU136-$AW136)))/SIN(RADIANS(ABS($AU136-$AW136)))))))-180)),((MAX($AW136,$AU136)-(DEGREES(ATAN((TAN(RADIANS($AV136))/((TAN(RADIANS($AT136))*SIN(RADIANS(ABS($AU136-$AW136))))))-(COS(RADIANS(ABS($AU136-$AW136)))/SIN(RADIANS(ABS($AU136-$AW136)))))))-180))))</f>
        <v>124.86849594530588</v>
      </c>
      <c r="AY136" s="77">
        <f>IF($AX136&gt;0,$AX136,360+$AX136)</f>
        <v>124.86849594530588</v>
      </c>
      <c r="AZ136" s="77">
        <f>+ABS(DEGREES(ATAN((COS(RADIANS(ABS($AX136+180-(IF($AU136&gt;$AW136,MAX($AV136,$AU136),MIN($AU136,$AW136))))))/(TAN(RADIANS($AT136)))))))</f>
        <v>60.388497015357707</v>
      </c>
      <c r="BA136" s="77">
        <f>+IF(($AX136+90)&gt;0,$AX136+90,$AX136+450)</f>
        <v>214.86849594530588</v>
      </c>
      <c r="BB136" s="77">
        <f>-$AZ136+90</f>
        <v>29.611502984642293</v>
      </c>
      <c r="BC136" s="77">
        <f>IF(($AY136&lt;180),$AY136+180,$AY136-180)</f>
        <v>304.86849594530588</v>
      </c>
      <c r="BD136" s="79">
        <f>-$AZ136+90</f>
        <v>29.611502984642293</v>
      </c>
      <c r="BE136" s="70">
        <f>30+BD136</f>
        <v>59.611502984642293</v>
      </c>
      <c r="BF136" s="70">
        <f>30-BD136</f>
        <v>0.3884970153577072</v>
      </c>
    </row>
    <row r="137" spans="3:59" s="70" customFormat="1">
      <c r="C137" s="70" t="s">
        <v>1386</v>
      </c>
      <c r="D137" s="70" t="s">
        <v>1387</v>
      </c>
      <c r="E137" s="70">
        <v>18</v>
      </c>
      <c r="F137" s="70">
        <v>4</v>
      </c>
      <c r="G137" s="71" t="str">
        <f t="shared" si="25"/>
        <v>18-4</v>
      </c>
      <c r="H137" s="70">
        <v>67.5</v>
      </c>
      <c r="I137" s="70">
        <v>74</v>
      </c>
      <c r="J137" s="70" t="b">
        <f>IF((I137/100)&gt;(VLOOKUP($G137,[1]Depth_Lookup_CCL!$A$3:$L$549,9,FALSE)),"Value too high",TRUE)</f>
        <v>1</v>
      </c>
      <c r="K137" s="72">
        <f>(VLOOKUP($G137,Depth_Lookup_CCL!$A$3:$Z$549,11,FALSE))+(H137/100)</f>
        <v>39.015000000000001</v>
      </c>
      <c r="L137" s="72">
        <f>(VLOOKUP($G137,Depth_Lookup_CCL!$A$3:$Z$549,11,FALSE))+(I137/100)</f>
        <v>39.080000000000005</v>
      </c>
      <c r="M137" s="67">
        <v>3</v>
      </c>
      <c r="N137" s="70" t="s">
        <v>1389</v>
      </c>
      <c r="P137" s="73"/>
      <c r="Q137" s="73"/>
      <c r="R137" s="73"/>
      <c r="S137" s="74"/>
      <c r="T137" s="73"/>
      <c r="U137" s="75"/>
      <c r="V137" s="73"/>
      <c r="W137" s="73"/>
      <c r="X137" s="73"/>
      <c r="Y137" s="75"/>
      <c r="Z137" s="75"/>
      <c r="AA137" s="75"/>
      <c r="AB137" s="75"/>
      <c r="AC137" s="73"/>
      <c r="AD137" s="73"/>
      <c r="AE137" s="73"/>
      <c r="AF137" s="75"/>
      <c r="AG137" s="75"/>
      <c r="AH137" s="73"/>
      <c r="AI137" s="73"/>
      <c r="AJ137" s="73"/>
      <c r="AK137" s="72"/>
      <c r="AL137" s="76"/>
      <c r="AM137" s="76"/>
      <c r="AN137" s="72"/>
      <c r="AO137" s="76"/>
      <c r="AP137" s="72"/>
      <c r="AQ137" s="72"/>
      <c r="AR137" s="72"/>
      <c r="AS137" s="72"/>
      <c r="AT137" s="77">
        <v>20</v>
      </c>
      <c r="AU137" s="78">
        <v>270</v>
      </c>
      <c r="AV137" s="77">
        <v>40</v>
      </c>
      <c r="AW137" s="77">
        <v>360</v>
      </c>
      <c r="AX137" s="77">
        <f>+(IF($AU137&lt;$AW137,((MIN($AW137,$AU137)+(DEGREES(ATAN((TAN(RADIANS($AV137))/((TAN(RADIANS($AT137))*SIN(RADIANS(ABS($AU137-$AW137))))))-(COS(RADIANS(ABS($AU137-$AW137)))/SIN(RADIANS(ABS($AU137-$AW137)))))))-180)),((MAX($AW137,$AU137)-(DEGREES(ATAN((TAN(RADIANS($AV137))/((TAN(RADIANS($AT137))*SIN(RADIANS(ABS($AU137-$AW137))))))-(COS(RADIANS(ABS($AU137-$AW137)))/SIN(RADIANS(ABS($AU137-$AW137)))))))-180))))</f>
        <v>156.55059225975685</v>
      </c>
      <c r="AY137" s="77">
        <f>IF($AX137&gt;0,$AX137,360+$AX137)</f>
        <v>156.55059225975685</v>
      </c>
      <c r="AZ137" s="77">
        <f>+ABS(DEGREES(ATAN((COS(RADIANS(ABS($AX137+180-(IF($AU137&gt;$AW137,MAX($AV137,$AU137),MIN($AU137,$AW137))))))/(TAN(RADIANS($AT137)))))))</f>
        <v>47.552780457021008</v>
      </c>
      <c r="BA137" s="77">
        <f>+IF(($AX137+90)&gt;0,$AX137+90,$AX137+450)</f>
        <v>246.55059225975685</v>
      </c>
      <c r="BB137" s="77">
        <f>-$AZ137+90</f>
        <v>42.447219542978992</v>
      </c>
      <c r="BC137" s="77">
        <f>IF(($AY137&lt;180),$AY137+180,$AY137-180)</f>
        <v>336.55059225975685</v>
      </c>
      <c r="BD137" s="79">
        <f>-$AZ137+90</f>
        <v>42.447219542978992</v>
      </c>
      <c r="BE137" s="70">
        <f t="shared" si="27"/>
        <v>72.447219542978985</v>
      </c>
      <c r="BF137" s="70">
        <f t="shared" si="26"/>
        <v>-12.447219542978992</v>
      </c>
    </row>
    <row r="138" spans="3:59" s="70" customFormat="1">
      <c r="C138" s="70" t="s">
        <v>1386</v>
      </c>
      <c r="D138" s="70" t="s">
        <v>1387</v>
      </c>
      <c r="E138" s="70">
        <v>18</v>
      </c>
      <c r="F138" s="70">
        <v>4</v>
      </c>
      <c r="G138" s="71" t="str">
        <f t="shared" si="25"/>
        <v>18-4</v>
      </c>
      <c r="H138" s="70">
        <v>74</v>
      </c>
      <c r="I138" s="70">
        <v>80</v>
      </c>
      <c r="J138" s="70" t="b">
        <f>IF((I138/100)&gt;(VLOOKUP($G138,[1]Depth_Lookup_CCL!$A$3:$L$549,9,FALSE)),"Value too high",TRUE)</f>
        <v>1</v>
      </c>
      <c r="K138" s="72">
        <f>(VLOOKUP($G138,Depth_Lookup_CCL!$A$3:$Z$549,11,FALSE))+(H138/100)</f>
        <v>39.080000000000005</v>
      </c>
      <c r="L138" s="72">
        <f>(VLOOKUP($G138,Depth_Lookup_CCL!$A$3:$Z$549,11,FALSE))+(I138/100)</f>
        <v>39.14</v>
      </c>
      <c r="M138" s="67">
        <v>3</v>
      </c>
      <c r="N138" s="70" t="s">
        <v>1389</v>
      </c>
      <c r="P138" s="73"/>
      <c r="Q138" s="73"/>
      <c r="R138" s="73"/>
      <c r="S138" s="74"/>
      <c r="T138" s="73"/>
      <c r="U138" s="75"/>
      <c r="V138" s="73"/>
      <c r="W138" s="73"/>
      <c r="X138" s="73"/>
      <c r="Y138" s="75"/>
      <c r="Z138" s="75"/>
      <c r="AA138" s="75"/>
      <c r="AB138" s="75"/>
      <c r="AC138" s="73"/>
      <c r="AD138" s="73"/>
      <c r="AE138" s="73"/>
      <c r="AF138" s="75"/>
      <c r="AG138" s="75"/>
      <c r="AH138" s="73"/>
      <c r="AI138" s="73"/>
      <c r="AJ138" s="73"/>
      <c r="AK138" s="72"/>
      <c r="AL138" s="76"/>
      <c r="AM138" s="76"/>
      <c r="AN138" s="72"/>
      <c r="AO138" s="76"/>
      <c r="AP138" s="72"/>
      <c r="AQ138" s="72"/>
      <c r="AR138" s="72"/>
      <c r="AS138" s="72"/>
      <c r="AT138" s="77">
        <v>29</v>
      </c>
      <c r="AU138" s="78">
        <v>270</v>
      </c>
      <c r="AV138" s="77">
        <v>36</v>
      </c>
      <c r="AW138" s="77">
        <v>360</v>
      </c>
      <c r="AX138" s="77">
        <f>+(IF($AU138&lt;$AW138,((MIN($AW138,$AU138)+(DEGREES(ATAN((TAN(RADIANS($AV138))/((TAN(RADIANS($AT138))*SIN(RADIANS(ABS($AU138-$AW138))))))-(COS(RADIANS(ABS($AU138-$AW138)))/SIN(RADIANS(ABS($AU138-$AW138)))))))-180)),((MAX($AW138,$AU138)-(DEGREES(ATAN((TAN(RADIANS($AV138))/((TAN(RADIANS($AT138))*SIN(RADIANS(ABS($AU138-$AW138))))))-(COS(RADIANS(ABS($AU138-$AW138)))/SIN(RADIANS(ABS($AU138-$AW138)))))))-180))))</f>
        <v>142.65850665043837</v>
      </c>
      <c r="AY138" s="77">
        <f>IF($AX138&gt;0,$AX138,360+$AX138)</f>
        <v>142.65850665043837</v>
      </c>
      <c r="AZ138" s="77">
        <f>+ABS(DEGREES(ATAN((COS(RADIANS(ABS($AX138+180-(IF($AU138&gt;$AW138,MAX($AV138,$AU138),MIN($AU138,$AW138))))))/(TAN(RADIANS($AT138)))))))</f>
        <v>47.577358276975787</v>
      </c>
      <c r="BA138" s="77">
        <f>+IF(($AX138+90)&gt;0,$AX138+90,$AX138+450)</f>
        <v>232.65850665043837</v>
      </c>
      <c r="BB138" s="77">
        <f>-$AZ138+90</f>
        <v>42.422641723024213</v>
      </c>
      <c r="BC138" s="77">
        <f>IF(($AY138&lt;180),$AY138+180,$AY138-180)</f>
        <v>322.65850665043837</v>
      </c>
      <c r="BD138" s="79">
        <f>-$AZ138+90</f>
        <v>42.422641723024213</v>
      </c>
      <c r="BE138" s="70">
        <f>30+BD138</f>
        <v>72.422641723024213</v>
      </c>
      <c r="BF138" s="70">
        <f>30-BD138</f>
        <v>-12.422641723024213</v>
      </c>
    </row>
    <row r="139" spans="3:59" s="70" customFormat="1">
      <c r="C139" s="70" t="s">
        <v>1386</v>
      </c>
      <c r="D139" s="70" t="s">
        <v>1387</v>
      </c>
      <c r="E139" s="70">
        <v>18</v>
      </c>
      <c r="F139" s="70">
        <v>4</v>
      </c>
      <c r="G139" s="71" t="str">
        <f t="shared" si="25"/>
        <v>18-4</v>
      </c>
      <c r="H139" s="70">
        <v>80</v>
      </c>
      <c r="I139" s="70">
        <v>84</v>
      </c>
      <c r="J139" s="70" t="b">
        <f>IF((I139/100)&gt;(VLOOKUP($G139,[1]Depth_Lookup_CCL!$A$3:$L$549,9,FALSE)),"Value too high",TRUE)</f>
        <v>1</v>
      </c>
      <c r="K139" s="72">
        <f>(VLOOKUP($G139,Depth_Lookup_CCL!$A$3:$Z$549,11,FALSE))+(H139/100)</f>
        <v>39.14</v>
      </c>
      <c r="L139" s="72">
        <f>(VLOOKUP($G139,Depth_Lookup_CCL!$A$3:$Z$549,11,FALSE))+(I139/100)</f>
        <v>39.180000000000007</v>
      </c>
      <c r="M139" s="67">
        <v>3</v>
      </c>
      <c r="N139" s="70" t="s">
        <v>1389</v>
      </c>
      <c r="P139" s="73"/>
      <c r="Q139" s="73"/>
      <c r="R139" s="73"/>
      <c r="S139" s="74"/>
      <c r="T139" s="73"/>
      <c r="U139" s="75"/>
      <c r="V139" s="73"/>
      <c r="W139" s="73"/>
      <c r="X139" s="73"/>
      <c r="Y139" s="75"/>
      <c r="Z139" s="75"/>
      <c r="AA139" s="75"/>
      <c r="AB139" s="75"/>
      <c r="AC139" s="73"/>
      <c r="AD139" s="73"/>
      <c r="AE139" s="73"/>
      <c r="AF139" s="75"/>
      <c r="AG139" s="75"/>
      <c r="AH139" s="73"/>
      <c r="AI139" s="73"/>
      <c r="AJ139" s="73"/>
      <c r="AK139" s="72"/>
      <c r="AL139" s="76"/>
      <c r="AM139" s="76"/>
      <c r="AN139" s="72"/>
      <c r="AO139" s="76"/>
      <c r="AP139" s="72"/>
      <c r="AQ139" s="72"/>
      <c r="AR139" s="72"/>
      <c r="AS139" s="72"/>
      <c r="AT139" s="77"/>
      <c r="AU139" s="78"/>
      <c r="AV139" s="77"/>
      <c r="AW139" s="77"/>
      <c r="AX139" s="77"/>
      <c r="AY139" s="77"/>
      <c r="AZ139" s="77"/>
      <c r="BA139" s="77"/>
      <c r="BB139" s="77"/>
      <c r="BC139" s="77"/>
      <c r="BD139" s="79"/>
    </row>
    <row r="140" spans="3:59" s="70" customFormat="1">
      <c r="C140" s="70" t="s">
        <v>1386</v>
      </c>
      <c r="D140" s="70" t="s">
        <v>1387</v>
      </c>
      <c r="E140" s="70">
        <v>18</v>
      </c>
      <c r="F140" s="70">
        <v>4</v>
      </c>
      <c r="G140" s="71" t="str">
        <f t="shared" si="25"/>
        <v>18-4</v>
      </c>
      <c r="H140" s="70">
        <v>84</v>
      </c>
      <c r="I140" s="70">
        <v>88</v>
      </c>
      <c r="J140" s="70" t="b">
        <f>IF((I140/100)&gt;(VLOOKUP($G140,[1]Depth_Lookup_CCL!$A$3:$L$549,9,FALSE)),"Value too high",TRUE)</f>
        <v>1</v>
      </c>
      <c r="K140" s="72">
        <f>(VLOOKUP($G140,Depth_Lookup_CCL!$A$3:$Z$549,11,FALSE))+(H140/100)</f>
        <v>39.180000000000007</v>
      </c>
      <c r="L140" s="72">
        <f>(VLOOKUP($G140,Depth_Lookup_CCL!$A$3:$Z$549,11,FALSE))+(I140/100)</f>
        <v>39.220000000000006</v>
      </c>
      <c r="M140" s="67">
        <v>3</v>
      </c>
      <c r="N140" s="70" t="s">
        <v>1389</v>
      </c>
      <c r="O140" s="70" t="s">
        <v>233</v>
      </c>
      <c r="P140" s="73"/>
      <c r="Q140" s="73"/>
      <c r="R140" s="73"/>
      <c r="S140" s="74"/>
      <c r="T140" s="73" t="s">
        <v>171</v>
      </c>
      <c r="U140" s="75" t="s">
        <v>155</v>
      </c>
      <c r="V140" s="73" t="s">
        <v>176</v>
      </c>
      <c r="W140" s="73" t="s">
        <v>107</v>
      </c>
      <c r="X140" s="73">
        <f>VLOOKUP(W140,[3]definitions_list_lookup!$V$12:$W$15,2,FALSE)</f>
        <v>2</v>
      </c>
      <c r="Y140" s="75" t="s">
        <v>243</v>
      </c>
      <c r="Z140" s="75">
        <f>VLOOKUP(Y140,[3]definitions_list_lookup!$AT$3:$AU$5,2,FALSE)</f>
        <v>2</v>
      </c>
      <c r="AA140" s="75">
        <v>10</v>
      </c>
      <c r="AB140" s="75"/>
      <c r="AC140" s="73"/>
      <c r="AD140" s="73"/>
      <c r="AE140" s="73"/>
      <c r="AF140" s="75"/>
      <c r="AG140" s="75"/>
      <c r="AH140" s="73"/>
      <c r="AI140" s="73"/>
      <c r="AJ140" s="73"/>
      <c r="AK140" s="72"/>
      <c r="AL140" s="76"/>
      <c r="AM140" s="76"/>
      <c r="AN140" s="72"/>
      <c r="AO140" s="76"/>
      <c r="AP140" s="72"/>
      <c r="AQ140" s="72"/>
      <c r="AR140" s="72"/>
      <c r="AS140" s="72"/>
      <c r="AT140" s="77"/>
      <c r="AU140" s="78"/>
      <c r="AV140" s="77"/>
      <c r="AW140" s="77"/>
      <c r="AX140" s="77"/>
      <c r="AY140" s="77"/>
      <c r="AZ140" s="77"/>
      <c r="BA140" s="77"/>
      <c r="BB140" s="77"/>
      <c r="BC140" s="77"/>
      <c r="BD140" s="79"/>
    </row>
    <row r="141" spans="3:59" s="70" customFormat="1">
      <c r="C141" s="70" t="s">
        <v>1386</v>
      </c>
      <c r="D141" s="70" t="s">
        <v>1387</v>
      </c>
      <c r="E141" s="70">
        <v>19</v>
      </c>
      <c r="F141" s="70">
        <v>1</v>
      </c>
      <c r="G141" s="71" t="str">
        <f t="shared" si="25"/>
        <v>19-1</v>
      </c>
      <c r="H141" s="70">
        <v>0</v>
      </c>
      <c r="I141" s="70">
        <v>15.5</v>
      </c>
      <c r="J141" s="70" t="b">
        <f>IF((I141/100)&gt;(VLOOKUP($G141,[1]Depth_Lookup_CCL!$A$3:$L$549,9,FALSE)),"Value too high",TRUE)</f>
        <v>1</v>
      </c>
      <c r="K141" s="72">
        <f>(VLOOKUP($G141,Depth_Lookup_CCL!$A$3:$Z$549,11,FALSE))+(H141/100)</f>
        <v>39</v>
      </c>
      <c r="L141" s="72">
        <f>(VLOOKUP($G141,Depth_Lookup_CCL!$A$3:$Z$549,11,FALSE))+(I141/100)</f>
        <v>39.155000000000001</v>
      </c>
      <c r="M141" s="67">
        <v>3</v>
      </c>
      <c r="N141" s="70" t="s">
        <v>1389</v>
      </c>
      <c r="P141" s="73"/>
      <c r="Q141" s="73"/>
      <c r="R141" s="73"/>
      <c r="S141" s="74"/>
      <c r="T141" s="73"/>
      <c r="U141" s="75"/>
      <c r="V141" s="73"/>
      <c r="W141" s="73"/>
      <c r="X141" s="73"/>
      <c r="Y141" s="75"/>
      <c r="Z141" s="75"/>
      <c r="AA141" s="75"/>
      <c r="AB141" s="75"/>
      <c r="AC141" s="73"/>
      <c r="AD141" s="73"/>
      <c r="AE141" s="73"/>
      <c r="AF141" s="75"/>
      <c r="AG141" s="75"/>
      <c r="AH141" s="73"/>
      <c r="AI141" s="73"/>
      <c r="AJ141" s="73"/>
      <c r="AK141" s="72"/>
      <c r="AL141" s="76"/>
      <c r="AM141" s="76"/>
      <c r="AN141" s="72"/>
      <c r="AO141" s="76"/>
      <c r="AP141" s="72"/>
      <c r="AQ141" s="72"/>
      <c r="AR141" s="72"/>
      <c r="AS141" s="72"/>
      <c r="AT141" s="29"/>
      <c r="AU141" s="49"/>
      <c r="AV141" s="29"/>
      <c r="AW141" s="29"/>
      <c r="AX141" s="29"/>
      <c r="AY141" s="29"/>
      <c r="AZ141" s="29"/>
      <c r="BA141" s="29"/>
    </row>
    <row r="142" spans="3:59" s="70" customFormat="1">
      <c r="C142" s="70" t="s">
        <v>1386</v>
      </c>
      <c r="D142" s="70" t="s">
        <v>1387</v>
      </c>
      <c r="E142" s="70">
        <v>19</v>
      </c>
      <c r="F142" s="70">
        <v>1</v>
      </c>
      <c r="G142" s="71" t="str">
        <f t="shared" si="25"/>
        <v>19-1</v>
      </c>
      <c r="H142" s="70">
        <v>15.5</v>
      </c>
      <c r="I142" s="70">
        <v>68</v>
      </c>
      <c r="J142" s="70" t="b">
        <f>IF((I142/100)&gt;(VLOOKUP($G142,[1]Depth_Lookup_CCL!$A$3:$L$549,9,FALSE)),"Value too high",TRUE)</f>
        <v>1</v>
      </c>
      <c r="K142" s="72">
        <f>(VLOOKUP($G142,Depth_Lookup_CCL!$A$3:$Z$549,11,FALSE))+(H142/100)</f>
        <v>39.155000000000001</v>
      </c>
      <c r="L142" s="72">
        <f>(VLOOKUP($G142,Depth_Lookup_CCL!$A$3:$Z$549,11,FALSE))+(I142/100)</f>
        <v>39.68</v>
      </c>
      <c r="M142" s="67">
        <v>3</v>
      </c>
      <c r="N142" s="70" t="s">
        <v>1389</v>
      </c>
      <c r="P142" s="73"/>
      <c r="Q142" s="73"/>
      <c r="R142" s="73"/>
      <c r="S142" s="74"/>
      <c r="T142" s="73"/>
      <c r="U142" s="75"/>
      <c r="V142" s="73"/>
      <c r="W142" s="73"/>
      <c r="X142" s="73"/>
      <c r="Y142" s="75"/>
      <c r="Z142" s="75"/>
      <c r="AA142" s="75"/>
      <c r="AB142" s="75"/>
      <c r="AC142" s="73"/>
      <c r="AD142" s="73"/>
      <c r="AE142" s="73"/>
      <c r="AF142" s="75"/>
      <c r="AG142" s="75"/>
      <c r="AH142" s="73"/>
      <c r="AI142" s="73"/>
      <c r="AJ142" s="73"/>
      <c r="AK142" s="72"/>
      <c r="AL142" s="76"/>
      <c r="AM142" s="76"/>
      <c r="AN142" s="72"/>
      <c r="AO142" s="76"/>
      <c r="AP142" s="72"/>
      <c r="AQ142" s="72"/>
      <c r="AR142" s="72"/>
      <c r="AS142" s="72"/>
      <c r="AT142" s="77">
        <v>36</v>
      </c>
      <c r="AU142" s="78">
        <v>270</v>
      </c>
      <c r="AV142" s="77">
        <v>16</v>
      </c>
      <c r="AW142" s="77">
        <v>360</v>
      </c>
      <c r="AX142" s="77">
        <f>+(IF($AU142&lt;$AW142,((MIN($AW142,$AU142)+(DEGREES(ATAN((TAN(RADIANS($AV142))/((TAN(RADIANS($AT142))*SIN(RADIANS(ABS($AU142-$AW142))))))-(COS(RADIANS(ABS($AU142-$AW142)))/SIN(RADIANS(ABS($AU142-$AW142)))))))-180)),((MAX($AW142,$AU142)-(DEGREES(ATAN((TAN(RADIANS($AV142))/((TAN(RADIANS($AT142))*SIN(RADIANS(ABS($AU142-$AW142))))))-(COS(RADIANS(ABS($AU142-$AW142)))/SIN(RADIANS(ABS($AU142-$AW142)))))))-180))))</f>
        <v>111.53772010914207</v>
      </c>
      <c r="AY142" s="77">
        <f>IF($AX142&gt;0,$AX142,360+$AX142)</f>
        <v>111.53772010914207</v>
      </c>
      <c r="AZ142" s="77">
        <f>+ABS(DEGREES(ATAN((COS(RADIANS(ABS($AX142+180-(IF($AU142&gt;$AW142,MAX($AV142,$AU142),MIN($AU142,$AW142))))))/(TAN(RADIANS($AT142)))))))</f>
        <v>52.007293938038458</v>
      </c>
      <c r="BA142" s="77">
        <f>+IF(($AX142+90)&gt;0,$AX142+90,$AX142+450)</f>
        <v>201.53772010914207</v>
      </c>
      <c r="BB142" s="77">
        <f>-$AZ142+90</f>
        <v>37.992706061961542</v>
      </c>
      <c r="BC142" s="77">
        <f>IF(($AY142&lt;180),$AY142+180,$AY142-180)</f>
        <v>291.53772010914207</v>
      </c>
      <c r="BD142" s="79">
        <f>-$AZ142+90</f>
        <v>37.992706061961542</v>
      </c>
      <c r="BE142" s="70">
        <f>30+BD142</f>
        <v>67.992706061961542</v>
      </c>
      <c r="BF142" s="70">
        <f>30-BD142</f>
        <v>-7.9927060619615418</v>
      </c>
    </row>
    <row r="143" spans="3:59" s="70" customFormat="1">
      <c r="C143" s="70" t="s">
        <v>1386</v>
      </c>
      <c r="D143" s="70" t="s">
        <v>1387</v>
      </c>
      <c r="E143" s="70">
        <v>19</v>
      </c>
      <c r="F143" s="70">
        <v>1</v>
      </c>
      <c r="G143" s="71" t="str">
        <f t="shared" si="25"/>
        <v>19-1</v>
      </c>
      <c r="H143" s="70">
        <v>68</v>
      </c>
      <c r="I143" s="70">
        <v>86</v>
      </c>
      <c r="J143" s="70" t="b">
        <f>IF((I143/100)&gt;(VLOOKUP($G143,[1]Depth_Lookup_CCL!$A$3:$L$549,9,FALSE)),"Value too high",TRUE)</f>
        <v>1</v>
      </c>
      <c r="K143" s="72">
        <f>(VLOOKUP($G143,Depth_Lookup_CCL!$A$3:$Z$549,11,FALSE))+(H143/100)</f>
        <v>39.68</v>
      </c>
      <c r="L143" s="72">
        <f>(VLOOKUP($G143,Depth_Lookup_CCL!$A$3:$Z$549,11,FALSE))+(I143/100)</f>
        <v>39.86</v>
      </c>
      <c r="M143" s="67">
        <v>3</v>
      </c>
      <c r="N143" s="70" t="s">
        <v>1389</v>
      </c>
      <c r="P143" s="73"/>
      <c r="Q143" s="73"/>
      <c r="R143" s="73"/>
      <c r="S143" s="74"/>
      <c r="T143" s="73"/>
      <c r="U143" s="75"/>
      <c r="V143" s="73"/>
      <c r="W143" s="73"/>
      <c r="X143" s="73"/>
      <c r="Y143" s="75"/>
      <c r="Z143" s="75"/>
      <c r="AA143" s="75"/>
      <c r="AB143" s="75"/>
      <c r="AC143" s="73"/>
      <c r="AD143" s="73"/>
      <c r="AE143" s="73"/>
      <c r="AF143" s="75"/>
      <c r="AG143" s="75"/>
      <c r="AH143" s="73"/>
      <c r="AI143" s="73"/>
      <c r="AJ143" s="73"/>
      <c r="AK143" s="72"/>
      <c r="AL143" s="76"/>
      <c r="AM143" s="76"/>
      <c r="AN143" s="72"/>
      <c r="AO143" s="76"/>
      <c r="AP143" s="72"/>
      <c r="AQ143" s="72"/>
      <c r="AR143" s="72"/>
      <c r="AS143" s="72"/>
      <c r="AT143" s="77">
        <v>32</v>
      </c>
      <c r="AU143" s="78">
        <v>270</v>
      </c>
      <c r="AV143" s="77">
        <v>16</v>
      </c>
      <c r="AW143" s="77">
        <v>360</v>
      </c>
      <c r="AX143" s="77">
        <f>+(IF($AU143&lt;$AW143,((MIN($AW143,$AU143)+(DEGREES(ATAN((TAN(RADIANS($AV143))/((TAN(RADIANS($AT143))*SIN(RADIANS(ABS($AU143-$AW143))))))-(COS(RADIANS(ABS($AU143-$AW143)))/SIN(RADIANS(ABS($AU143-$AW143)))))))-180)),((MAX($AW143,$AU143)-(DEGREES(ATAN((TAN(RADIANS($AV143))/((TAN(RADIANS($AT143))*SIN(RADIANS(ABS($AU143-$AW143))))))-(COS(RADIANS(ABS($AU143-$AW143)))/SIN(RADIANS(ABS($AU143-$AW143)))))))-180))))</f>
        <v>114.64984791867647</v>
      </c>
      <c r="AY143" s="77">
        <f>IF($AX143&gt;0,$AX143,360+$AX143)</f>
        <v>114.64984791867647</v>
      </c>
      <c r="AZ143" s="77">
        <f>+ABS(DEGREES(ATAN((COS(RADIANS(ABS($AX143+180-(IF($AU143&gt;$AW143,MAX($AV143,$AU143),MIN($AU143,$AW143))))))/(TAN(RADIANS($AT143)))))))</f>
        <v>55.49067419578725</v>
      </c>
      <c r="BA143" s="77">
        <f>+IF(($AX143+90)&gt;0,$AX143+90,$AX143+450)</f>
        <v>204.64984791867647</v>
      </c>
      <c r="BB143" s="77">
        <f>-$AZ143+90</f>
        <v>34.50932580421275</v>
      </c>
      <c r="BC143" s="77">
        <f>IF(($AY143&lt;180),$AY143+180,$AY143-180)</f>
        <v>294.64984791867647</v>
      </c>
      <c r="BD143" s="79">
        <f>-$AZ143+90</f>
        <v>34.50932580421275</v>
      </c>
      <c r="BE143" s="70">
        <f>30+BD143</f>
        <v>64.50932580421275</v>
      </c>
      <c r="BF143" s="70">
        <f>30-BD143</f>
        <v>-4.5093258042127502</v>
      </c>
    </row>
    <row r="144" spans="3:59" s="70" customFormat="1">
      <c r="C144" s="70" t="s">
        <v>1386</v>
      </c>
      <c r="D144" s="70" t="s">
        <v>1387</v>
      </c>
      <c r="E144" s="70">
        <v>19</v>
      </c>
      <c r="F144" s="70">
        <v>1</v>
      </c>
      <c r="G144" s="71" t="str">
        <f t="shared" si="25"/>
        <v>19-1</v>
      </c>
      <c r="H144" s="70">
        <v>86</v>
      </c>
      <c r="I144" s="70">
        <v>100</v>
      </c>
      <c r="J144" s="70" t="b">
        <f>IF((I144/100)&gt;(VLOOKUP($G144,[1]Depth_Lookup_CCL!$A$3:$L$549,9,FALSE)),"Value too high",TRUE)</f>
        <v>1</v>
      </c>
      <c r="K144" s="72">
        <f>(VLOOKUP($G144,Depth_Lookup_CCL!$A$3:$Z$549,11,FALSE))+(H144/100)</f>
        <v>39.86</v>
      </c>
      <c r="L144" s="72">
        <f>(VLOOKUP($G144,Depth_Lookup_CCL!$A$3:$Z$549,11,FALSE))+(I144/100)</f>
        <v>40</v>
      </c>
      <c r="M144" s="67">
        <v>3</v>
      </c>
      <c r="N144" s="70" t="s">
        <v>1389</v>
      </c>
      <c r="O144" s="70" t="s">
        <v>233</v>
      </c>
      <c r="P144" s="73"/>
      <c r="Q144" s="73"/>
      <c r="R144" s="73"/>
      <c r="S144" s="74" t="s">
        <v>1392</v>
      </c>
      <c r="T144" s="73" t="s">
        <v>170</v>
      </c>
      <c r="U144" s="75" t="s">
        <v>182</v>
      </c>
      <c r="V144" s="73" t="s">
        <v>176</v>
      </c>
      <c r="W144" s="73" t="s">
        <v>166</v>
      </c>
      <c r="X144" s="73">
        <f>VLOOKUP(W144,[3]definitions_list_lookup!$V$12:$W$15,2,FALSE)</f>
        <v>1</v>
      </c>
      <c r="Y144" s="75" t="s">
        <v>241</v>
      </c>
      <c r="Z144" s="75">
        <f>VLOOKUP(Y144,[3]definitions_list_lookup!$AT$3:$AU$5,2,FALSE)</f>
        <v>0</v>
      </c>
      <c r="AA144" s="75">
        <v>10</v>
      </c>
      <c r="AB144" s="75"/>
      <c r="AC144" s="73"/>
      <c r="AD144" s="73"/>
      <c r="AE144" s="73"/>
      <c r="AF144" s="75"/>
      <c r="AG144" s="75"/>
      <c r="AH144" s="73"/>
      <c r="AI144" s="73"/>
      <c r="AJ144" s="73"/>
      <c r="AK144" s="72"/>
      <c r="AL144" s="76"/>
      <c r="AM144" s="76"/>
      <c r="AN144" s="72"/>
      <c r="AO144" s="76"/>
      <c r="AP144" s="72"/>
      <c r="AQ144" s="72"/>
      <c r="AR144" s="72"/>
      <c r="AS144" s="72"/>
      <c r="AT144" s="77"/>
      <c r="AU144" s="78"/>
      <c r="AV144" s="77"/>
      <c r="AW144" s="77"/>
      <c r="AX144" s="77"/>
      <c r="AY144" s="77"/>
      <c r="AZ144" s="77"/>
      <c r="BA144" s="77"/>
      <c r="BB144" s="77"/>
      <c r="BC144" s="77"/>
      <c r="BD144" s="79"/>
    </row>
    <row r="145" spans="3:59" s="70" customFormat="1">
      <c r="C145" s="70" t="s">
        <v>1386</v>
      </c>
      <c r="D145" s="70" t="s">
        <v>1387</v>
      </c>
      <c r="E145" s="70">
        <v>19</v>
      </c>
      <c r="F145" s="70">
        <v>2</v>
      </c>
      <c r="G145" s="71" t="str">
        <f t="shared" si="25"/>
        <v>19-2</v>
      </c>
      <c r="H145" s="70">
        <v>0</v>
      </c>
      <c r="I145" s="70">
        <v>8</v>
      </c>
      <c r="J145" s="70" t="b">
        <f>IF((I145/100)&gt;(VLOOKUP($G145,[1]Depth_Lookup_CCL!$A$3:$L$549,9,FALSE)),"Value too high",TRUE)</f>
        <v>1</v>
      </c>
      <c r="K145" s="72">
        <f>(VLOOKUP($G145,Depth_Lookup_CCL!$A$3:$Z$549,11,FALSE))+(H145/100)</f>
        <v>40</v>
      </c>
      <c r="L145" s="72">
        <f>(VLOOKUP($G145,Depth_Lookup_CCL!$A$3:$Z$549,11,FALSE))+(I145/100)</f>
        <v>40.08</v>
      </c>
      <c r="M145" s="67">
        <v>3</v>
      </c>
      <c r="N145" s="70" t="s">
        <v>1389</v>
      </c>
      <c r="P145" s="73"/>
      <c r="Q145" s="73"/>
      <c r="R145" s="73"/>
      <c r="S145" s="74"/>
      <c r="T145" s="73"/>
      <c r="U145" s="75"/>
      <c r="V145" s="73"/>
      <c r="W145" s="73"/>
      <c r="X145" s="73"/>
      <c r="Y145" s="75"/>
      <c r="Z145" s="75"/>
      <c r="AA145" s="75"/>
      <c r="AB145" s="75"/>
      <c r="AC145" s="73"/>
      <c r="AD145" s="73"/>
      <c r="AE145" s="73"/>
      <c r="AF145" s="75"/>
      <c r="AG145" s="75"/>
      <c r="AH145" s="73"/>
      <c r="AI145" s="73"/>
      <c r="AJ145" s="73"/>
      <c r="AK145" s="72"/>
      <c r="AL145" s="76"/>
      <c r="AM145" s="76"/>
      <c r="AN145" s="72"/>
      <c r="AO145" s="76"/>
      <c r="AP145" s="72"/>
      <c r="AQ145" s="72"/>
      <c r="AR145" s="72"/>
      <c r="AS145" s="72"/>
      <c r="AT145" s="29"/>
      <c r="AU145" s="49"/>
      <c r="AV145" s="29"/>
      <c r="AW145" s="29"/>
      <c r="AX145" s="29"/>
      <c r="AY145" s="29"/>
      <c r="AZ145" s="29"/>
      <c r="BA145" s="29"/>
    </row>
    <row r="146" spans="3:59" s="70" customFormat="1">
      <c r="C146" s="70" t="s">
        <v>1386</v>
      </c>
      <c r="D146" s="70" t="s">
        <v>1387</v>
      </c>
      <c r="E146" s="70">
        <v>19</v>
      </c>
      <c r="F146" s="70">
        <v>2</v>
      </c>
      <c r="G146" s="71" t="str">
        <f t="shared" si="25"/>
        <v>19-2</v>
      </c>
      <c r="H146" s="70">
        <v>8</v>
      </c>
      <c r="I146" s="70">
        <v>10</v>
      </c>
      <c r="J146" s="70" t="b">
        <f>IF((I146/100)&gt;(VLOOKUP($G146,[1]Depth_Lookup_CCL!$A$3:$L$549,9,FALSE)),"Value too high",TRUE)</f>
        <v>1</v>
      </c>
      <c r="K146" s="72">
        <f>(VLOOKUP($G146,Depth_Lookup_CCL!$A$3:$Z$549,11,FALSE))+(H146/100)</f>
        <v>40.08</v>
      </c>
      <c r="L146" s="72">
        <f>(VLOOKUP($G146,Depth_Lookup_CCL!$A$3:$Z$549,11,FALSE))+(I146/100)</f>
        <v>40.1</v>
      </c>
      <c r="M146" s="67">
        <v>3</v>
      </c>
      <c r="N146" s="70" t="s">
        <v>1389</v>
      </c>
      <c r="P146" s="73"/>
      <c r="Q146" s="73"/>
      <c r="R146" s="73"/>
      <c r="S146" s="74"/>
      <c r="T146" s="73"/>
      <c r="U146" s="75"/>
      <c r="V146" s="73"/>
      <c r="W146" s="73"/>
      <c r="X146" s="73"/>
      <c r="Y146" s="75"/>
      <c r="Z146" s="75"/>
      <c r="AA146" s="75"/>
      <c r="AB146" s="75"/>
      <c r="AC146" s="73"/>
      <c r="AD146" s="73"/>
      <c r="AE146" s="73"/>
      <c r="AF146" s="75"/>
      <c r="AG146" s="75"/>
      <c r="AH146" s="73"/>
      <c r="AI146" s="73"/>
      <c r="AJ146" s="73"/>
      <c r="AK146" s="72" t="s">
        <v>291</v>
      </c>
      <c r="AL146" s="76" t="s">
        <v>285</v>
      </c>
      <c r="AM146" s="76" t="s">
        <v>286</v>
      </c>
      <c r="AN146" s="72">
        <v>1</v>
      </c>
      <c r="AO146" s="76"/>
      <c r="AP146" s="72"/>
      <c r="AQ146" s="72"/>
      <c r="AR146" s="72"/>
      <c r="AS146" s="72"/>
      <c r="AT146" s="77">
        <v>33</v>
      </c>
      <c r="AU146" s="78">
        <v>270</v>
      </c>
      <c r="AV146" s="77">
        <v>8</v>
      </c>
      <c r="AW146" s="77">
        <v>180</v>
      </c>
      <c r="AX146" s="77">
        <f>+(IF($AU146&lt;$AW146,((MIN($AW146,$AU146)+(DEGREES(ATAN((TAN(RADIANS($AV146))/((TAN(RADIANS($AT146))*SIN(RADIANS(ABS($AU146-$AW146))))))-(COS(RADIANS(ABS($AU146-$AW146)))/SIN(RADIANS(ABS($AU146-$AW146)))))))-180)),((MAX($AW146,$AU146)-(DEGREES(ATAN((TAN(RADIANS($AV146))/((TAN(RADIANS($AT146))*SIN(RADIANS(ABS($AU146-$AW146))))))-(COS(RADIANS(ABS($AU146-$AW146)))/SIN(RADIANS(ABS($AU146-$AW146)))))))-180))))</f>
        <v>77.788710722804808</v>
      </c>
      <c r="AY146" s="77">
        <f>IF($AX146&gt;0,$AX146,360+$AX146)</f>
        <v>77.788710722804808</v>
      </c>
      <c r="AZ146" s="77">
        <f>+ABS(DEGREES(ATAN((COS(RADIANS(ABS($AX146+180-(IF($AU146&gt;$AW146,MAX($AV146,$AU146),MIN($AU146,$AW146))))))/(TAN(RADIANS($AT146)))))))</f>
        <v>56.398304000941955</v>
      </c>
      <c r="BA146" s="77">
        <f>+IF(($AX146+90)&gt;0,$AX146+90,$AX146+450)</f>
        <v>167.78871072280481</v>
      </c>
      <c r="BB146" s="77">
        <f>-$AZ146+90</f>
        <v>33.601695999058045</v>
      </c>
      <c r="BC146" s="77">
        <f>IF(($AY146&lt;180),$AY146+180,$AY146-180)</f>
        <v>257.78871072280481</v>
      </c>
      <c r="BD146" s="79">
        <f>-$AZ146+90</f>
        <v>33.601695999058045</v>
      </c>
      <c r="BE146" s="70">
        <f>30+BD146</f>
        <v>63.601695999058045</v>
      </c>
      <c r="BF146" s="70">
        <f>30-BD146</f>
        <v>-3.6016959990580446</v>
      </c>
      <c r="BG146" s="70" t="s">
        <v>1468</v>
      </c>
    </row>
    <row r="147" spans="3:59" s="70" customFormat="1">
      <c r="C147" s="70" t="s">
        <v>1386</v>
      </c>
      <c r="D147" s="70" t="s">
        <v>1387</v>
      </c>
      <c r="E147" s="70">
        <v>19</v>
      </c>
      <c r="F147" s="70">
        <v>2</v>
      </c>
      <c r="G147" s="71" t="str">
        <f t="shared" si="25"/>
        <v>19-2</v>
      </c>
      <c r="H147" s="70">
        <v>10</v>
      </c>
      <c r="I147" s="70">
        <v>21</v>
      </c>
      <c r="J147" s="70" t="b">
        <f>IF((I147/100)&gt;(VLOOKUP($G147,[1]Depth_Lookup_CCL!$A$3:$L$549,9,FALSE)),"Value too high",TRUE)</f>
        <v>1</v>
      </c>
      <c r="K147" s="72">
        <f>(VLOOKUP($G147,Depth_Lookup_CCL!$A$3:$Z$549,11,FALSE))+(H147/100)</f>
        <v>40.1</v>
      </c>
      <c r="L147" s="72">
        <f>(VLOOKUP($G147,Depth_Lookup_CCL!$A$3:$Z$549,11,FALSE))+(I147/100)</f>
        <v>40.21</v>
      </c>
      <c r="M147" s="67">
        <v>3</v>
      </c>
      <c r="N147" s="70" t="s">
        <v>1389</v>
      </c>
      <c r="P147" s="73"/>
      <c r="Q147" s="73"/>
      <c r="R147" s="73"/>
      <c r="S147" s="74"/>
      <c r="T147" s="73"/>
      <c r="U147" s="75"/>
      <c r="V147" s="73"/>
      <c r="W147" s="73"/>
      <c r="X147" s="73"/>
      <c r="Y147" s="75"/>
      <c r="Z147" s="75"/>
      <c r="AA147" s="75"/>
      <c r="AB147" s="75"/>
      <c r="AC147" s="73"/>
      <c r="AD147" s="73"/>
      <c r="AE147" s="73"/>
      <c r="AF147" s="75"/>
      <c r="AG147" s="75"/>
      <c r="AH147" s="73"/>
      <c r="AI147" s="73"/>
      <c r="AJ147" s="73"/>
      <c r="AK147" s="72"/>
      <c r="AL147" s="76"/>
      <c r="AM147" s="76"/>
      <c r="AN147" s="72"/>
      <c r="AO147" s="76"/>
      <c r="AP147" s="72"/>
      <c r="AQ147" s="72"/>
      <c r="AR147" s="72"/>
      <c r="AS147" s="72"/>
      <c r="AT147" s="77">
        <v>32</v>
      </c>
      <c r="AU147" s="78">
        <v>270</v>
      </c>
      <c r="AV147" s="77">
        <v>0</v>
      </c>
      <c r="AW147" s="77">
        <v>360</v>
      </c>
      <c r="AX147" s="77">
        <f>+(IF($AU147&lt;$AW147,((MIN($AW147,$AU147)+(DEGREES(ATAN((TAN(RADIANS($AV147))/((TAN(RADIANS($AT147))*SIN(RADIANS(ABS($AU147-$AW147))))))-(COS(RADIANS(ABS($AU147-$AW147)))/SIN(RADIANS(ABS($AU147-$AW147)))))))-180)),((MAX($AW147,$AU147)-(DEGREES(ATAN((TAN(RADIANS($AV147))/((TAN(RADIANS($AT147))*SIN(RADIANS(ABS($AU147-$AW147))))))-(COS(RADIANS(ABS($AU147-$AW147)))/SIN(RADIANS(ABS($AU147-$AW147)))))))-180))))</f>
        <v>90</v>
      </c>
      <c r="AY147" s="77">
        <f>IF($AX147&gt;0,$AX147,360+$AX147)</f>
        <v>90</v>
      </c>
      <c r="AZ147" s="77">
        <f>+ABS(DEGREES(ATAN((COS(RADIANS(ABS($AX147+180-(IF($AU147&gt;$AW147,MAX($AV147,$AU147),MIN($AU147,$AW147))))))/(TAN(RADIANS($AT147)))))))</f>
        <v>58.000000000000007</v>
      </c>
      <c r="BA147" s="77">
        <f>+IF(($AX147+90)&gt;0,$AX147+90,$AX147+450)</f>
        <v>180</v>
      </c>
      <c r="BB147" s="77">
        <f>-$AZ147+90</f>
        <v>31.999999999999993</v>
      </c>
      <c r="BC147" s="77">
        <f>IF(($AY147&lt;180),$AY147+180,$AY147-180)</f>
        <v>270</v>
      </c>
      <c r="BD147" s="79">
        <f>-$AZ147+90</f>
        <v>31.999999999999993</v>
      </c>
      <c r="BE147" s="70">
        <f>30+BD147</f>
        <v>61.999999999999993</v>
      </c>
      <c r="BF147" s="70">
        <f>30-BD147</f>
        <v>-1.9999999999999929</v>
      </c>
    </row>
    <row r="148" spans="3:59" s="70" customFormat="1">
      <c r="C148" s="70" t="s">
        <v>1386</v>
      </c>
      <c r="D148" s="70" t="s">
        <v>1387</v>
      </c>
      <c r="E148" s="70">
        <v>19</v>
      </c>
      <c r="F148" s="70">
        <v>2</v>
      </c>
      <c r="G148" s="71" t="str">
        <f t="shared" si="25"/>
        <v>19-2</v>
      </c>
      <c r="H148" s="70">
        <v>21</v>
      </c>
      <c r="I148" s="70">
        <v>26</v>
      </c>
      <c r="J148" s="70" t="b">
        <f>IF((I148/100)&gt;(VLOOKUP($G148,[1]Depth_Lookup_CCL!$A$3:$L$549,9,FALSE)),"Value too high",TRUE)</f>
        <v>1</v>
      </c>
      <c r="K148" s="72">
        <f>(VLOOKUP($G148,Depth_Lookup_CCL!$A$3:$Z$549,11,FALSE))+(H148/100)</f>
        <v>40.21</v>
      </c>
      <c r="L148" s="72">
        <f>(VLOOKUP($G148,Depth_Lookup_CCL!$A$3:$Z$549,11,FALSE))+(I148/100)</f>
        <v>40.26</v>
      </c>
      <c r="M148" s="67">
        <v>3</v>
      </c>
      <c r="N148" s="70" t="s">
        <v>1389</v>
      </c>
      <c r="P148" s="73"/>
      <c r="Q148" s="73"/>
      <c r="R148" s="73"/>
      <c r="S148" s="74"/>
      <c r="T148" s="73"/>
      <c r="U148" s="75"/>
      <c r="V148" s="73"/>
      <c r="W148" s="73"/>
      <c r="X148" s="73"/>
      <c r="Y148" s="75"/>
      <c r="Z148" s="75"/>
      <c r="AA148" s="75"/>
      <c r="AB148" s="75"/>
      <c r="AC148" s="73"/>
      <c r="AD148" s="73"/>
      <c r="AE148" s="73"/>
      <c r="AF148" s="75"/>
      <c r="AG148" s="75"/>
      <c r="AH148" s="73"/>
      <c r="AI148" s="73"/>
      <c r="AJ148" s="73"/>
      <c r="AK148" s="72"/>
      <c r="AL148" s="76"/>
      <c r="AM148" s="76"/>
      <c r="AN148" s="72"/>
      <c r="AO148" s="76"/>
      <c r="AP148" s="72"/>
      <c r="AQ148" s="72"/>
      <c r="AR148" s="72"/>
      <c r="AS148" s="72"/>
      <c r="AT148" s="77"/>
      <c r="AU148" s="78"/>
      <c r="AV148" s="77"/>
      <c r="AW148" s="77"/>
      <c r="AX148" s="77"/>
      <c r="AY148" s="77"/>
      <c r="AZ148" s="77"/>
      <c r="BA148" s="77"/>
      <c r="BB148" s="77"/>
      <c r="BC148" s="77"/>
      <c r="BD148" s="79"/>
    </row>
    <row r="149" spans="3:59" s="70" customFormat="1">
      <c r="C149" s="70" t="s">
        <v>1386</v>
      </c>
      <c r="D149" s="70" t="s">
        <v>1387</v>
      </c>
      <c r="E149" s="70">
        <v>19</v>
      </c>
      <c r="F149" s="70">
        <v>2</v>
      </c>
      <c r="G149" s="71" t="str">
        <f t="shared" ref="G149:G150" si="43">E149&amp;"-"&amp;F149</f>
        <v>19-2</v>
      </c>
      <c r="H149" s="70">
        <v>26</v>
      </c>
      <c r="I149" s="70">
        <v>41</v>
      </c>
      <c r="J149" s="70" t="b">
        <f>IF((I149/100)&gt;(VLOOKUP($G149,[1]Depth_Lookup_CCL!$A$3:$L$549,9,FALSE)),"Value too high",TRUE)</f>
        <v>1</v>
      </c>
      <c r="K149" s="72">
        <f>(VLOOKUP($G149,Depth_Lookup_CCL!$A$3:$Z$549,11,FALSE))+(H149/100)</f>
        <v>40.26</v>
      </c>
      <c r="L149" s="72">
        <f>(VLOOKUP($G149,Depth_Lookup_CCL!$A$3:$Z$549,11,FALSE))+(I149/100)</f>
        <v>40.409999999999997</v>
      </c>
      <c r="M149" s="67">
        <v>3</v>
      </c>
      <c r="N149" s="70" t="s">
        <v>1389</v>
      </c>
      <c r="P149" s="73"/>
      <c r="Q149" s="73"/>
      <c r="R149" s="73"/>
      <c r="S149" s="74"/>
      <c r="T149" s="73"/>
      <c r="U149" s="75"/>
      <c r="V149" s="73"/>
      <c r="W149" s="73"/>
      <c r="X149" s="73"/>
      <c r="Y149" s="75"/>
      <c r="Z149" s="75"/>
      <c r="AA149" s="75"/>
      <c r="AB149" s="75"/>
      <c r="AC149" s="73"/>
      <c r="AD149" s="73"/>
      <c r="AE149" s="73"/>
      <c r="AF149" s="75"/>
      <c r="AG149" s="75"/>
      <c r="AH149" s="73"/>
      <c r="AI149" s="73"/>
      <c r="AJ149" s="73"/>
      <c r="AK149" s="72"/>
      <c r="AL149" s="76"/>
      <c r="AM149" s="76"/>
      <c r="AN149" s="72"/>
      <c r="AO149" s="76"/>
      <c r="AP149" s="72"/>
      <c r="AQ149" s="72"/>
      <c r="AR149" s="72"/>
      <c r="AS149" s="72"/>
      <c r="AT149" s="77"/>
      <c r="AU149" s="78"/>
      <c r="AV149" s="77"/>
      <c r="AW149" s="77"/>
      <c r="AX149" s="77"/>
      <c r="AY149" s="77"/>
      <c r="AZ149" s="77"/>
      <c r="BA149" s="77"/>
      <c r="BB149" s="77"/>
      <c r="BC149" s="77"/>
      <c r="BD149" s="79"/>
    </row>
    <row r="150" spans="3:59" s="70" customFormat="1">
      <c r="C150" s="70" t="s">
        <v>1386</v>
      </c>
      <c r="D150" s="70" t="s">
        <v>1387</v>
      </c>
      <c r="E150" s="70">
        <v>19</v>
      </c>
      <c r="F150" s="70">
        <v>2</v>
      </c>
      <c r="G150" s="71" t="str">
        <f t="shared" si="43"/>
        <v>19-2</v>
      </c>
      <c r="H150" s="70">
        <v>41</v>
      </c>
      <c r="I150" s="70">
        <v>46</v>
      </c>
      <c r="J150" s="70" t="b">
        <f>IF((I150/100)&gt;(VLOOKUP($G150,[1]Depth_Lookup_CCL!$A$3:$L$549,9,FALSE)),"Value too high",TRUE)</f>
        <v>1</v>
      </c>
      <c r="K150" s="72">
        <f>(VLOOKUP($G150,Depth_Lookup_CCL!$A$3:$Z$549,11,FALSE))+(H150/100)</f>
        <v>40.409999999999997</v>
      </c>
      <c r="L150" s="72">
        <f>(VLOOKUP($G150,Depth_Lookup_CCL!$A$3:$Z$549,11,FALSE))+(I150/100)</f>
        <v>40.46</v>
      </c>
      <c r="M150" s="67">
        <v>3</v>
      </c>
      <c r="N150" s="70" t="s">
        <v>1389</v>
      </c>
      <c r="P150" s="73"/>
      <c r="Q150" s="73"/>
      <c r="R150" s="73"/>
      <c r="S150" s="74"/>
      <c r="T150" s="73"/>
      <c r="U150" s="75"/>
      <c r="V150" s="73"/>
      <c r="W150" s="73"/>
      <c r="X150" s="73"/>
      <c r="Y150" s="75"/>
      <c r="Z150" s="75"/>
      <c r="AA150" s="75"/>
      <c r="AB150" s="75"/>
      <c r="AC150" s="73"/>
      <c r="AD150" s="73"/>
      <c r="AE150" s="73"/>
      <c r="AF150" s="75"/>
      <c r="AG150" s="75"/>
      <c r="AH150" s="73"/>
      <c r="AI150" s="73"/>
      <c r="AJ150" s="73"/>
      <c r="AK150" s="72"/>
      <c r="AL150" s="76"/>
      <c r="AM150" s="76"/>
      <c r="AN150" s="72"/>
      <c r="AO150" s="76"/>
      <c r="AP150" s="72"/>
      <c r="AQ150" s="72"/>
      <c r="AR150" s="72"/>
      <c r="AS150" s="72"/>
      <c r="AT150" s="77"/>
      <c r="AU150" s="78"/>
      <c r="AV150" s="77"/>
      <c r="AW150" s="77"/>
      <c r="AX150" s="77"/>
      <c r="AY150" s="77"/>
      <c r="AZ150" s="77"/>
      <c r="BA150" s="77"/>
      <c r="BB150" s="77"/>
      <c r="BC150" s="77"/>
      <c r="BD150" s="79"/>
    </row>
    <row r="151" spans="3:59" s="70" customFormat="1">
      <c r="C151" s="70" t="s">
        <v>1386</v>
      </c>
      <c r="D151" s="70" t="s">
        <v>1387</v>
      </c>
      <c r="E151" s="70">
        <v>19</v>
      </c>
      <c r="F151" s="70">
        <v>2</v>
      </c>
      <c r="G151" s="71" t="str">
        <f t="shared" si="25"/>
        <v>19-2</v>
      </c>
      <c r="H151" s="70">
        <v>46</v>
      </c>
      <c r="I151" s="70">
        <v>96</v>
      </c>
      <c r="J151" s="70" t="b">
        <f>IF((I151/100)&gt;(VLOOKUP($G151,[1]Depth_Lookup_CCL!$A$3:$L$549,9,FALSE)),"Value too high",TRUE)</f>
        <v>1</v>
      </c>
      <c r="K151" s="72">
        <f>(VLOOKUP($G151,Depth_Lookup_CCL!$A$3:$Z$549,11,FALSE))+(H151/100)</f>
        <v>40.46</v>
      </c>
      <c r="L151" s="72">
        <f>(VLOOKUP($G151,Depth_Lookup_CCL!$A$3:$Z$549,11,FALSE))+(I151/100)</f>
        <v>40.96</v>
      </c>
      <c r="M151" s="67">
        <v>3</v>
      </c>
      <c r="N151" s="70" t="s">
        <v>1389</v>
      </c>
      <c r="O151" s="70" t="s">
        <v>233</v>
      </c>
      <c r="P151" s="73"/>
      <c r="Q151" s="73"/>
      <c r="R151" s="73"/>
      <c r="S151" s="74" t="s">
        <v>1392</v>
      </c>
      <c r="T151" s="73" t="s">
        <v>158</v>
      </c>
      <c r="U151" s="75" t="s">
        <v>182</v>
      </c>
      <c r="V151" s="73" t="s">
        <v>176</v>
      </c>
      <c r="W151" s="73" t="s">
        <v>166</v>
      </c>
      <c r="X151" s="73">
        <f>VLOOKUP(W151,[3]definitions_list_lookup!$V$12:$W$15,2,FALSE)</f>
        <v>1</v>
      </c>
      <c r="Y151" s="75" t="s">
        <v>241</v>
      </c>
      <c r="Z151" s="75">
        <f>VLOOKUP(Y151,[3]definitions_list_lookup!$AT$3:$AU$5,2,FALSE)</f>
        <v>0</v>
      </c>
      <c r="AA151" s="75">
        <v>5</v>
      </c>
      <c r="AB151" s="75"/>
      <c r="AC151" s="73"/>
      <c r="AD151" s="73"/>
      <c r="AE151" s="73"/>
      <c r="AF151" s="75"/>
      <c r="AG151" s="75"/>
      <c r="AH151" s="73"/>
      <c r="AI151" s="73"/>
      <c r="AJ151" s="73"/>
      <c r="AK151" s="72"/>
      <c r="AL151" s="76"/>
      <c r="AM151" s="76"/>
      <c r="AN151" s="72"/>
      <c r="AO151" s="76"/>
      <c r="AP151" s="72"/>
      <c r="AQ151" s="72"/>
      <c r="AR151" s="72"/>
      <c r="AS151" s="72"/>
      <c r="AT151" s="77"/>
      <c r="AU151" s="78"/>
      <c r="AV151" s="77"/>
      <c r="AW151" s="77"/>
      <c r="AX151" s="77"/>
      <c r="AY151" s="77"/>
      <c r="AZ151" s="77"/>
      <c r="BA151" s="77"/>
      <c r="BB151" s="77"/>
      <c r="BC151" s="77"/>
      <c r="BD151" s="79"/>
    </row>
    <row r="152" spans="3:59" s="70" customFormat="1">
      <c r="C152" s="70" t="s">
        <v>1386</v>
      </c>
      <c r="D152" s="70" t="s">
        <v>1387</v>
      </c>
      <c r="E152" s="70">
        <v>19</v>
      </c>
      <c r="F152" s="70">
        <v>3</v>
      </c>
      <c r="G152" s="71" t="str">
        <f t="shared" si="25"/>
        <v>19-3</v>
      </c>
      <c r="H152" s="70">
        <v>0</v>
      </c>
      <c r="I152" s="70">
        <v>94</v>
      </c>
      <c r="J152" s="70" t="b">
        <f>IF((I152/100)&gt;(VLOOKUP($G152,[1]Depth_Lookup_CCL!$A$3:$L$549,9,FALSE)),"Value too high",TRUE)</f>
        <v>1</v>
      </c>
      <c r="K152" s="72">
        <f>(VLOOKUP($G152,Depth_Lookup_CCL!$A$3:$Z$549,11,FALSE))+(H152/100)</f>
        <v>40.965000000000003</v>
      </c>
      <c r="L152" s="72">
        <f>(VLOOKUP($G152,Depth_Lookup_CCL!$A$3:$Z$549,11,FALSE))+(I152/100)</f>
        <v>41.905000000000001</v>
      </c>
      <c r="M152" s="67">
        <v>3</v>
      </c>
      <c r="N152" s="70" t="s">
        <v>1389</v>
      </c>
      <c r="P152" s="73"/>
      <c r="Q152" s="73"/>
      <c r="R152" s="73"/>
      <c r="S152" s="74"/>
      <c r="T152" s="73"/>
      <c r="U152" s="75"/>
      <c r="V152" s="73"/>
      <c r="W152" s="73"/>
      <c r="X152" s="73"/>
      <c r="Y152" s="75"/>
      <c r="Z152" s="75"/>
      <c r="AA152" s="75"/>
      <c r="AB152" s="75"/>
      <c r="AC152" s="73"/>
      <c r="AD152" s="73"/>
      <c r="AE152" s="73"/>
      <c r="AF152" s="75"/>
      <c r="AG152" s="75"/>
      <c r="AH152" s="73"/>
      <c r="AI152" s="73"/>
      <c r="AJ152" s="73"/>
      <c r="AK152" s="72"/>
      <c r="AL152" s="76"/>
      <c r="AM152" s="76"/>
      <c r="AN152" s="72"/>
      <c r="AO152" s="76"/>
      <c r="AP152" s="72"/>
      <c r="AQ152" s="72"/>
      <c r="AR152" s="72"/>
      <c r="AS152" s="72"/>
      <c r="AT152" s="77"/>
      <c r="AU152" s="78"/>
      <c r="AV152" s="77"/>
      <c r="AW152" s="77"/>
      <c r="AX152" s="77"/>
      <c r="AY152" s="77"/>
      <c r="AZ152" s="77"/>
      <c r="BA152" s="77"/>
      <c r="BB152" s="77"/>
      <c r="BC152" s="77"/>
      <c r="BD152" s="79"/>
    </row>
    <row r="153" spans="3:59" s="70" customFormat="1">
      <c r="C153" s="70" t="s">
        <v>1386</v>
      </c>
      <c r="D153" s="70" t="s">
        <v>1387</v>
      </c>
      <c r="E153" s="70">
        <v>19</v>
      </c>
      <c r="F153" s="70">
        <v>3</v>
      </c>
      <c r="G153" s="71" t="str">
        <f t="shared" si="25"/>
        <v>19-3</v>
      </c>
      <c r="H153" s="70">
        <v>0</v>
      </c>
      <c r="I153" s="70">
        <v>10</v>
      </c>
      <c r="J153" s="70" t="b">
        <f>IF((I153/100)&gt;(VLOOKUP($G153,[1]Depth_Lookup_CCL!$A$3:$L$549,9,FALSE)),"Value too high",TRUE)</f>
        <v>1</v>
      </c>
      <c r="K153" s="72">
        <f>(VLOOKUP($G153,Depth_Lookup_CCL!$A$3:$Z$549,11,FALSE))+(H153/100)</f>
        <v>40.965000000000003</v>
      </c>
      <c r="L153" s="72">
        <f>(VLOOKUP($G153,Depth_Lookup_CCL!$A$3:$Z$549,11,FALSE))+(I153/100)</f>
        <v>41.065000000000005</v>
      </c>
      <c r="M153" s="67">
        <v>3</v>
      </c>
      <c r="N153" s="70" t="s">
        <v>1389</v>
      </c>
      <c r="P153" s="73"/>
      <c r="Q153" s="73"/>
      <c r="R153" s="73"/>
      <c r="S153" s="74"/>
      <c r="T153" s="73"/>
      <c r="U153" s="75"/>
      <c r="V153" s="73"/>
      <c r="W153" s="73"/>
      <c r="X153" s="73"/>
      <c r="Y153" s="75"/>
      <c r="Z153" s="75"/>
      <c r="AA153" s="75"/>
      <c r="AB153" s="75"/>
      <c r="AC153" s="73"/>
      <c r="AD153" s="73"/>
      <c r="AE153" s="73"/>
      <c r="AF153" s="75"/>
      <c r="AG153" s="75"/>
      <c r="AH153" s="73"/>
      <c r="AI153" s="73"/>
      <c r="AJ153" s="73"/>
      <c r="AK153" s="72"/>
      <c r="AL153" s="76"/>
      <c r="AM153" s="76"/>
      <c r="AN153" s="72"/>
      <c r="AO153" s="76"/>
      <c r="AP153" s="72"/>
      <c r="AQ153" s="72"/>
      <c r="AR153" s="72"/>
      <c r="AS153" s="72"/>
      <c r="AT153" s="29"/>
      <c r="AU153" s="49"/>
      <c r="AV153" s="29"/>
      <c r="AW153" s="29"/>
      <c r="AX153" s="29"/>
      <c r="AY153" s="29"/>
      <c r="AZ153" s="29"/>
      <c r="BA153" s="29"/>
    </row>
    <row r="154" spans="3:59" s="70" customFormat="1">
      <c r="C154" s="70" t="s">
        <v>1386</v>
      </c>
      <c r="D154" s="70" t="s">
        <v>1387</v>
      </c>
      <c r="E154" s="70">
        <v>19</v>
      </c>
      <c r="F154" s="70">
        <v>3</v>
      </c>
      <c r="G154" s="71" t="str">
        <f t="shared" si="25"/>
        <v>19-3</v>
      </c>
      <c r="H154" s="70">
        <v>10</v>
      </c>
      <c r="I154" s="70">
        <v>34</v>
      </c>
      <c r="J154" s="70" t="b">
        <f>IF((I154/100)&gt;(VLOOKUP($G154,[1]Depth_Lookup_CCL!$A$3:$L$549,9,FALSE)),"Value too high",TRUE)</f>
        <v>1</v>
      </c>
      <c r="K154" s="72">
        <f>(VLOOKUP($G154,Depth_Lookup_CCL!$A$3:$Z$549,11,FALSE))+(H154/100)</f>
        <v>41.065000000000005</v>
      </c>
      <c r="L154" s="72">
        <f>(VLOOKUP($G154,Depth_Lookup_CCL!$A$3:$Z$549,11,FALSE))+(I154/100)</f>
        <v>41.305000000000007</v>
      </c>
      <c r="M154" s="67">
        <v>3</v>
      </c>
      <c r="N154" s="70" t="s">
        <v>1389</v>
      </c>
      <c r="P154" s="73"/>
      <c r="Q154" s="73"/>
      <c r="R154" s="73"/>
      <c r="S154" s="74"/>
      <c r="T154" s="73"/>
      <c r="U154" s="75"/>
      <c r="V154" s="73"/>
      <c r="W154" s="73"/>
      <c r="X154" s="73"/>
      <c r="Y154" s="75"/>
      <c r="Z154" s="75"/>
      <c r="AA154" s="75"/>
      <c r="AB154" s="75"/>
      <c r="AC154" s="73"/>
      <c r="AD154" s="73"/>
      <c r="AE154" s="73"/>
      <c r="AF154" s="75"/>
      <c r="AG154" s="75"/>
      <c r="AH154" s="73"/>
      <c r="AI154" s="73"/>
      <c r="AJ154" s="73"/>
      <c r="AK154" s="72"/>
      <c r="AL154" s="76"/>
      <c r="AM154" s="76"/>
      <c r="AN154" s="72"/>
      <c r="AO154" s="76"/>
      <c r="AP154" s="72"/>
      <c r="AQ154" s="72"/>
      <c r="AR154" s="72"/>
      <c r="AS154" s="72"/>
      <c r="AT154" s="77"/>
      <c r="AU154" s="78"/>
      <c r="AV154" s="77"/>
      <c r="AW154" s="77"/>
      <c r="AX154" s="77"/>
      <c r="AY154" s="77"/>
      <c r="AZ154" s="77"/>
      <c r="BA154" s="77"/>
      <c r="BB154" s="77"/>
      <c r="BC154" s="77"/>
      <c r="BD154" s="79"/>
    </row>
    <row r="155" spans="3:59" s="70" customFormat="1">
      <c r="C155" s="70" t="s">
        <v>1386</v>
      </c>
      <c r="D155" s="70" t="s">
        <v>1387</v>
      </c>
      <c r="E155" s="70">
        <v>19</v>
      </c>
      <c r="F155" s="70">
        <v>3</v>
      </c>
      <c r="G155" s="71" t="str">
        <f t="shared" si="25"/>
        <v>19-3</v>
      </c>
      <c r="H155" s="70">
        <v>34</v>
      </c>
      <c r="I155" s="70">
        <v>53</v>
      </c>
      <c r="J155" s="70" t="b">
        <f>IF((I155/100)&gt;(VLOOKUP($G155,[1]Depth_Lookup_CCL!$A$3:$L$549,9,FALSE)),"Value too high",TRUE)</f>
        <v>1</v>
      </c>
      <c r="K155" s="72">
        <f>(VLOOKUP($G155,Depth_Lookup_CCL!$A$3:$Z$549,11,FALSE))+(H155/100)</f>
        <v>41.305000000000007</v>
      </c>
      <c r="L155" s="72">
        <f>(VLOOKUP($G155,Depth_Lookup_CCL!$A$3:$Z$549,11,FALSE))+(I155/100)</f>
        <v>41.495000000000005</v>
      </c>
      <c r="M155" s="67">
        <v>3</v>
      </c>
      <c r="N155" s="70" t="s">
        <v>1389</v>
      </c>
      <c r="P155" s="73"/>
      <c r="Q155" s="73"/>
      <c r="R155" s="73"/>
      <c r="S155" s="74"/>
      <c r="T155" s="73"/>
      <c r="U155" s="75"/>
      <c r="V155" s="73"/>
      <c r="W155" s="73"/>
      <c r="X155" s="73"/>
      <c r="Y155" s="75"/>
      <c r="Z155" s="75"/>
      <c r="AA155" s="75"/>
      <c r="AB155" s="75"/>
      <c r="AC155" s="73"/>
      <c r="AD155" s="73"/>
      <c r="AE155" s="73"/>
      <c r="AF155" s="75"/>
      <c r="AG155" s="75"/>
      <c r="AH155" s="73"/>
      <c r="AI155" s="73"/>
      <c r="AJ155" s="73"/>
      <c r="AK155" s="72"/>
      <c r="AL155" s="76"/>
      <c r="AM155" s="76"/>
      <c r="AN155" s="72"/>
      <c r="AO155" s="76"/>
      <c r="AP155" s="72"/>
      <c r="AQ155" s="72"/>
      <c r="AR155" s="72"/>
      <c r="AS155" s="72"/>
      <c r="AT155" s="77">
        <v>34</v>
      </c>
      <c r="AU155" s="78">
        <v>270</v>
      </c>
      <c r="AV155" s="77">
        <v>16</v>
      </c>
      <c r="AW155" s="77">
        <v>360</v>
      </c>
      <c r="AX155" s="77">
        <f>+(IF($AU155&lt;$AW155,((MIN($AW155,$AU155)+(DEGREES(ATAN((TAN(RADIANS($AV155))/((TAN(RADIANS($AT155))*SIN(RADIANS(ABS($AU155-$AW155))))))-(COS(RADIANS(ABS($AU155-$AW155)))/SIN(RADIANS(ABS($AU155-$AW155)))))))-180)),((MAX($AW155,$AU155)-(DEGREES(ATAN((TAN(RADIANS($AV155))/((TAN(RADIANS($AT155))*SIN(RADIANS(ABS($AU155-$AW155))))))-(COS(RADIANS(ABS($AU155-$AW155)))/SIN(RADIANS(ABS($AU155-$AW155)))))))-180))))</f>
        <v>113.03119486368303</v>
      </c>
      <c r="AY155" s="77">
        <f>IF($AX155&gt;0,$AX155,360+$AX155)</f>
        <v>113.03119486368303</v>
      </c>
      <c r="AZ155" s="77">
        <f>+ABS(DEGREES(ATAN((COS(RADIANS(ABS($AX155+180-(IF($AU155&gt;$AW155,MAX($AV155,$AU155),MIN($AU155,$AW155))))))/(TAN(RADIANS($AT155)))))))</f>
        <v>53.76123684891072</v>
      </c>
      <c r="BA155" s="77">
        <f>+IF(($AX155+90)&gt;0,$AX155+90,$AX155+450)</f>
        <v>203.03119486368303</v>
      </c>
      <c r="BB155" s="77">
        <f>-$AZ155+90</f>
        <v>36.23876315108928</v>
      </c>
      <c r="BC155" s="77">
        <f>IF(($AY155&lt;180),$AY155+180,$AY155-180)</f>
        <v>293.03119486368303</v>
      </c>
      <c r="BD155" s="79">
        <f>-$AZ155+90</f>
        <v>36.23876315108928</v>
      </c>
      <c r="BE155" s="70">
        <f>30+BD155</f>
        <v>66.238763151089273</v>
      </c>
      <c r="BF155" s="70">
        <f>30-BD155</f>
        <v>-6.2387631510892803</v>
      </c>
    </row>
    <row r="156" spans="3:59" s="70" customFormat="1">
      <c r="C156" s="70" t="s">
        <v>1386</v>
      </c>
      <c r="D156" s="70" t="s">
        <v>1387</v>
      </c>
      <c r="E156" s="70">
        <v>19</v>
      </c>
      <c r="F156" s="70">
        <v>3</v>
      </c>
      <c r="G156" s="71" t="str">
        <f t="shared" si="25"/>
        <v>19-3</v>
      </c>
      <c r="H156" s="70">
        <v>53</v>
      </c>
      <c r="I156" s="70">
        <v>69</v>
      </c>
      <c r="J156" s="70" t="b">
        <f>IF((I156/100)&gt;(VLOOKUP($G156,[1]Depth_Lookup_CCL!$A$3:$L$549,9,FALSE)),"Value too high",TRUE)</f>
        <v>1</v>
      </c>
      <c r="K156" s="72">
        <f>(VLOOKUP($G156,Depth_Lookup_CCL!$A$3:$Z$549,11,FALSE))+(H156/100)</f>
        <v>41.495000000000005</v>
      </c>
      <c r="L156" s="72">
        <f>(VLOOKUP($G156,Depth_Lookup_CCL!$A$3:$Z$549,11,FALSE))+(I156/100)</f>
        <v>41.655000000000001</v>
      </c>
      <c r="M156" s="67">
        <v>3</v>
      </c>
      <c r="N156" s="70" t="s">
        <v>1389</v>
      </c>
      <c r="P156" s="73"/>
      <c r="Q156" s="73"/>
      <c r="R156" s="73"/>
      <c r="S156" s="74"/>
      <c r="T156" s="73"/>
      <c r="U156" s="75"/>
      <c r="V156" s="73"/>
      <c r="W156" s="73"/>
      <c r="X156" s="73"/>
      <c r="Y156" s="75"/>
      <c r="Z156" s="75"/>
      <c r="AA156" s="75"/>
      <c r="AB156" s="75"/>
      <c r="AC156" s="73"/>
      <c r="AD156" s="73"/>
      <c r="AE156" s="73"/>
      <c r="AF156" s="75"/>
      <c r="AG156" s="75"/>
      <c r="AH156" s="73"/>
      <c r="AI156" s="73"/>
      <c r="AJ156" s="73"/>
      <c r="AK156" s="72"/>
      <c r="AL156" s="76"/>
      <c r="AM156" s="76"/>
      <c r="AN156" s="72"/>
      <c r="AO156" s="76"/>
      <c r="AP156" s="72"/>
      <c r="AQ156" s="72"/>
      <c r="AR156" s="72"/>
      <c r="AS156" s="72"/>
    </row>
    <row r="157" spans="3:59" s="70" customFormat="1">
      <c r="C157" s="70" t="s">
        <v>1386</v>
      </c>
      <c r="D157" s="70" t="s">
        <v>1387</v>
      </c>
      <c r="E157" s="70">
        <v>19</v>
      </c>
      <c r="F157" s="70">
        <v>3</v>
      </c>
      <c r="G157" s="71" t="str">
        <f t="shared" ref="G157" si="44">E157&amp;"-"&amp;F157</f>
        <v>19-3</v>
      </c>
      <c r="H157" s="70">
        <v>69</v>
      </c>
      <c r="I157" s="70">
        <v>83</v>
      </c>
      <c r="J157" s="70" t="b">
        <f>IF((I157/100)&gt;(VLOOKUP($G157,[1]Depth_Lookup_CCL!$A$3:$L$549,9,FALSE)),"Value too high",TRUE)</f>
        <v>1</v>
      </c>
      <c r="K157" s="72">
        <f>(VLOOKUP($G157,Depth_Lookup_CCL!$A$3:$Z$549,11,FALSE))+(H157/100)</f>
        <v>41.655000000000001</v>
      </c>
      <c r="L157" s="72">
        <f>(VLOOKUP($G157,Depth_Lookup_CCL!$A$3:$Z$549,11,FALSE))+(I157/100)</f>
        <v>41.795000000000002</v>
      </c>
      <c r="M157" s="67">
        <v>3</v>
      </c>
      <c r="N157" s="70" t="s">
        <v>1389</v>
      </c>
      <c r="P157" s="73"/>
      <c r="Q157" s="73"/>
      <c r="R157" s="73"/>
      <c r="S157" s="74"/>
      <c r="T157" s="73"/>
      <c r="U157" s="75"/>
      <c r="V157" s="73"/>
      <c r="W157" s="73"/>
      <c r="X157" s="73"/>
      <c r="Y157" s="75"/>
      <c r="Z157" s="75"/>
      <c r="AA157" s="75"/>
      <c r="AB157" s="75"/>
      <c r="AC157" s="73"/>
      <c r="AD157" s="73"/>
      <c r="AE157" s="73"/>
      <c r="AF157" s="75"/>
      <c r="AG157" s="75"/>
      <c r="AH157" s="73"/>
      <c r="AI157" s="73"/>
      <c r="AJ157" s="73"/>
      <c r="AK157" s="72"/>
      <c r="AL157" s="76"/>
      <c r="AM157" s="76"/>
      <c r="AN157" s="72"/>
      <c r="AO157" s="76"/>
      <c r="AP157" s="72"/>
      <c r="AQ157" s="72"/>
      <c r="AR157" s="72"/>
      <c r="AS157" s="72"/>
      <c r="AT157" s="77">
        <v>35</v>
      </c>
      <c r="AU157" s="78">
        <v>270</v>
      </c>
      <c r="AV157" s="77">
        <v>16</v>
      </c>
      <c r="AW157" s="77">
        <v>360</v>
      </c>
      <c r="AX157" s="77">
        <f>+(IF($AU157&lt;$AW157,((MIN($AW157,$AU157)+(DEGREES(ATAN((TAN(RADIANS($AV157))/((TAN(RADIANS($AT157))*SIN(RADIANS(ABS($AU157-$AW157))))))-(COS(RADIANS(ABS($AU157-$AW157)))/SIN(RADIANS(ABS($AU157-$AW157)))))))-180)),((MAX($AW157,$AU157)-(DEGREES(ATAN((TAN(RADIANS($AV157))/((TAN(RADIANS($AT157))*SIN(RADIANS(ABS($AU157-$AW157))))))-(COS(RADIANS(ABS($AU157-$AW157)))/SIN(RADIANS(ABS($AU157-$AW157)))))))-180))))</f>
        <v>112.2698283581787</v>
      </c>
      <c r="AY157" s="77">
        <f>IF($AX157&gt;0,$AX157,360+$AX157)</f>
        <v>112.2698283581787</v>
      </c>
      <c r="AZ157" s="77">
        <f>+ABS(DEGREES(ATAN((COS(RADIANS(ABS($AX157+180-(IF($AU157&gt;$AW157,MAX($AV157,$AU157),MIN($AU157,$AW157))))))/(TAN(RADIANS($AT157)))))))</f>
        <v>52.887166342405635</v>
      </c>
      <c r="BA157" s="77">
        <f>+IF(($AX157+90)&gt;0,$AX157+90,$AX157+450)</f>
        <v>202.2698283581787</v>
      </c>
      <c r="BB157" s="77">
        <f>-$AZ157+90</f>
        <v>37.112833657594365</v>
      </c>
      <c r="BC157" s="77">
        <f>IF(($AY157&lt;180),$AY157+180,$AY157-180)</f>
        <v>292.2698283581787</v>
      </c>
      <c r="BD157" s="79">
        <f>-$AZ157+90</f>
        <v>37.112833657594365</v>
      </c>
      <c r="BE157" s="70">
        <f>30+BD157</f>
        <v>67.112833657594365</v>
      </c>
      <c r="BF157" s="70">
        <f>30-BD157</f>
        <v>-7.1128336575943649</v>
      </c>
    </row>
    <row r="158" spans="3:59" s="70" customFormat="1">
      <c r="C158" s="70" t="s">
        <v>1386</v>
      </c>
      <c r="D158" s="70" t="s">
        <v>1387</v>
      </c>
      <c r="E158" s="70">
        <v>19</v>
      </c>
      <c r="F158" s="70">
        <v>3</v>
      </c>
      <c r="G158" s="71" t="str">
        <f t="shared" si="25"/>
        <v>19-3</v>
      </c>
      <c r="H158" s="70">
        <v>83</v>
      </c>
      <c r="I158" s="70">
        <v>94</v>
      </c>
      <c r="J158" s="70" t="b">
        <f>IF((I158/100)&gt;(VLOOKUP($G158,[1]Depth_Lookup_CCL!$A$3:$L$549,9,FALSE)),"Value too high",TRUE)</f>
        <v>1</v>
      </c>
      <c r="K158" s="72">
        <f>(VLOOKUP($G158,Depth_Lookup_CCL!$A$3:$Z$549,11,FALSE))+(H158/100)</f>
        <v>41.795000000000002</v>
      </c>
      <c r="L158" s="72">
        <f>(VLOOKUP($G158,Depth_Lookup_CCL!$A$3:$Z$549,11,FALSE))+(I158/100)</f>
        <v>41.905000000000001</v>
      </c>
      <c r="M158" s="67">
        <v>3</v>
      </c>
      <c r="N158" s="70" t="s">
        <v>1389</v>
      </c>
      <c r="O158" s="70" t="s">
        <v>233</v>
      </c>
      <c r="P158" s="73"/>
      <c r="Q158" s="73"/>
      <c r="R158" s="73"/>
      <c r="S158" s="74"/>
      <c r="T158" s="73" t="s">
        <v>158</v>
      </c>
      <c r="U158" s="75" t="s">
        <v>155</v>
      </c>
      <c r="V158" s="73" t="s">
        <v>176</v>
      </c>
      <c r="W158" s="73" t="s">
        <v>107</v>
      </c>
      <c r="X158" s="73">
        <f>VLOOKUP(W158,[3]definitions_list_lookup!$V$12:$W$15,2,FALSE)</f>
        <v>2</v>
      </c>
      <c r="Y158" s="75" t="s">
        <v>242</v>
      </c>
      <c r="Z158" s="75">
        <f>VLOOKUP(Y158,[3]definitions_list_lookup!$AT$3:$AU$5,2,FALSE)</f>
        <v>1</v>
      </c>
      <c r="AA158" s="75">
        <v>10</v>
      </c>
      <c r="AB158" s="75"/>
      <c r="AC158" s="73"/>
      <c r="AD158" s="73"/>
      <c r="AE158" s="73"/>
      <c r="AF158" s="75"/>
      <c r="AG158" s="75"/>
      <c r="AH158" s="73"/>
      <c r="AI158" s="73"/>
      <c r="AJ158" s="73"/>
      <c r="AK158" s="72"/>
      <c r="AL158" s="76"/>
      <c r="AM158" s="76"/>
      <c r="AN158" s="72"/>
      <c r="AO158" s="76"/>
      <c r="AP158" s="72"/>
      <c r="AQ158" s="72"/>
      <c r="AR158" s="72"/>
      <c r="AS158" s="72"/>
      <c r="AT158" s="77"/>
      <c r="AU158" s="78"/>
      <c r="AV158" s="77"/>
      <c r="AW158" s="77"/>
      <c r="AX158" s="77"/>
      <c r="AY158" s="77"/>
      <c r="AZ158" s="77"/>
      <c r="BA158" s="77"/>
      <c r="BB158" s="77"/>
      <c r="BC158" s="77"/>
      <c r="BD158" s="79"/>
    </row>
    <row r="159" spans="3:59" s="70" customFormat="1">
      <c r="C159" s="70" t="s">
        <v>1386</v>
      </c>
      <c r="D159" s="70" t="s">
        <v>1387</v>
      </c>
      <c r="E159" s="70">
        <v>20</v>
      </c>
      <c r="F159" s="70">
        <v>1</v>
      </c>
      <c r="G159" s="71" t="str">
        <f t="shared" si="25"/>
        <v>20-1</v>
      </c>
      <c r="H159" s="70">
        <v>0</v>
      </c>
      <c r="I159" s="70">
        <v>61</v>
      </c>
      <c r="J159" s="70" t="b">
        <f>IF((I159/100)&gt;(VLOOKUP($G159,[1]Depth_Lookup_CCL!$A$3:$L$549,9,FALSE)),"Value too high",TRUE)</f>
        <v>1</v>
      </c>
      <c r="K159" s="72">
        <f>(VLOOKUP($G159,Depth_Lookup_CCL!$A$3:$Z$549,11,FALSE))+(H159/100)</f>
        <v>42.05</v>
      </c>
      <c r="L159" s="72">
        <f>(VLOOKUP($G159,Depth_Lookup_CCL!$A$3:$Z$549,11,FALSE))+(I159/100)</f>
        <v>42.66</v>
      </c>
      <c r="M159" s="67">
        <v>3</v>
      </c>
      <c r="N159" s="70" t="s">
        <v>1389</v>
      </c>
      <c r="O159" s="70" t="s">
        <v>233</v>
      </c>
      <c r="P159" s="73"/>
      <c r="Q159" s="73"/>
      <c r="R159" s="73"/>
      <c r="S159" s="74"/>
      <c r="T159" s="73"/>
      <c r="U159" s="75"/>
      <c r="V159" s="73"/>
      <c r="W159" s="73"/>
      <c r="X159" s="73" t="e">
        <f>VLOOKUP(W159,[3]definitions_list_lookup!$V$12:$W$15,2,FALSE)</f>
        <v>#N/A</v>
      </c>
      <c r="Y159" s="75"/>
      <c r="Z159" s="75" t="e">
        <f>VLOOKUP(Y159,[3]definitions_list_lookup!$AT$3:$AU$5,2,FALSE)</f>
        <v>#N/A</v>
      </c>
      <c r="AA159" s="75"/>
      <c r="AB159" s="75"/>
      <c r="AC159" s="73"/>
      <c r="AD159" s="73"/>
      <c r="AE159" s="73"/>
      <c r="AF159" s="75"/>
      <c r="AG159" s="75"/>
      <c r="AH159" s="73"/>
      <c r="AI159" s="73"/>
      <c r="AJ159" s="73"/>
      <c r="AK159" s="72"/>
      <c r="AL159" s="76"/>
      <c r="AM159" s="76"/>
      <c r="AN159" s="72"/>
      <c r="AO159" s="76"/>
      <c r="AP159" s="72"/>
      <c r="AQ159" s="72"/>
      <c r="AR159" s="72"/>
      <c r="AS159" s="72"/>
      <c r="AT159" s="77">
        <v>30</v>
      </c>
      <c r="AU159" s="78">
        <v>270</v>
      </c>
      <c r="AV159" s="77">
        <v>13</v>
      </c>
      <c r="AW159" s="77">
        <v>360</v>
      </c>
      <c r="AX159" s="77">
        <f>+(IF($AU159&lt;$AW159,((MIN($AW159,$AU159)+(DEGREES(ATAN((TAN(RADIANS($AV159))/((TAN(RADIANS($AT159))*SIN(RADIANS(ABS($AU159-$AW159))))))-(COS(RADIANS(ABS($AU159-$AW159)))/SIN(RADIANS(ABS($AU159-$AW159)))))))-180)),((MAX($AW159,$AU159)-(DEGREES(ATAN((TAN(RADIANS($AV159))/((TAN(RADIANS($AT159))*SIN(RADIANS(ABS($AU159-$AW159))))))-(COS(RADIANS(ABS($AU159-$AW159)))/SIN(RADIANS(ABS($AU159-$AW159)))))))-180))))</f>
        <v>111.7952566867491</v>
      </c>
      <c r="AY159" s="77">
        <f>IF($AX159&gt;0,$AX159,360+$AX159)</f>
        <v>111.7952566867491</v>
      </c>
      <c r="AZ159" s="77">
        <f>+ABS(DEGREES(ATAN((COS(RADIANS(ABS($AX159+180-(IF($AU159&gt;$AW159,MAX($AV159,$AU159),MIN($AU159,$AW159))))))/(TAN(RADIANS($AT159)))))))</f>
        <v>58.126710429270553</v>
      </c>
      <c r="BA159" s="77">
        <f>+IF(($AX159+90)&gt;0,$AX159+90,$AX159+450)</f>
        <v>201.7952566867491</v>
      </c>
      <c r="BB159" s="77">
        <f>-$AZ159+90</f>
        <v>31.873289570729447</v>
      </c>
      <c r="BC159" s="77">
        <f>IF(($AY159&lt;180),$AY159+180,$AY159-180)</f>
        <v>291.7952566867491</v>
      </c>
      <c r="BD159" s="79">
        <f>-$AZ159+90</f>
        <v>31.873289570729447</v>
      </c>
      <c r="BE159" s="70">
        <f t="shared" si="27"/>
        <v>61.873289570729447</v>
      </c>
      <c r="BF159" s="70">
        <f t="shared" si="26"/>
        <v>-1.8732895707294475</v>
      </c>
    </row>
    <row r="160" spans="3:59" s="70" customFormat="1">
      <c r="C160" s="70" t="s">
        <v>1386</v>
      </c>
      <c r="D160" s="70" t="s">
        <v>1387</v>
      </c>
      <c r="E160" s="70">
        <v>20</v>
      </c>
      <c r="F160" s="70">
        <v>1</v>
      </c>
      <c r="G160" s="71" t="str">
        <f t="shared" ref="G160" si="45">E160&amp;"-"&amp;F160</f>
        <v>20-1</v>
      </c>
      <c r="H160" s="70">
        <v>61</v>
      </c>
      <c r="I160" s="70">
        <v>68</v>
      </c>
      <c r="J160" s="70" t="b">
        <f>IF((I160/100)&gt;(VLOOKUP($G160,[1]Depth_Lookup_CCL!$A$3:$L$549,9,FALSE)),"Value too high",TRUE)</f>
        <v>1</v>
      </c>
      <c r="K160" s="72">
        <f>(VLOOKUP($G160,Depth_Lookup_CCL!$A$3:$Z$549,11,FALSE))+(H160/100)</f>
        <v>42.66</v>
      </c>
      <c r="L160" s="72">
        <f>(VLOOKUP($G160,Depth_Lookup_CCL!$A$3:$Z$549,11,FALSE))+(I160/100)</f>
        <v>42.73</v>
      </c>
      <c r="M160" s="67">
        <v>3</v>
      </c>
      <c r="N160" s="70" t="s">
        <v>1389</v>
      </c>
      <c r="P160" s="73"/>
      <c r="Q160" s="73"/>
      <c r="R160" s="73"/>
      <c r="S160" s="74"/>
      <c r="T160" s="73"/>
      <c r="U160" s="75"/>
      <c r="V160" s="73"/>
      <c r="W160" s="73"/>
      <c r="X160" s="73"/>
      <c r="Y160" s="75"/>
      <c r="Z160" s="75"/>
      <c r="AA160" s="75"/>
      <c r="AB160" s="75"/>
      <c r="AC160" s="73"/>
      <c r="AD160" s="73"/>
      <c r="AE160" s="73"/>
      <c r="AF160" s="75"/>
      <c r="AG160" s="75"/>
      <c r="AH160" s="73"/>
      <c r="AI160" s="73"/>
      <c r="AJ160" s="73"/>
      <c r="AK160" s="72"/>
      <c r="AL160" s="76"/>
      <c r="AM160" s="76"/>
      <c r="AN160" s="72"/>
      <c r="AO160" s="76"/>
      <c r="AP160" s="72"/>
      <c r="AQ160" s="72"/>
      <c r="AR160" s="72"/>
      <c r="AS160" s="72"/>
      <c r="AT160" s="77"/>
      <c r="AU160" s="78"/>
      <c r="AV160" s="77"/>
      <c r="AW160" s="77"/>
      <c r="AX160" s="77"/>
      <c r="AY160" s="77"/>
      <c r="AZ160" s="77"/>
      <c r="BA160" s="77"/>
      <c r="BB160" s="77"/>
      <c r="BC160" s="77"/>
      <c r="BD160" s="79"/>
    </row>
    <row r="161" spans="3:58" s="70" customFormat="1">
      <c r="C161" s="70" t="s">
        <v>1386</v>
      </c>
      <c r="D161" s="70" t="s">
        <v>1387</v>
      </c>
      <c r="E161" s="70">
        <v>20</v>
      </c>
      <c r="F161" s="70">
        <v>2</v>
      </c>
      <c r="G161" s="71" t="str">
        <f t="shared" si="25"/>
        <v>20-2</v>
      </c>
      <c r="H161" s="70">
        <v>0</v>
      </c>
      <c r="I161" s="70">
        <v>23</v>
      </c>
      <c r="J161" s="70" t="b">
        <f>IF((I161/100)&gt;(VLOOKUP($G161,[1]Depth_Lookup_CCL!$A$3:$L$549,9,FALSE)),"Value too high",TRUE)</f>
        <v>1</v>
      </c>
      <c r="K161" s="72">
        <f>(VLOOKUP($G161,Depth_Lookup_CCL!$A$3:$Z$549,11,FALSE))+(H161/100)</f>
        <v>42.94</v>
      </c>
      <c r="L161" s="72">
        <f>(VLOOKUP($G161,Depth_Lookup_CCL!$A$3:$Z$549,11,FALSE))+(I161/100)</f>
        <v>43.169999999999995</v>
      </c>
      <c r="M161" s="67">
        <v>3</v>
      </c>
      <c r="N161" s="70" t="s">
        <v>1389</v>
      </c>
      <c r="P161" s="73"/>
      <c r="Q161" s="73"/>
      <c r="R161" s="73"/>
      <c r="S161" s="74"/>
      <c r="T161" s="73"/>
      <c r="U161" s="75"/>
      <c r="V161" s="73"/>
      <c r="W161" s="73"/>
      <c r="X161" s="73"/>
      <c r="Y161" s="75"/>
      <c r="Z161" s="75"/>
      <c r="AA161" s="75"/>
      <c r="AB161" s="75"/>
      <c r="AC161" s="73"/>
      <c r="AD161" s="73"/>
      <c r="AE161" s="73"/>
      <c r="AF161" s="75"/>
      <c r="AG161" s="75"/>
      <c r="AH161" s="73"/>
      <c r="AI161" s="73"/>
      <c r="AJ161" s="73"/>
      <c r="AK161" s="72"/>
      <c r="AL161" s="76"/>
      <c r="AM161" s="76"/>
      <c r="AN161" s="72"/>
      <c r="AO161" s="76"/>
      <c r="AP161" s="72"/>
      <c r="AQ161" s="72"/>
      <c r="AR161" s="72"/>
      <c r="AS161" s="72"/>
      <c r="AT161" s="77">
        <v>37</v>
      </c>
      <c r="AU161" s="78">
        <v>270</v>
      </c>
      <c r="AV161" s="77">
        <v>12</v>
      </c>
      <c r="AW161" s="77">
        <v>180</v>
      </c>
      <c r="AX161" s="77">
        <f t="shared" ref="AX161:AX167" si="46">+(IF($AU161&lt;$AW161,((MIN($AW161,$AU161)+(DEGREES(ATAN((TAN(RADIANS($AV161))/((TAN(RADIANS($AT161))*SIN(RADIANS(ABS($AU161-$AW161))))))-(COS(RADIANS(ABS($AU161-$AW161)))/SIN(RADIANS(ABS($AU161-$AW161)))))))-180)),((MAX($AW161,$AU161)-(DEGREES(ATAN((TAN(RADIANS($AV161))/((TAN(RADIANS($AT161))*SIN(RADIANS(ABS($AU161-$AW161))))))-(COS(RADIANS(ABS($AU161-$AW161)))/SIN(RADIANS(ABS($AU161-$AW161)))))))-180))))</f>
        <v>74.247722283155866</v>
      </c>
      <c r="AY161" s="77">
        <f t="shared" ref="AY161:AY167" si="47">IF($AX161&gt;0,$AX161,360+$AX161)</f>
        <v>74.247722283155866</v>
      </c>
      <c r="AZ161" s="77">
        <f t="shared" ref="AZ161:AZ167" si="48">+ABS(DEGREES(ATAN((COS(RADIANS(ABS($AX161+180-(IF($AU161&gt;$AW161,MAX($AV161,$AU161),MIN($AU161,$AW161))))))/(TAN(RADIANS($AT161)))))))</f>
        <v>51.940530381190833</v>
      </c>
      <c r="BA161" s="77">
        <f t="shared" ref="BA161:BA167" si="49">+IF(($AX161+90)&gt;0,$AX161+90,$AX161+450)</f>
        <v>164.24772228315587</v>
      </c>
      <c r="BB161" s="77">
        <f t="shared" ref="BB161:BB167" si="50">-$AZ161+90</f>
        <v>38.059469618809167</v>
      </c>
      <c r="BC161" s="77">
        <f t="shared" ref="BC161:BC167" si="51">IF(($AY161&lt;180),$AY161+180,$AY161-180)</f>
        <v>254.24772228315587</v>
      </c>
      <c r="BD161" s="79">
        <f t="shared" ref="BD161:BD167" si="52">-$AZ161+90</f>
        <v>38.059469618809167</v>
      </c>
      <c r="BE161" s="70">
        <f t="shared" ref="BE161:BE162" si="53">30+BD161</f>
        <v>68.059469618809175</v>
      </c>
      <c r="BF161" s="70">
        <f t="shared" ref="BF161:BF162" si="54">30-BD161</f>
        <v>-8.0594696188091675</v>
      </c>
    </row>
    <row r="162" spans="3:58" s="70" customFormat="1">
      <c r="C162" s="70" t="s">
        <v>1386</v>
      </c>
      <c r="D162" s="70" t="s">
        <v>1387</v>
      </c>
      <c r="E162" s="70">
        <v>20</v>
      </c>
      <c r="F162" s="70">
        <v>2</v>
      </c>
      <c r="G162" s="71" t="str">
        <f t="shared" si="25"/>
        <v>20-2</v>
      </c>
      <c r="H162" s="70">
        <v>23</v>
      </c>
      <c r="I162" s="70">
        <v>28</v>
      </c>
      <c r="J162" s="70" t="b">
        <f>IF((I162/100)&gt;(VLOOKUP($G162,[1]Depth_Lookup_CCL!$A$3:$L$549,9,FALSE)),"Value too high",TRUE)</f>
        <v>1</v>
      </c>
      <c r="K162" s="72">
        <f>(VLOOKUP($G162,Depth_Lookup_CCL!$A$3:$Z$549,11,FALSE))+(H162/100)</f>
        <v>43.169999999999995</v>
      </c>
      <c r="L162" s="72">
        <f>(VLOOKUP($G162,Depth_Lookup_CCL!$A$3:$Z$549,11,FALSE))+(I162/100)</f>
        <v>43.22</v>
      </c>
      <c r="M162" s="67">
        <v>3</v>
      </c>
      <c r="N162" s="70" t="s">
        <v>1389</v>
      </c>
      <c r="P162" s="73"/>
      <c r="Q162" s="73"/>
      <c r="R162" s="73"/>
      <c r="S162" s="74"/>
      <c r="T162" s="73"/>
      <c r="U162" s="75"/>
      <c r="V162" s="73"/>
      <c r="W162" s="73"/>
      <c r="X162" s="73"/>
      <c r="Y162" s="75"/>
      <c r="Z162" s="75"/>
      <c r="AA162" s="75"/>
      <c r="AB162" s="75"/>
      <c r="AC162" s="73"/>
      <c r="AD162" s="73"/>
      <c r="AE162" s="73"/>
      <c r="AF162" s="75"/>
      <c r="AG162" s="75"/>
      <c r="AH162" s="73"/>
      <c r="AI162" s="73"/>
      <c r="AJ162" s="73"/>
      <c r="AK162" s="72"/>
      <c r="AL162" s="76"/>
      <c r="AM162" s="76"/>
      <c r="AN162" s="72"/>
      <c r="AO162" s="76"/>
      <c r="AP162" s="72"/>
      <c r="AQ162" s="72"/>
      <c r="AR162" s="72"/>
      <c r="AS162" s="72"/>
      <c r="AT162" s="77">
        <v>42</v>
      </c>
      <c r="AU162" s="78">
        <v>270</v>
      </c>
      <c r="AV162" s="70">
        <v>10</v>
      </c>
      <c r="AW162" s="70">
        <v>180</v>
      </c>
      <c r="AX162" s="79">
        <f t="shared" si="46"/>
        <v>78.919932205599139</v>
      </c>
      <c r="AY162" s="79">
        <f t="shared" si="47"/>
        <v>78.919932205599139</v>
      </c>
      <c r="AZ162" s="79">
        <f t="shared" si="48"/>
        <v>47.463408265504306</v>
      </c>
      <c r="BA162" s="79">
        <f t="shared" si="49"/>
        <v>168.91993220559914</v>
      </c>
      <c r="BB162" s="79">
        <f t="shared" si="50"/>
        <v>42.536591734495694</v>
      </c>
      <c r="BC162" s="79">
        <f t="shared" si="51"/>
        <v>258.91993220559914</v>
      </c>
      <c r="BD162" s="79">
        <f t="shared" si="52"/>
        <v>42.536591734495694</v>
      </c>
      <c r="BE162" s="70">
        <f t="shared" si="53"/>
        <v>72.536591734495687</v>
      </c>
      <c r="BF162" s="70">
        <f t="shared" si="54"/>
        <v>-12.536591734495694</v>
      </c>
    </row>
    <row r="163" spans="3:58" s="70" customFormat="1">
      <c r="C163" s="70" t="s">
        <v>1386</v>
      </c>
      <c r="D163" s="70" t="s">
        <v>1387</v>
      </c>
      <c r="E163" s="70">
        <v>20</v>
      </c>
      <c r="F163" s="70">
        <v>2</v>
      </c>
      <c r="G163" s="71" t="str">
        <f t="shared" si="25"/>
        <v>20-2</v>
      </c>
      <c r="H163" s="70">
        <v>28</v>
      </c>
      <c r="I163" s="70">
        <v>34</v>
      </c>
      <c r="J163" s="70" t="b">
        <f>IF((I163/100)&gt;(VLOOKUP($G163,[1]Depth_Lookup_CCL!$A$3:$L$549,9,FALSE)),"Value too high",TRUE)</f>
        <v>1</v>
      </c>
      <c r="K163" s="72">
        <f>(VLOOKUP($G163,Depth_Lookup_CCL!$A$3:$Z$549,11,FALSE))+(H163/100)</f>
        <v>43.22</v>
      </c>
      <c r="L163" s="72">
        <f>(VLOOKUP($G163,Depth_Lookup_CCL!$A$3:$Z$549,11,FALSE))+(I163/100)</f>
        <v>43.28</v>
      </c>
      <c r="M163" s="67">
        <v>3</v>
      </c>
      <c r="N163" s="70" t="s">
        <v>1389</v>
      </c>
      <c r="P163" s="73"/>
      <c r="Q163" s="73"/>
      <c r="R163" s="73"/>
      <c r="S163" s="74"/>
      <c r="T163" s="73"/>
      <c r="U163" s="75"/>
      <c r="V163" s="73"/>
      <c r="W163" s="73"/>
      <c r="X163" s="73"/>
      <c r="Y163" s="75"/>
      <c r="Z163" s="75"/>
      <c r="AA163" s="75"/>
      <c r="AB163" s="75"/>
      <c r="AC163" s="73"/>
      <c r="AD163" s="73"/>
      <c r="AE163" s="73"/>
      <c r="AF163" s="75"/>
      <c r="AG163" s="75"/>
      <c r="AH163" s="73"/>
      <c r="AI163" s="73"/>
      <c r="AJ163" s="73"/>
      <c r="AK163" s="72"/>
      <c r="AL163" s="76"/>
      <c r="AM163" s="76"/>
      <c r="AN163" s="72"/>
      <c r="AO163" s="76"/>
      <c r="AP163" s="72"/>
      <c r="AQ163" s="72"/>
      <c r="AR163" s="72"/>
      <c r="AS163" s="72"/>
      <c r="AT163" s="77">
        <v>22</v>
      </c>
      <c r="AU163" s="78">
        <v>270</v>
      </c>
      <c r="AV163" s="77">
        <v>32</v>
      </c>
      <c r="AW163" s="77">
        <v>180</v>
      </c>
      <c r="AX163" s="77">
        <f t="shared" si="46"/>
        <v>32.885784304684478</v>
      </c>
      <c r="AY163" s="77">
        <f t="shared" si="47"/>
        <v>32.885784304684478</v>
      </c>
      <c r="AZ163" s="77">
        <f t="shared" si="48"/>
        <v>53.346715523206953</v>
      </c>
      <c r="BA163" s="77">
        <f t="shared" si="49"/>
        <v>122.88578430468448</v>
      </c>
      <c r="BB163" s="77">
        <f t="shared" si="50"/>
        <v>36.653284476793047</v>
      </c>
      <c r="BC163" s="77">
        <f t="shared" si="51"/>
        <v>212.88578430468448</v>
      </c>
      <c r="BD163" s="79">
        <f t="shared" si="52"/>
        <v>36.653284476793047</v>
      </c>
      <c r="BE163" s="70">
        <f>30+BD163</f>
        <v>66.653284476793047</v>
      </c>
      <c r="BF163" s="70">
        <f>30-BD163</f>
        <v>-6.653284476793047</v>
      </c>
    </row>
    <row r="164" spans="3:58" s="70" customFormat="1">
      <c r="C164" s="70" t="s">
        <v>1386</v>
      </c>
      <c r="D164" s="70" t="s">
        <v>1387</v>
      </c>
      <c r="E164" s="70">
        <v>20</v>
      </c>
      <c r="F164" s="70">
        <v>2</v>
      </c>
      <c r="G164" s="71" t="str">
        <f t="shared" si="25"/>
        <v>20-2</v>
      </c>
      <c r="H164" s="70">
        <v>34</v>
      </c>
      <c r="I164" s="70">
        <v>86</v>
      </c>
      <c r="J164" s="70" t="b">
        <f>IF((I164/100)&gt;(VLOOKUP($G164,[1]Depth_Lookup_CCL!$A$3:$L$549,9,FALSE)),"Value too high",TRUE)</f>
        <v>1</v>
      </c>
      <c r="K164" s="72">
        <f>(VLOOKUP($G164,Depth_Lookup_CCL!$A$3:$Z$549,11,FALSE))+(H164/100)</f>
        <v>43.28</v>
      </c>
      <c r="L164" s="72">
        <f>(VLOOKUP($G164,Depth_Lookup_CCL!$A$3:$Z$549,11,FALSE))+(I164/100)</f>
        <v>43.8</v>
      </c>
      <c r="M164" s="67">
        <v>3</v>
      </c>
      <c r="N164" s="70" t="s">
        <v>1389</v>
      </c>
      <c r="O164" s="70" t="s">
        <v>233</v>
      </c>
      <c r="P164" s="73"/>
      <c r="Q164" s="73"/>
      <c r="R164" s="73"/>
      <c r="S164" s="74"/>
      <c r="T164" s="73"/>
      <c r="U164" s="75"/>
      <c r="V164" s="73"/>
      <c r="W164" s="73"/>
      <c r="X164" s="73"/>
      <c r="Y164" s="75"/>
      <c r="Z164" s="75"/>
      <c r="AA164" s="75"/>
      <c r="AB164" s="75"/>
      <c r="AC164" s="73"/>
      <c r="AD164" s="73"/>
      <c r="AE164" s="73"/>
      <c r="AF164" s="75"/>
      <c r="AG164" s="75"/>
      <c r="AH164" s="73"/>
      <c r="AI164" s="73"/>
      <c r="AJ164" s="73"/>
      <c r="AK164" s="72"/>
      <c r="AL164" s="76"/>
      <c r="AM164" s="76"/>
      <c r="AN164" s="72"/>
      <c r="AO164" s="76"/>
      <c r="AP164" s="72"/>
      <c r="AQ164" s="72"/>
      <c r="AR164" s="72"/>
      <c r="AS164" s="72"/>
      <c r="AT164" s="77">
        <v>40</v>
      </c>
      <c r="AU164" s="78">
        <v>270</v>
      </c>
      <c r="AV164" s="77">
        <v>10</v>
      </c>
      <c r="AW164" s="77">
        <v>180</v>
      </c>
      <c r="AX164" s="77">
        <f t="shared" si="46"/>
        <v>78.132631074225742</v>
      </c>
      <c r="AY164" s="77">
        <f t="shared" si="47"/>
        <v>78.132631074225742</v>
      </c>
      <c r="AZ164" s="77">
        <f t="shared" si="48"/>
        <v>49.389353687115751</v>
      </c>
      <c r="BA164" s="77">
        <f t="shared" si="49"/>
        <v>168.13263107422574</v>
      </c>
      <c r="BB164" s="77">
        <f t="shared" si="50"/>
        <v>40.610646312884249</v>
      </c>
      <c r="BC164" s="77">
        <f t="shared" si="51"/>
        <v>258.13263107422574</v>
      </c>
      <c r="BD164" s="79">
        <f t="shared" si="52"/>
        <v>40.610646312884249</v>
      </c>
      <c r="BE164" s="70">
        <f>30+BD164</f>
        <v>70.610646312884256</v>
      </c>
      <c r="BF164" s="70">
        <f>30-BD164</f>
        <v>-10.610646312884249</v>
      </c>
    </row>
    <row r="165" spans="3:58" s="70" customFormat="1">
      <c r="C165" s="70" t="s">
        <v>1386</v>
      </c>
      <c r="D165" s="70" t="s">
        <v>1387</v>
      </c>
      <c r="E165" s="70">
        <v>20</v>
      </c>
      <c r="F165" s="70">
        <v>2</v>
      </c>
      <c r="G165" s="71" t="str">
        <f t="shared" si="25"/>
        <v>20-2</v>
      </c>
      <c r="H165" s="70">
        <v>86</v>
      </c>
      <c r="I165" s="70">
        <v>97</v>
      </c>
      <c r="J165" s="70" t="b">
        <f>IF((I165/100)&gt;(VLOOKUP($G165,[1]Depth_Lookup_CCL!$A$3:$L$549,9,FALSE)),"Value too high",TRUE)</f>
        <v>1</v>
      </c>
      <c r="K165" s="72">
        <f>(VLOOKUP($G165,Depth_Lookup_CCL!$A$3:$Z$549,11,FALSE))+(H165/100)</f>
        <v>43.8</v>
      </c>
      <c r="L165" s="72">
        <f>(VLOOKUP($G165,Depth_Lookup_CCL!$A$3:$Z$549,11,FALSE))+(I165/100)</f>
        <v>43.91</v>
      </c>
      <c r="M165" s="67">
        <v>4</v>
      </c>
      <c r="N165" s="70" t="s">
        <v>1389</v>
      </c>
      <c r="O165" s="70" t="s">
        <v>170</v>
      </c>
      <c r="P165" s="73" t="s">
        <v>155</v>
      </c>
      <c r="Q165" s="73" t="s">
        <v>176</v>
      </c>
      <c r="R165" s="73"/>
      <c r="S165" s="74" t="s">
        <v>1394</v>
      </c>
      <c r="T165" s="73"/>
      <c r="U165" s="75"/>
      <c r="V165" s="73"/>
      <c r="W165" s="73"/>
      <c r="X165" s="73" t="e">
        <f>VLOOKUP(W165,[3]definitions_list_lookup!$V$12:$W$15,2,FALSE)</f>
        <v>#N/A</v>
      </c>
      <c r="Y165" s="75"/>
      <c r="Z165" s="75" t="e">
        <f>VLOOKUP(Y165,[3]definitions_list_lookup!$AT$3:$AU$5,2,FALSE)</f>
        <v>#N/A</v>
      </c>
      <c r="AA165" s="75"/>
      <c r="AB165" s="75"/>
      <c r="AC165" s="73"/>
      <c r="AD165" s="73"/>
      <c r="AE165" s="73"/>
      <c r="AF165" s="75"/>
      <c r="AG165" s="75"/>
      <c r="AH165" s="73"/>
      <c r="AI165" s="73"/>
      <c r="AJ165" s="73"/>
      <c r="AK165" s="72"/>
      <c r="AL165" s="76"/>
      <c r="AM165" s="76"/>
      <c r="AN165" s="72"/>
      <c r="AO165" s="76"/>
      <c r="AP165" s="72"/>
      <c r="AQ165" s="72"/>
      <c r="AR165" s="72"/>
      <c r="AS165" s="72"/>
      <c r="AT165" s="77">
        <v>22</v>
      </c>
      <c r="AU165" s="78">
        <v>270</v>
      </c>
      <c r="AV165" s="77">
        <v>30</v>
      </c>
      <c r="AW165" s="77">
        <v>180</v>
      </c>
      <c r="AX165" s="79">
        <f t="shared" si="46"/>
        <v>34.98409610727964</v>
      </c>
      <c r="AY165" s="79">
        <f t="shared" si="47"/>
        <v>34.98409610727964</v>
      </c>
      <c r="AZ165" s="79">
        <f t="shared" si="48"/>
        <v>54.828504374305496</v>
      </c>
      <c r="BA165" s="79">
        <f t="shared" si="49"/>
        <v>124.98409610727964</v>
      </c>
      <c r="BB165" s="79">
        <f t="shared" si="50"/>
        <v>35.171495625694504</v>
      </c>
      <c r="BC165" s="79">
        <f t="shared" si="51"/>
        <v>214.98409610727964</v>
      </c>
      <c r="BD165" s="79">
        <f t="shared" si="52"/>
        <v>35.171495625694504</v>
      </c>
      <c r="BE165" s="70">
        <f t="shared" ref="BE165" si="55">30+BD165</f>
        <v>65.171495625694504</v>
      </c>
      <c r="BF165" s="70">
        <f t="shared" ref="BF165" si="56">30-BD165</f>
        <v>-5.1714956256945044</v>
      </c>
    </row>
    <row r="166" spans="3:58" s="70" customFormat="1">
      <c r="C166" s="70" t="s">
        <v>1386</v>
      </c>
      <c r="D166" s="70" t="s">
        <v>1387</v>
      </c>
      <c r="E166" s="70">
        <v>20</v>
      </c>
      <c r="F166" s="70">
        <v>3</v>
      </c>
      <c r="G166" s="71" t="str">
        <f t="shared" si="25"/>
        <v>20-3</v>
      </c>
      <c r="H166" s="70">
        <v>0</v>
      </c>
      <c r="I166" s="70">
        <v>89</v>
      </c>
      <c r="J166" s="70" t="str">
        <f>IF((I166/100)&gt;(VLOOKUP($G166,[1]Depth_Lookup_CCL!$A$3:$L$549,9,FALSE)),"Value too high",TRUE)</f>
        <v>Value too high</v>
      </c>
      <c r="K166" s="72">
        <f>(VLOOKUP($G166,Depth_Lookup_CCL!$A$3:$Z$549,11,FALSE))+(H166/100)</f>
        <v>43.914999999999999</v>
      </c>
      <c r="L166" s="72">
        <f>(VLOOKUP($G166,Depth_Lookup_CCL!$A$3:$Z$549,11,FALSE))+(I166/100)</f>
        <v>44.805</v>
      </c>
      <c r="M166" s="67">
        <v>4</v>
      </c>
      <c r="N166" s="70" t="s">
        <v>1389</v>
      </c>
      <c r="O166" s="70" t="s">
        <v>233</v>
      </c>
      <c r="P166" s="73"/>
      <c r="Q166" s="73"/>
      <c r="R166" s="73"/>
      <c r="S166" s="74"/>
      <c r="T166" s="73"/>
      <c r="U166" s="75"/>
      <c r="V166" s="73"/>
      <c r="W166" s="73"/>
      <c r="X166" s="73" t="e">
        <f>VLOOKUP(W166,[3]definitions_list_lookup!$V$12:$W$15,2,FALSE)</f>
        <v>#N/A</v>
      </c>
      <c r="Y166" s="75"/>
      <c r="Z166" s="75" t="e">
        <f>VLOOKUP(Y166,[3]definitions_list_lookup!$AT$3:$AU$5,2,FALSE)</f>
        <v>#N/A</v>
      </c>
      <c r="AA166" s="75"/>
      <c r="AB166" s="75"/>
      <c r="AC166" s="73"/>
      <c r="AD166" s="73"/>
      <c r="AE166" s="73"/>
      <c r="AF166" s="75"/>
      <c r="AG166" s="75"/>
      <c r="AH166" s="73"/>
      <c r="AI166" s="73"/>
      <c r="AJ166" s="73"/>
      <c r="AK166" s="72"/>
      <c r="AL166" s="76"/>
      <c r="AM166" s="76"/>
      <c r="AN166" s="72"/>
      <c r="AO166" s="76"/>
      <c r="AP166" s="72"/>
      <c r="AQ166" s="72"/>
      <c r="AR166" s="72"/>
      <c r="AS166" s="72"/>
      <c r="AT166" s="77">
        <v>42</v>
      </c>
      <c r="AU166" s="78">
        <v>270</v>
      </c>
      <c r="AV166" s="77">
        <v>3</v>
      </c>
      <c r="AW166" s="77">
        <v>360</v>
      </c>
      <c r="AX166" s="77">
        <f t="shared" si="46"/>
        <v>93.33112736546326</v>
      </c>
      <c r="AY166" s="77">
        <f t="shared" si="47"/>
        <v>93.33112736546326</v>
      </c>
      <c r="AZ166" s="77">
        <f t="shared" si="48"/>
        <v>47.95181662725026</v>
      </c>
      <c r="BA166" s="77">
        <f t="shared" si="49"/>
        <v>183.33112736546326</v>
      </c>
      <c r="BB166" s="77">
        <f t="shared" si="50"/>
        <v>42.04818337274974</v>
      </c>
      <c r="BC166" s="77">
        <f t="shared" si="51"/>
        <v>273.33112736546326</v>
      </c>
      <c r="BD166" s="79">
        <f t="shared" si="52"/>
        <v>42.04818337274974</v>
      </c>
      <c r="BE166" s="70">
        <f t="shared" si="27"/>
        <v>72.048183372749747</v>
      </c>
      <c r="BF166" s="70">
        <f t="shared" ref="BF166:BF303" si="57">30-BD166</f>
        <v>-12.04818337274974</v>
      </c>
    </row>
    <row r="167" spans="3:58" s="70" customFormat="1">
      <c r="C167" s="70" t="s">
        <v>1386</v>
      </c>
      <c r="D167" s="70" t="s">
        <v>1387</v>
      </c>
      <c r="E167" s="70">
        <v>20</v>
      </c>
      <c r="F167" s="70">
        <v>4</v>
      </c>
      <c r="G167" s="71" t="str">
        <f t="shared" si="25"/>
        <v>20-4</v>
      </c>
      <c r="H167" s="70">
        <v>0</v>
      </c>
      <c r="I167" s="70">
        <v>45</v>
      </c>
      <c r="J167" s="70" t="b">
        <f>IF((I167/100)&gt;(VLOOKUP($G167,[1]Depth_Lookup_CCL!$A$3:$L$549,9,FALSE)),"Value too high",TRUE)</f>
        <v>1</v>
      </c>
      <c r="K167" s="72">
        <v>44.81</v>
      </c>
      <c r="L167" s="72">
        <v>45.26</v>
      </c>
      <c r="M167" s="67">
        <v>4</v>
      </c>
      <c r="N167" s="70" t="s">
        <v>1389</v>
      </c>
      <c r="O167" s="70" t="s">
        <v>233</v>
      </c>
      <c r="P167" s="73"/>
      <c r="Q167" s="73"/>
      <c r="R167" s="73"/>
      <c r="S167" s="74"/>
      <c r="T167" s="73"/>
      <c r="U167" s="75"/>
      <c r="V167" s="73"/>
      <c r="W167" s="73"/>
      <c r="X167" s="73" t="e">
        <f>VLOOKUP(W167,[3]definitions_list_lookup!$V$12:$W$15,2,FALSE)</f>
        <v>#N/A</v>
      </c>
      <c r="Y167" s="75"/>
      <c r="Z167" s="75" t="e">
        <f>VLOOKUP(Y167,[3]definitions_list_lookup!$AT$3:$AU$5,2,FALSE)</f>
        <v>#N/A</v>
      </c>
      <c r="AA167" s="75"/>
      <c r="AB167" s="75"/>
      <c r="AC167" s="73"/>
      <c r="AD167" s="73"/>
      <c r="AE167" s="73"/>
      <c r="AF167" s="75"/>
      <c r="AG167" s="75"/>
      <c r="AH167" s="73"/>
      <c r="AI167" s="73"/>
      <c r="AJ167" s="73"/>
      <c r="AK167" s="72"/>
      <c r="AL167" s="76"/>
      <c r="AM167" s="76"/>
      <c r="AN167" s="72"/>
      <c r="AO167" s="76"/>
      <c r="AP167" s="72"/>
      <c r="AQ167" s="72"/>
      <c r="AR167" s="72"/>
      <c r="AS167" s="72"/>
      <c r="AT167" s="77">
        <v>38</v>
      </c>
      <c r="AU167" s="78">
        <v>270</v>
      </c>
      <c r="AV167" s="77">
        <v>6</v>
      </c>
      <c r="AW167" s="77">
        <v>360</v>
      </c>
      <c r="AX167" s="77">
        <f t="shared" si="46"/>
        <v>97.661846392239113</v>
      </c>
      <c r="AY167" s="77">
        <f t="shared" si="47"/>
        <v>97.661846392239113</v>
      </c>
      <c r="AZ167" s="77">
        <f t="shared" si="48"/>
        <v>51.75045280036003</v>
      </c>
      <c r="BA167" s="77">
        <f t="shared" si="49"/>
        <v>187.66184639223911</v>
      </c>
      <c r="BB167" s="77">
        <f t="shared" si="50"/>
        <v>38.24954719963997</v>
      </c>
      <c r="BC167" s="77">
        <f t="shared" si="51"/>
        <v>277.66184639223911</v>
      </c>
      <c r="BD167" s="79">
        <f t="shared" si="52"/>
        <v>38.24954719963997</v>
      </c>
      <c r="BE167" s="70">
        <f t="shared" si="27"/>
        <v>68.249547199639977</v>
      </c>
      <c r="BF167" s="70">
        <f t="shared" si="57"/>
        <v>-8.2495471996399701</v>
      </c>
    </row>
    <row r="168" spans="3:58" s="70" customFormat="1">
      <c r="C168" s="70" t="s">
        <v>1386</v>
      </c>
      <c r="D168" s="70" t="s">
        <v>1387</v>
      </c>
      <c r="E168" s="70">
        <v>21</v>
      </c>
      <c r="F168" s="70">
        <v>1</v>
      </c>
      <c r="G168" s="71" t="str">
        <f t="shared" si="25"/>
        <v>21-1</v>
      </c>
      <c r="H168" s="70">
        <v>0</v>
      </c>
      <c r="I168" s="70">
        <v>9</v>
      </c>
      <c r="J168" s="70" t="b">
        <f>IF((I168/100)&gt;(VLOOKUP($G168,[1]Depth_Lookup_CCL!$A$3:$L$549,9,FALSE)),"Value too high",TRUE)</f>
        <v>1</v>
      </c>
      <c r="K168" s="72">
        <v>45.26</v>
      </c>
      <c r="L168" s="72">
        <v>45.35</v>
      </c>
      <c r="M168" s="67">
        <v>4</v>
      </c>
      <c r="N168" s="70" t="s">
        <v>1389</v>
      </c>
      <c r="P168" s="73"/>
      <c r="Q168" s="73"/>
      <c r="R168" s="73"/>
      <c r="S168" s="74"/>
      <c r="T168" s="73"/>
      <c r="U168" s="75"/>
      <c r="V168" s="73"/>
      <c r="W168" s="73"/>
      <c r="X168" s="73"/>
      <c r="Y168" s="75"/>
      <c r="Z168" s="75"/>
      <c r="AA168" s="75"/>
      <c r="AB168" s="75"/>
      <c r="AC168" s="73"/>
      <c r="AD168" s="73"/>
      <c r="AE168" s="73"/>
      <c r="AF168" s="75"/>
      <c r="AG168" s="75"/>
      <c r="AH168" s="73"/>
      <c r="AI168" s="73"/>
      <c r="AJ168" s="73"/>
      <c r="AK168" s="72"/>
      <c r="AL168" s="76"/>
      <c r="AM168" s="76"/>
      <c r="AN168" s="72"/>
      <c r="AO168" s="76"/>
      <c r="AP168" s="72"/>
      <c r="AQ168" s="72"/>
      <c r="AR168" s="72"/>
      <c r="AS168" s="72"/>
      <c r="AT168" s="77"/>
      <c r="AU168" s="78"/>
      <c r="AV168" s="77"/>
      <c r="AW168" s="77"/>
      <c r="AX168" s="77"/>
      <c r="AY168" s="77"/>
      <c r="AZ168" s="77"/>
      <c r="BA168" s="77"/>
      <c r="BB168" s="77"/>
      <c r="BC168" s="77"/>
      <c r="BD168" s="79"/>
    </row>
    <row r="169" spans="3:58" s="70" customFormat="1">
      <c r="C169" s="70" t="s">
        <v>1386</v>
      </c>
      <c r="D169" s="70" t="s">
        <v>1387</v>
      </c>
      <c r="E169" s="70">
        <v>21</v>
      </c>
      <c r="F169" s="70">
        <v>1</v>
      </c>
      <c r="G169" s="71" t="str">
        <f t="shared" si="25"/>
        <v>21-1</v>
      </c>
      <c r="H169" s="70">
        <v>9</v>
      </c>
      <c r="I169" s="70">
        <v>23</v>
      </c>
      <c r="J169" s="70" t="b">
        <f>IF((I169/100)&gt;(VLOOKUP($G169,[1]Depth_Lookup_CCL!$A$3:$L$549,9,FALSE)),"Value too high",TRUE)</f>
        <v>1</v>
      </c>
      <c r="K169" s="72">
        <v>45.35</v>
      </c>
      <c r="L169" s="72">
        <v>45.49</v>
      </c>
      <c r="M169" s="67">
        <v>4</v>
      </c>
      <c r="N169" s="70" t="s">
        <v>1389</v>
      </c>
      <c r="P169" s="73"/>
      <c r="Q169" s="73"/>
      <c r="R169" s="73"/>
      <c r="S169" s="74"/>
      <c r="T169" s="73"/>
      <c r="U169" s="75"/>
      <c r="V169" s="73"/>
      <c r="W169" s="73"/>
      <c r="X169" s="73"/>
      <c r="Y169" s="75"/>
      <c r="Z169" s="75"/>
      <c r="AA169" s="75"/>
      <c r="AB169" s="75"/>
      <c r="AC169" s="73"/>
      <c r="AD169" s="73"/>
      <c r="AE169" s="73"/>
      <c r="AF169" s="75"/>
      <c r="AG169" s="75"/>
      <c r="AH169" s="73"/>
      <c r="AI169" s="73"/>
      <c r="AJ169" s="73"/>
      <c r="AK169" s="72"/>
      <c r="AL169" s="76"/>
      <c r="AM169" s="76"/>
      <c r="AN169" s="72"/>
      <c r="AO169" s="76"/>
      <c r="AP169" s="72"/>
      <c r="AQ169" s="72"/>
      <c r="AR169" s="72"/>
      <c r="AS169" s="72"/>
      <c r="AT169" s="77">
        <v>39</v>
      </c>
      <c r="AU169" s="78">
        <v>270</v>
      </c>
      <c r="AV169" s="77">
        <v>3</v>
      </c>
      <c r="AW169" s="77">
        <v>180</v>
      </c>
      <c r="AX169" s="77">
        <f>+(IF($AU169&lt;$AW169,((MIN($AW169,$AU169)+(DEGREES(ATAN((TAN(RADIANS($AV169))/((TAN(RADIANS($AT169))*SIN(RADIANS(ABS($AU169-$AW169))))))-(COS(RADIANS(ABS($AU169-$AW169)))/SIN(RADIANS(ABS($AU169-$AW169)))))))-180)),((MAX($AW169,$AU169)-(DEGREES(ATAN((TAN(RADIANS($AV169))/((TAN(RADIANS($AT169))*SIN(RADIANS(ABS($AU169-$AW169))))))-(COS(RADIANS(ABS($AU169-$AW169)))/SIN(RADIANS(ABS($AU169-$AW169)))))))-180))))</f>
        <v>86.297083335548848</v>
      </c>
      <c r="AY169" s="77">
        <f>IF($AX169&gt;0,$AX169,360+$AX169)</f>
        <v>86.297083335548848</v>
      </c>
      <c r="AZ169" s="77">
        <f>+ABS(DEGREES(ATAN((COS(RADIANS(ABS($AX169+180-(IF($AU169&gt;$AW169,MAX($AV169,$AU169),MIN($AU169,$AW169))))))/(TAN(RADIANS($AT169)))))))</f>
        <v>50.941425814697688</v>
      </c>
      <c r="BA169" s="77">
        <f>+IF(($AX169+90)&gt;0,$AX169+90,$AX169+450)</f>
        <v>176.29708333554885</v>
      </c>
      <c r="BB169" s="77">
        <f>-$AZ169+90</f>
        <v>39.058574185302312</v>
      </c>
      <c r="BC169" s="77">
        <f>IF(($AY169&lt;180),$AY169+180,$AY169-180)</f>
        <v>266.29708333554885</v>
      </c>
      <c r="BD169" s="79">
        <f>-$AZ169+90</f>
        <v>39.058574185302312</v>
      </c>
      <c r="BE169" s="70">
        <f t="shared" si="27"/>
        <v>69.058574185302319</v>
      </c>
      <c r="BF169" s="70">
        <f t="shared" si="57"/>
        <v>-9.0585741853023123</v>
      </c>
    </row>
    <row r="170" spans="3:58" s="70" customFormat="1">
      <c r="C170" s="70" t="s">
        <v>1386</v>
      </c>
      <c r="D170" s="70" t="s">
        <v>1387</v>
      </c>
      <c r="E170" s="70">
        <v>21</v>
      </c>
      <c r="F170" s="70">
        <v>1</v>
      </c>
      <c r="G170" s="71" t="str">
        <f t="shared" si="25"/>
        <v>21-1</v>
      </c>
      <c r="H170" s="70">
        <v>23</v>
      </c>
      <c r="I170" s="70">
        <v>48</v>
      </c>
      <c r="J170" s="70" t="b">
        <f>IF((I170/100)&gt;(VLOOKUP($G170,[1]Depth_Lookup_CCL!$A$3:$L$549,9,FALSE)),"Value too high",TRUE)</f>
        <v>1</v>
      </c>
      <c r="K170" s="72">
        <v>45.49</v>
      </c>
      <c r="L170" s="72">
        <v>45.74</v>
      </c>
      <c r="M170" s="67">
        <v>4</v>
      </c>
      <c r="N170" s="70" t="s">
        <v>1389</v>
      </c>
      <c r="O170" s="70" t="s">
        <v>233</v>
      </c>
      <c r="P170" s="73"/>
      <c r="Q170" s="73"/>
      <c r="R170" s="73"/>
      <c r="S170" s="74"/>
      <c r="T170" s="73"/>
      <c r="U170" s="75"/>
      <c r="V170" s="73"/>
      <c r="W170" s="73"/>
      <c r="X170" s="73"/>
      <c r="Y170" s="75"/>
      <c r="Z170" s="75"/>
      <c r="AA170" s="75"/>
      <c r="AB170" s="75"/>
      <c r="AC170" s="73"/>
      <c r="AD170" s="73"/>
      <c r="AE170" s="73"/>
      <c r="AF170" s="75"/>
      <c r="AG170" s="75"/>
      <c r="AH170" s="73"/>
      <c r="AI170" s="73"/>
      <c r="AJ170" s="73"/>
      <c r="AK170" s="72"/>
      <c r="AL170" s="76"/>
      <c r="AM170" s="76"/>
      <c r="AN170" s="72"/>
      <c r="AO170" s="76"/>
      <c r="AP170" s="72"/>
      <c r="AQ170" s="72"/>
      <c r="AR170" s="72"/>
      <c r="AS170" s="72"/>
      <c r="AT170" s="77"/>
      <c r="AU170" s="78"/>
      <c r="AV170" s="77"/>
      <c r="AW170" s="77"/>
      <c r="AX170" s="77"/>
      <c r="AY170" s="77"/>
      <c r="AZ170" s="77"/>
      <c r="BA170" s="77"/>
      <c r="BB170" s="77"/>
      <c r="BC170" s="77"/>
      <c r="BD170" s="79"/>
    </row>
    <row r="171" spans="3:58" s="70" customFormat="1">
      <c r="C171" s="70" t="s">
        <v>1386</v>
      </c>
      <c r="D171" s="70" t="s">
        <v>1387</v>
      </c>
      <c r="E171" s="70">
        <v>21</v>
      </c>
      <c r="F171" s="70">
        <v>1</v>
      </c>
      <c r="G171" s="71" t="str">
        <f t="shared" si="25"/>
        <v>21-1</v>
      </c>
      <c r="H171" s="70">
        <v>48</v>
      </c>
      <c r="I171" s="70">
        <v>53</v>
      </c>
      <c r="J171" s="70" t="b">
        <f>IF((I171/100)&gt;(VLOOKUP($G171,[1]Depth_Lookup_CCL!$A$3:$L$549,9,FALSE)),"Value too high",TRUE)</f>
        <v>1</v>
      </c>
      <c r="K171" s="72">
        <v>45.74</v>
      </c>
      <c r="L171" s="72">
        <v>45.79</v>
      </c>
      <c r="M171" s="67">
        <v>5</v>
      </c>
      <c r="N171" s="70" t="s">
        <v>1389</v>
      </c>
      <c r="P171" s="73"/>
      <c r="Q171" s="73"/>
      <c r="R171" s="73"/>
      <c r="S171" s="74"/>
      <c r="T171" s="73"/>
      <c r="U171" s="75"/>
      <c r="V171" s="73"/>
      <c r="W171" s="73"/>
      <c r="X171" s="73"/>
      <c r="Y171" s="75"/>
      <c r="Z171" s="75"/>
      <c r="AA171" s="75"/>
      <c r="AB171" s="75"/>
      <c r="AC171" s="73"/>
      <c r="AD171" s="73"/>
      <c r="AE171" s="73"/>
      <c r="AF171" s="75"/>
      <c r="AG171" s="75"/>
      <c r="AH171" s="73"/>
      <c r="AI171" s="73"/>
      <c r="AJ171" s="73"/>
      <c r="AK171" s="72"/>
      <c r="AL171" s="76"/>
      <c r="AM171" s="76"/>
      <c r="AN171" s="72"/>
      <c r="AO171" s="76"/>
      <c r="AP171" s="72"/>
      <c r="AQ171" s="72"/>
      <c r="AR171" s="72"/>
      <c r="AS171" s="72"/>
      <c r="AT171" s="77"/>
      <c r="AU171" s="78"/>
      <c r="AV171" s="77"/>
      <c r="AW171" s="77"/>
      <c r="AX171" s="77"/>
      <c r="AY171" s="77"/>
      <c r="AZ171" s="77"/>
      <c r="BA171" s="77"/>
      <c r="BB171" s="77"/>
      <c r="BC171" s="77"/>
      <c r="BD171" s="79"/>
    </row>
    <row r="172" spans="3:58" s="70" customFormat="1">
      <c r="C172" s="70" t="s">
        <v>1386</v>
      </c>
      <c r="D172" s="70" t="s">
        <v>1387</v>
      </c>
      <c r="E172" s="70">
        <v>21</v>
      </c>
      <c r="F172" s="70">
        <v>1</v>
      </c>
      <c r="G172" s="71" t="str">
        <f t="shared" si="25"/>
        <v>21-1</v>
      </c>
      <c r="H172" s="70">
        <v>53</v>
      </c>
      <c r="I172" s="70">
        <v>67</v>
      </c>
      <c r="J172" s="70" t="b">
        <f>IF((I172/100)&gt;(VLOOKUP($G172,[1]Depth_Lookup_CCL!$A$3:$L$549,9,FALSE)),"Value too high",TRUE)</f>
        <v>1</v>
      </c>
      <c r="K172" s="72">
        <v>45.79</v>
      </c>
      <c r="L172" s="72">
        <v>45.93</v>
      </c>
      <c r="M172" s="67">
        <v>5</v>
      </c>
      <c r="N172" s="70" t="s">
        <v>1389</v>
      </c>
      <c r="P172" s="73"/>
      <c r="Q172" s="73"/>
      <c r="R172" s="73"/>
      <c r="S172" s="74"/>
      <c r="T172" s="73"/>
      <c r="U172" s="75"/>
      <c r="V172" s="73"/>
      <c r="W172" s="73"/>
      <c r="X172" s="73"/>
      <c r="Y172" s="75"/>
      <c r="Z172" s="75"/>
      <c r="AA172" s="75"/>
      <c r="AB172" s="75"/>
      <c r="AC172" s="73"/>
      <c r="AD172" s="73"/>
      <c r="AE172" s="73"/>
      <c r="AF172" s="75"/>
      <c r="AG172" s="75"/>
      <c r="AH172" s="73"/>
      <c r="AI172" s="73"/>
      <c r="AJ172" s="73"/>
      <c r="AK172" s="72"/>
      <c r="AL172" s="76"/>
      <c r="AM172" s="76"/>
      <c r="AN172" s="72"/>
      <c r="AO172" s="76"/>
      <c r="AP172" s="72"/>
      <c r="AQ172" s="72"/>
      <c r="AR172" s="72"/>
      <c r="AS172" s="72"/>
      <c r="AT172" s="77"/>
      <c r="AU172" s="78"/>
      <c r="AV172" s="77"/>
      <c r="AW172" s="77"/>
      <c r="AX172" s="77"/>
      <c r="AY172" s="77"/>
      <c r="AZ172" s="77"/>
      <c r="BA172" s="77"/>
      <c r="BB172" s="77"/>
      <c r="BC172" s="77"/>
      <c r="BD172" s="79"/>
    </row>
    <row r="173" spans="3:58" s="70" customFormat="1">
      <c r="C173" s="70" t="s">
        <v>1386</v>
      </c>
      <c r="D173" s="70" t="s">
        <v>1387</v>
      </c>
      <c r="E173" s="70">
        <v>21</v>
      </c>
      <c r="F173" s="70">
        <v>1</v>
      </c>
      <c r="G173" s="71" t="str">
        <f t="shared" si="25"/>
        <v>21-1</v>
      </c>
      <c r="H173" s="70">
        <v>67</v>
      </c>
      <c r="I173" s="70">
        <v>96</v>
      </c>
      <c r="J173" s="70" t="b">
        <f>IF((I173/100)&gt;(VLOOKUP($G173,[1]Depth_Lookup_CCL!$A$3:$L$549,9,FALSE)),"Value too high",TRUE)</f>
        <v>1</v>
      </c>
      <c r="K173" s="72">
        <v>45.93</v>
      </c>
      <c r="L173" s="72">
        <v>46.22</v>
      </c>
      <c r="M173" s="67">
        <v>5</v>
      </c>
      <c r="N173" s="70" t="s">
        <v>1389</v>
      </c>
      <c r="O173" s="70" t="s">
        <v>20</v>
      </c>
      <c r="P173" s="73" t="s">
        <v>182</v>
      </c>
      <c r="Q173" s="73" t="s">
        <v>176</v>
      </c>
      <c r="R173" s="73"/>
      <c r="S173" s="74"/>
      <c r="T173" s="73"/>
      <c r="U173" s="75"/>
      <c r="V173" s="73"/>
      <c r="W173" s="73"/>
      <c r="X173" s="73" t="e">
        <f>VLOOKUP(W173,[3]definitions_list_lookup!$V$12:$W$15,2,FALSE)</f>
        <v>#N/A</v>
      </c>
      <c r="Y173" s="75"/>
      <c r="Z173" s="75" t="e">
        <f>VLOOKUP(Y173,[3]definitions_list_lookup!$AT$3:$AU$5,2,FALSE)</f>
        <v>#N/A</v>
      </c>
      <c r="AA173" s="75"/>
      <c r="AB173" s="75"/>
      <c r="AC173" s="73"/>
      <c r="AD173" s="73"/>
      <c r="AE173" s="73"/>
      <c r="AF173" s="75"/>
      <c r="AG173" s="75"/>
      <c r="AH173" s="73"/>
      <c r="AI173" s="73"/>
      <c r="AJ173" s="73"/>
      <c r="AK173" s="72"/>
      <c r="AL173" s="76"/>
      <c r="AM173" s="76"/>
      <c r="AN173" s="72"/>
      <c r="AO173" s="76"/>
      <c r="AP173" s="72"/>
      <c r="AQ173" s="72"/>
      <c r="AR173" s="72"/>
      <c r="AS173" s="72"/>
      <c r="AT173" s="77"/>
      <c r="AU173" s="78"/>
      <c r="AV173" s="77"/>
      <c r="AW173" s="77"/>
      <c r="AX173" s="77"/>
      <c r="AY173" s="77"/>
      <c r="AZ173" s="77"/>
      <c r="BA173" s="77"/>
      <c r="BB173" s="77"/>
      <c r="BC173" s="77"/>
      <c r="BD173" s="79"/>
    </row>
    <row r="174" spans="3:58" s="70" customFormat="1">
      <c r="C174" s="70" t="s">
        <v>1386</v>
      </c>
      <c r="D174" s="70" t="s">
        <v>1387</v>
      </c>
      <c r="E174" s="70">
        <v>21</v>
      </c>
      <c r="F174" s="70">
        <v>2</v>
      </c>
      <c r="G174" s="71" t="str">
        <f t="shared" si="25"/>
        <v>21-2</v>
      </c>
      <c r="H174" s="70">
        <v>0</v>
      </c>
      <c r="I174" s="70">
        <v>86</v>
      </c>
      <c r="J174" s="70" t="str">
        <f>IF((I174/100)&gt;(VLOOKUP($G174,[1]Depth_Lookup_CCL!$A$3:$L$549,9,FALSE)),"Value too high",TRUE)</f>
        <v>Value too high</v>
      </c>
      <c r="K174" s="72">
        <v>46.22</v>
      </c>
      <c r="L174" s="72">
        <v>47.08</v>
      </c>
      <c r="M174" s="67">
        <v>5</v>
      </c>
      <c r="N174" s="70" t="s">
        <v>1395</v>
      </c>
      <c r="O174" s="70" t="s">
        <v>233</v>
      </c>
      <c r="P174" s="73"/>
      <c r="Q174" s="73"/>
      <c r="R174" s="73"/>
      <c r="S174" s="74" t="s">
        <v>1396</v>
      </c>
      <c r="T174" s="73"/>
      <c r="U174" s="75"/>
      <c r="V174" s="73"/>
      <c r="W174" s="73"/>
      <c r="X174" s="73" t="e">
        <f>VLOOKUP(W174,[3]definitions_list_lookup!$V$12:$W$15,2,FALSE)</f>
        <v>#N/A</v>
      </c>
      <c r="Y174" s="75"/>
      <c r="Z174" s="75" t="e">
        <f>VLOOKUP(Y174,[3]definitions_list_lookup!$AT$3:$AU$5,2,FALSE)</f>
        <v>#N/A</v>
      </c>
      <c r="AA174" s="75"/>
      <c r="AB174" s="75"/>
      <c r="AC174" s="73"/>
      <c r="AD174" s="73"/>
      <c r="AE174" s="73"/>
      <c r="AF174" s="75"/>
      <c r="AG174" s="75"/>
      <c r="AH174" s="73"/>
      <c r="AI174" s="73"/>
      <c r="AJ174" s="73"/>
      <c r="AK174" s="72"/>
      <c r="AL174" s="76"/>
      <c r="AM174" s="76"/>
      <c r="AN174" s="72"/>
      <c r="AO174" s="76"/>
      <c r="AP174" s="72"/>
      <c r="AQ174" s="72"/>
      <c r="AR174" s="72"/>
      <c r="AS174" s="72"/>
      <c r="AT174" s="77">
        <v>37</v>
      </c>
      <c r="AU174" s="78">
        <v>270</v>
      </c>
      <c r="AV174" s="77">
        <v>1</v>
      </c>
      <c r="AW174" s="77">
        <v>180</v>
      </c>
      <c r="AX174" s="77">
        <f>+(IF($AU174&lt;$AW174,((MIN($AW174,$AU174)+(DEGREES(ATAN((TAN(RADIANS($AV174))/((TAN(RADIANS($AT174))*SIN(RADIANS(ABS($AU174-$AW174))))))-(COS(RADIANS(ABS($AU174-$AW174)))/SIN(RADIANS(ABS($AU174-$AW174)))))))-180)),((MAX($AW174,$AU174)-(DEGREES(ATAN((TAN(RADIANS($AV174))/((TAN(RADIANS($AT174))*SIN(RADIANS(ABS($AU174-$AW174))))))-(COS(RADIANS(ABS($AU174-$AW174)))/SIN(RADIANS(ABS($AU174-$AW174)))))))-180))))</f>
        <v>88.673057706793827</v>
      </c>
      <c r="AY174" s="77">
        <f>IF($AX174&gt;0,$AX174,360+$AX174)</f>
        <v>88.673057706793827</v>
      </c>
      <c r="AZ174" s="77">
        <f>+ABS(DEGREES(ATAN((COS(RADIANS(ABS($AX174+180-(IF($AU174&gt;$AW174,MAX($AV174,$AU174),MIN($AU174,$AW174))))))/(TAN(RADIANS($AT174)))))))</f>
        <v>52.992613852746999</v>
      </c>
      <c r="BA174" s="77">
        <f>+IF(($AX174+90)&gt;0,$AX174+90,$AX174+450)</f>
        <v>178.67305770679383</v>
      </c>
      <c r="BB174" s="77">
        <f>-$AZ174+90</f>
        <v>37.007386147253001</v>
      </c>
      <c r="BC174" s="77">
        <f>IF(($AY174&lt;180),$AY174+180,$AY174-180)</f>
        <v>268.67305770679383</v>
      </c>
      <c r="BD174" s="79">
        <f>-$AZ174+90</f>
        <v>37.007386147253001</v>
      </c>
      <c r="BE174" s="70">
        <f t="shared" ref="BE174:BE505" si="58">30+BD174</f>
        <v>67.007386147253001</v>
      </c>
      <c r="BF174" s="70">
        <f t="shared" si="57"/>
        <v>-7.0073861472530012</v>
      </c>
    </row>
    <row r="175" spans="3:58" s="70" customFormat="1">
      <c r="C175" s="70" t="s">
        <v>1386</v>
      </c>
      <c r="D175" s="70" t="s">
        <v>1387</v>
      </c>
      <c r="E175" s="70">
        <v>21</v>
      </c>
      <c r="F175" s="70">
        <v>3</v>
      </c>
      <c r="G175" s="71" t="str">
        <f t="shared" si="25"/>
        <v>21-3</v>
      </c>
      <c r="H175" s="70">
        <v>0</v>
      </c>
      <c r="I175" s="70">
        <v>36</v>
      </c>
      <c r="J175" s="70" t="b">
        <f>IF((I175/100)&gt;(VLOOKUP($G175,[1]Depth_Lookup_CCL!$A$3:$L$549,9,FALSE)),"Value too high",TRUE)</f>
        <v>1</v>
      </c>
      <c r="K175" s="72">
        <v>47.08</v>
      </c>
      <c r="L175" s="72">
        <v>47.44</v>
      </c>
      <c r="M175" s="67">
        <v>5</v>
      </c>
      <c r="N175" s="70" t="s">
        <v>1389</v>
      </c>
      <c r="P175" s="73"/>
      <c r="Q175" s="73"/>
      <c r="R175" s="73"/>
      <c r="S175" s="74"/>
      <c r="T175" s="73"/>
      <c r="U175" s="75"/>
      <c r="V175" s="73"/>
      <c r="W175" s="73"/>
      <c r="X175" s="73"/>
      <c r="Y175" s="75"/>
      <c r="Z175" s="75"/>
      <c r="AA175" s="75"/>
      <c r="AB175" s="75"/>
      <c r="AC175" s="73"/>
      <c r="AD175" s="73"/>
      <c r="AE175" s="73"/>
      <c r="AF175" s="75"/>
      <c r="AG175" s="75"/>
      <c r="AH175" s="73"/>
      <c r="AI175" s="73"/>
      <c r="AJ175" s="73"/>
      <c r="AK175" s="72"/>
      <c r="AL175" s="76"/>
      <c r="AM175" s="76"/>
      <c r="AN175" s="72"/>
      <c r="AO175" s="76"/>
      <c r="AP175" s="72"/>
      <c r="AQ175" s="72"/>
      <c r="AR175" s="72"/>
      <c r="AS175" s="72"/>
      <c r="AT175" s="77">
        <v>37</v>
      </c>
      <c r="AU175" s="78">
        <v>90</v>
      </c>
      <c r="AV175" s="77">
        <v>2</v>
      </c>
      <c r="AW175" s="77">
        <v>360</v>
      </c>
      <c r="AX175" s="77">
        <f>+(IF($AU175&lt;$AW175,((MIN($AW175,$AU175)+(DEGREES(ATAN((TAN(RADIANS($AV175))/((TAN(RADIANS($AT175))*SIN(RADIANS(ABS($AU175-$AW175))))))-(COS(RADIANS(ABS($AU175-$AW175)))/SIN(RADIANS(ABS($AU175-$AW175)))))))-180)),((MAX($AW175,$AU175)-(DEGREES(ATAN((TAN(RADIANS($AV175))/((TAN(RADIANS($AT175))*SIN(RADIANS(ABS($AU175-$AW175))))))-(COS(RADIANS(ABS($AU175-$AW175)))/SIN(RADIANS(ABS($AU175-$AW175)))))))-180))))</f>
        <v>-92.653269907659279</v>
      </c>
      <c r="AY175" s="77">
        <f>IF($AX175&gt;0,$AX175,360+$AX175)</f>
        <v>267.34673009234075</v>
      </c>
      <c r="AZ175" s="77">
        <f>+ABS(DEGREES(ATAN((COS(RADIANS(ABS($AX175+180-(IF($AU175&gt;$AW175,MAX($AV175,$AU175),MIN($AU175,$AW175))))))/(TAN(RADIANS($AT175)))))))</f>
        <v>52.970457905504716</v>
      </c>
      <c r="BA175" s="77">
        <f>+IF(($AX175+90)&gt;0,$AX175+90,$AX175+450)</f>
        <v>357.34673009234075</v>
      </c>
      <c r="BB175" s="77">
        <f>-$AZ175+90</f>
        <v>37.029542094495284</v>
      </c>
      <c r="BC175" s="77">
        <f>IF(($AY175&lt;180),$AY175+180,$AY175-180)</f>
        <v>87.346730092340749</v>
      </c>
      <c r="BD175" s="79">
        <f>-$AZ175+90</f>
        <v>37.029542094495284</v>
      </c>
      <c r="BE175" s="70">
        <f>30+BD175</f>
        <v>67.029542094495284</v>
      </c>
      <c r="BF175" s="70">
        <f>30-BD175</f>
        <v>-7.0295420944952838</v>
      </c>
    </row>
    <row r="176" spans="3:58" s="70" customFormat="1">
      <c r="C176" s="70" t="s">
        <v>1386</v>
      </c>
      <c r="D176" s="70" t="s">
        <v>1387</v>
      </c>
      <c r="E176" s="70">
        <v>21</v>
      </c>
      <c r="F176" s="70">
        <v>3</v>
      </c>
      <c r="G176" s="71" t="str">
        <f t="shared" si="25"/>
        <v>21-3</v>
      </c>
      <c r="H176" s="70">
        <v>36</v>
      </c>
      <c r="I176" s="70">
        <v>50</v>
      </c>
      <c r="J176" s="70" t="b">
        <f>IF((I176/100)&gt;(VLOOKUP($G176,[1]Depth_Lookup_CCL!$A$3:$L$549,9,FALSE)),"Value too high",TRUE)</f>
        <v>1</v>
      </c>
      <c r="K176" s="72">
        <v>47.44</v>
      </c>
      <c r="L176" s="72">
        <v>47.58</v>
      </c>
      <c r="M176" s="67">
        <v>5</v>
      </c>
      <c r="N176" s="70" t="s">
        <v>1389</v>
      </c>
      <c r="P176" s="73"/>
      <c r="Q176" s="73"/>
      <c r="R176" s="73"/>
      <c r="S176" s="74"/>
      <c r="T176" s="73"/>
      <c r="U176" s="75"/>
      <c r="V176" s="73"/>
      <c r="W176" s="73"/>
      <c r="X176" s="73"/>
      <c r="Y176" s="75"/>
      <c r="Z176" s="75"/>
      <c r="AA176" s="75"/>
      <c r="AB176" s="75"/>
      <c r="AC176" s="73"/>
      <c r="AD176" s="73"/>
      <c r="AE176" s="73"/>
      <c r="AF176" s="75"/>
      <c r="AG176" s="75"/>
      <c r="AH176" s="73"/>
      <c r="AI176" s="73"/>
      <c r="AJ176" s="73"/>
      <c r="AK176" s="72"/>
      <c r="AL176" s="76"/>
      <c r="AM176" s="76"/>
      <c r="AN176" s="72"/>
      <c r="AO176" s="76"/>
      <c r="AP176" s="72"/>
      <c r="AQ176" s="72"/>
      <c r="AR176" s="72"/>
      <c r="AS176" s="72"/>
      <c r="AT176" s="29"/>
      <c r="AU176" s="49"/>
      <c r="AV176" s="29"/>
      <c r="AW176" s="29"/>
      <c r="AX176" s="29"/>
      <c r="AY176" s="29"/>
      <c r="AZ176" s="29"/>
      <c r="BA176" s="29"/>
    </row>
    <row r="177" spans="3:58" s="70" customFormat="1">
      <c r="C177" s="70" t="s">
        <v>1386</v>
      </c>
      <c r="D177" s="70" t="s">
        <v>1387</v>
      </c>
      <c r="E177" s="70">
        <v>21</v>
      </c>
      <c r="F177" s="70">
        <v>3</v>
      </c>
      <c r="G177" s="71" t="str">
        <f t="shared" si="25"/>
        <v>21-3</v>
      </c>
      <c r="H177" s="70">
        <v>50</v>
      </c>
      <c r="I177" s="70">
        <v>54</v>
      </c>
      <c r="J177" s="70" t="b">
        <f>IF((I177/100)&gt;(VLOOKUP($G177,[1]Depth_Lookup_CCL!$A$3:$L$549,9,FALSE)),"Value too high",TRUE)</f>
        <v>1</v>
      </c>
      <c r="K177" s="72">
        <v>47.58</v>
      </c>
      <c r="L177" s="72">
        <v>47.62</v>
      </c>
      <c r="M177" s="67">
        <v>5</v>
      </c>
      <c r="N177" s="70" t="s">
        <v>1389</v>
      </c>
      <c r="P177" s="73"/>
      <c r="Q177" s="73"/>
      <c r="R177" s="73"/>
      <c r="S177" s="74"/>
      <c r="T177" s="73"/>
      <c r="U177" s="75"/>
      <c r="V177" s="73"/>
      <c r="W177" s="73"/>
      <c r="X177" s="73"/>
      <c r="Y177" s="75"/>
      <c r="Z177" s="75"/>
      <c r="AA177" s="75"/>
      <c r="AB177" s="75"/>
      <c r="AC177" s="73"/>
      <c r="AD177" s="73"/>
      <c r="AE177" s="73"/>
      <c r="AF177" s="75"/>
      <c r="AG177" s="75"/>
      <c r="AH177" s="73"/>
      <c r="AI177" s="73"/>
      <c r="AJ177" s="73"/>
      <c r="AK177" s="72"/>
      <c r="AL177" s="76"/>
      <c r="AM177" s="76"/>
      <c r="AN177" s="72"/>
      <c r="AO177" s="76"/>
      <c r="AP177" s="72"/>
      <c r="AQ177" s="72"/>
      <c r="AR177" s="72"/>
      <c r="AS177" s="72"/>
      <c r="AT177" s="77">
        <v>48</v>
      </c>
      <c r="AU177" s="78">
        <v>270</v>
      </c>
      <c r="AV177" s="77">
        <v>0</v>
      </c>
      <c r="AW177" s="77">
        <v>360</v>
      </c>
      <c r="AX177" s="77">
        <f t="shared" ref="AX177:AX278" si="59">+(IF($AU177&lt;$AW177,((MIN($AW177,$AU177)+(DEGREES(ATAN((TAN(RADIANS($AV177))/((TAN(RADIANS($AT177))*SIN(RADIANS(ABS($AU177-$AW177))))))-(COS(RADIANS(ABS($AU177-$AW177)))/SIN(RADIANS(ABS($AU177-$AW177)))))))-180)),((MAX($AW177,$AU177)-(DEGREES(ATAN((TAN(RADIANS($AV177))/((TAN(RADIANS($AT177))*SIN(RADIANS(ABS($AU177-$AW177))))))-(COS(RADIANS(ABS($AU177-$AW177)))/SIN(RADIANS(ABS($AU177-$AW177)))))))-180))))</f>
        <v>90</v>
      </c>
      <c r="AY177" s="77">
        <f t="shared" ref="AY177:AY278" si="60">IF($AX177&gt;0,$AX177,360+$AX177)</f>
        <v>90</v>
      </c>
      <c r="AZ177" s="77">
        <f t="shared" ref="AZ177:AZ278" si="61">+ABS(DEGREES(ATAN((COS(RADIANS(ABS($AX177+180-(IF($AU177&gt;$AW177,MAX($AV177,$AU177),MIN($AU177,$AW177))))))/(TAN(RADIANS($AT177)))))))</f>
        <v>41.999999999999993</v>
      </c>
      <c r="BA177" s="77">
        <f t="shared" ref="BA177:BA278" si="62">+IF(($AX177+90)&gt;0,$AX177+90,$AX177+450)</f>
        <v>180</v>
      </c>
      <c r="BB177" s="77">
        <f t="shared" ref="BB177:BB278" si="63">-$AZ177+90</f>
        <v>48.000000000000007</v>
      </c>
      <c r="BC177" s="77">
        <f t="shared" ref="BC177:BC278" si="64">IF(($AY177&lt;180),$AY177+180,$AY177-180)</f>
        <v>270</v>
      </c>
      <c r="BD177" s="79">
        <f t="shared" ref="BD177:BD278" si="65">-$AZ177+90</f>
        <v>48.000000000000007</v>
      </c>
      <c r="BE177" s="70">
        <f t="shared" si="58"/>
        <v>78</v>
      </c>
      <c r="BF177" s="70">
        <f t="shared" si="57"/>
        <v>-18.000000000000007</v>
      </c>
    </row>
    <row r="178" spans="3:58" s="70" customFormat="1">
      <c r="C178" s="70" t="s">
        <v>1386</v>
      </c>
      <c r="D178" s="70" t="s">
        <v>1387</v>
      </c>
      <c r="E178" s="70">
        <v>21</v>
      </c>
      <c r="F178" s="70">
        <v>3</v>
      </c>
      <c r="G178" s="71" t="str">
        <f t="shared" si="25"/>
        <v>21-3</v>
      </c>
      <c r="H178" s="70">
        <v>54</v>
      </c>
      <c r="I178" s="70">
        <v>79</v>
      </c>
      <c r="J178" s="70" t="b">
        <f>IF((I178/100)&gt;(VLOOKUP($G178,[1]Depth_Lookup_CCL!$A$3:$L$549,9,FALSE)),"Value too high",TRUE)</f>
        <v>1</v>
      </c>
      <c r="K178" s="72">
        <v>47.62</v>
      </c>
      <c r="L178" s="72">
        <v>47.87</v>
      </c>
      <c r="M178" s="67">
        <v>5</v>
      </c>
      <c r="N178" s="70" t="s">
        <v>1389</v>
      </c>
      <c r="O178" s="70" t="s">
        <v>233</v>
      </c>
      <c r="P178" s="73"/>
      <c r="Q178" s="73"/>
      <c r="R178" s="73"/>
      <c r="S178" s="74"/>
      <c r="T178" s="73" t="s">
        <v>171</v>
      </c>
      <c r="U178" s="75" t="s">
        <v>155</v>
      </c>
      <c r="V178" s="73" t="s">
        <v>176</v>
      </c>
      <c r="W178" s="73" t="s">
        <v>107</v>
      </c>
      <c r="X178" s="73">
        <f>VLOOKUP(W178,[3]definitions_list_lookup!$V$12:$W$15,2,FALSE)</f>
        <v>2</v>
      </c>
      <c r="Y178" s="75" t="s">
        <v>243</v>
      </c>
      <c r="Z178" s="75">
        <f>VLOOKUP(Y178,[3]definitions_list_lookup!$AT$3:$AU$5,2,FALSE)</f>
        <v>2</v>
      </c>
      <c r="AA178" s="75">
        <v>5</v>
      </c>
      <c r="AB178" s="75"/>
      <c r="AC178" s="73"/>
      <c r="AD178" s="73"/>
      <c r="AE178" s="73"/>
      <c r="AF178" s="75"/>
      <c r="AG178" s="75"/>
      <c r="AH178" s="73"/>
      <c r="AI178" s="73"/>
      <c r="AJ178" s="73"/>
      <c r="AK178" s="72"/>
      <c r="AL178" s="76"/>
      <c r="AM178" s="76"/>
      <c r="AN178" s="72"/>
      <c r="AO178" s="76"/>
      <c r="AP178" s="72"/>
      <c r="AQ178" s="72"/>
      <c r="AR178" s="72"/>
      <c r="AS178" s="72"/>
      <c r="AT178" s="77"/>
      <c r="AU178" s="78"/>
      <c r="AV178" s="77"/>
      <c r="AW178" s="77"/>
      <c r="AX178" s="77"/>
      <c r="AY178" s="77"/>
      <c r="AZ178" s="77"/>
      <c r="BA178" s="77"/>
      <c r="BB178" s="77"/>
      <c r="BC178" s="77"/>
      <c r="BD178" s="79"/>
    </row>
    <row r="179" spans="3:58" s="70" customFormat="1">
      <c r="C179" s="70" t="s">
        <v>1386</v>
      </c>
      <c r="D179" s="70" t="s">
        <v>1387</v>
      </c>
      <c r="E179" s="70">
        <v>21</v>
      </c>
      <c r="F179" s="70">
        <v>4</v>
      </c>
      <c r="G179" s="71" t="str">
        <f t="shared" si="25"/>
        <v>21-4</v>
      </c>
      <c r="H179" s="70">
        <v>0</v>
      </c>
      <c r="I179" s="70">
        <v>58</v>
      </c>
      <c r="J179" s="70" t="b">
        <f>IF((I179/100)&gt;(VLOOKUP($G179,[1]Depth_Lookup_CCL!$A$3:$L$549,9,FALSE)),"Value too high",TRUE)</f>
        <v>1</v>
      </c>
      <c r="K179" s="72">
        <v>47.87</v>
      </c>
      <c r="L179" s="72">
        <v>48.45</v>
      </c>
      <c r="M179" s="67">
        <v>5</v>
      </c>
      <c r="N179" s="70" t="s">
        <v>1389</v>
      </c>
      <c r="O179" s="70" t="s">
        <v>233</v>
      </c>
      <c r="P179" s="73"/>
      <c r="Q179" s="73"/>
      <c r="R179" s="73"/>
      <c r="S179" s="74"/>
      <c r="T179" s="73"/>
      <c r="U179" s="75"/>
      <c r="V179" s="73"/>
      <c r="W179" s="73"/>
      <c r="X179" s="73" t="e">
        <f>VLOOKUP(W179,[3]definitions_list_lookup!$V$12:$W$15,2,FALSE)</f>
        <v>#N/A</v>
      </c>
      <c r="Y179" s="75"/>
      <c r="Z179" s="75" t="e">
        <f>VLOOKUP(Y179,[3]definitions_list_lookup!$AT$3:$AU$5,2,FALSE)</f>
        <v>#N/A</v>
      </c>
      <c r="AA179" s="75"/>
      <c r="AB179" s="75"/>
      <c r="AC179" s="73"/>
      <c r="AD179" s="73"/>
      <c r="AE179" s="73"/>
      <c r="AF179" s="75"/>
      <c r="AG179" s="75"/>
      <c r="AH179" s="73"/>
      <c r="AI179" s="73"/>
      <c r="AJ179" s="73"/>
      <c r="AK179" s="72"/>
      <c r="AL179" s="76"/>
      <c r="AM179" s="76"/>
      <c r="AN179" s="72"/>
      <c r="AO179" s="76"/>
      <c r="AP179" s="72"/>
      <c r="AQ179" s="72"/>
      <c r="AR179" s="72"/>
      <c r="AS179" s="72"/>
      <c r="AT179" s="77">
        <v>29</v>
      </c>
      <c r="AU179" s="78">
        <v>270</v>
      </c>
      <c r="AV179" s="77">
        <v>11</v>
      </c>
      <c r="AW179" s="77">
        <v>360</v>
      </c>
      <c r="AX179" s="77">
        <f>+(IF($AU179&lt;$AW179,((MIN($AW179,$AU179)+(DEGREES(ATAN((TAN(RADIANS($AV179))/((TAN(RADIANS($AT179))*SIN(RADIANS(ABS($AU179-$AW179))))))-(COS(RADIANS(ABS($AU179-$AW179)))/SIN(RADIANS(ABS($AU179-$AW179)))))))-180)),((MAX($AW179,$AU179)-(DEGREES(ATAN((TAN(RADIANS($AV179))/((TAN(RADIANS($AT179))*SIN(RADIANS(ABS($AU179-$AW179))))))-(COS(RADIANS(ABS($AU179-$AW179)))/SIN(RADIANS(ABS($AU179-$AW179)))))))-180))))</f>
        <v>109.32430729762797</v>
      </c>
      <c r="AY179" s="77">
        <f t="shared" si="60"/>
        <v>109.32430729762797</v>
      </c>
      <c r="AZ179" s="77">
        <f t="shared" si="61"/>
        <v>59.569898058961414</v>
      </c>
      <c r="BA179" s="77">
        <f t="shared" si="62"/>
        <v>199.32430729762797</v>
      </c>
      <c r="BB179" s="77">
        <f t="shared" si="63"/>
        <v>30.430101941038586</v>
      </c>
      <c r="BC179" s="77">
        <f t="shared" si="64"/>
        <v>289.32430729762797</v>
      </c>
      <c r="BD179" s="79">
        <f t="shared" si="65"/>
        <v>30.430101941038586</v>
      </c>
      <c r="BE179" s="70">
        <f t="shared" si="58"/>
        <v>60.430101941038586</v>
      </c>
      <c r="BF179" s="70">
        <f t="shared" si="57"/>
        <v>-0.43010194103858623</v>
      </c>
    </row>
    <row r="180" spans="3:58" s="70" customFormat="1">
      <c r="C180" s="70" t="s">
        <v>1386</v>
      </c>
      <c r="D180" s="70" t="s">
        <v>1387</v>
      </c>
      <c r="E180" s="70">
        <v>22</v>
      </c>
      <c r="F180" s="70">
        <v>1</v>
      </c>
      <c r="G180" s="71" t="str">
        <f t="shared" si="25"/>
        <v>22-1</v>
      </c>
      <c r="H180" s="70">
        <v>0</v>
      </c>
      <c r="I180" s="70">
        <v>17</v>
      </c>
      <c r="J180" s="70" t="b">
        <f>IF((I180/100)&gt;(VLOOKUP($G180,[1]Depth_Lookup_CCL!$A$3:$L$549,9,FALSE)),"Value too high",TRUE)</f>
        <v>1</v>
      </c>
      <c r="K180" s="72">
        <v>48.45</v>
      </c>
      <c r="L180" s="72">
        <v>48.62</v>
      </c>
      <c r="M180" s="67">
        <v>5</v>
      </c>
      <c r="N180" s="70" t="s">
        <v>1389</v>
      </c>
      <c r="O180" s="70" t="s">
        <v>233</v>
      </c>
      <c r="P180" s="73"/>
      <c r="Q180" s="73"/>
      <c r="R180" s="73"/>
      <c r="S180" s="74"/>
      <c r="T180" s="73"/>
      <c r="U180" s="75"/>
      <c r="V180" s="73"/>
      <c r="W180" s="73"/>
      <c r="X180" s="73" t="e">
        <f>VLOOKUP(W180,[3]definitions_list_lookup!$V$12:$W$15,2,FALSE)</f>
        <v>#N/A</v>
      </c>
      <c r="Y180" s="75"/>
      <c r="Z180" s="75" t="e">
        <f>VLOOKUP(Y180,[3]definitions_list_lookup!$AT$3:$AU$5,2,FALSE)</f>
        <v>#N/A</v>
      </c>
      <c r="AA180" s="75"/>
      <c r="AB180" s="75"/>
      <c r="AC180" s="73"/>
      <c r="AD180" s="73"/>
      <c r="AE180" s="73"/>
      <c r="AF180" s="75"/>
      <c r="AG180" s="75"/>
      <c r="AH180" s="73"/>
      <c r="AI180" s="73"/>
      <c r="AJ180" s="73"/>
      <c r="AK180" s="72"/>
      <c r="AL180" s="76"/>
      <c r="AM180" s="76"/>
      <c r="AN180" s="72"/>
      <c r="AO180" s="76"/>
      <c r="AP180" s="72"/>
      <c r="AQ180" s="72"/>
      <c r="AR180" s="72"/>
      <c r="AS180" s="72"/>
      <c r="AT180" s="77">
        <v>38</v>
      </c>
      <c r="AU180" s="78">
        <v>270</v>
      </c>
      <c r="AV180" s="77">
        <v>3</v>
      </c>
      <c r="AW180" s="77">
        <v>360</v>
      </c>
      <c r="AX180" s="77">
        <f>+(IF($AU180&lt;$AW180,((MIN($AW180,$AU180)+(DEGREES(ATAN((TAN(RADIANS($AV180))/((TAN(RADIANS($AT180))*SIN(RADIANS(ABS($AU180-$AW180))))))-(COS(RADIANS(ABS($AU180-$AW180)))/SIN(RADIANS(ABS($AU180-$AW180)))))))-180)),((MAX($AW180,$AU180)-(DEGREES(ATAN((TAN(RADIANS($AV180))/((TAN(RADIANS($AT180))*SIN(RADIANS(ABS($AU180-$AW180))))))-(COS(RADIANS(ABS($AU180-$AW180)))/SIN(RADIANS(ABS($AU180-$AW180)))))))-180))))</f>
        <v>93.837588827504135</v>
      </c>
      <c r="AY180" s="77">
        <f t="shared" si="60"/>
        <v>93.837588827504135</v>
      </c>
      <c r="AZ180" s="77">
        <f t="shared" si="61"/>
        <v>51.937586153976277</v>
      </c>
      <c r="BA180" s="77">
        <f t="shared" si="62"/>
        <v>183.83758882750413</v>
      </c>
      <c r="BB180" s="77">
        <f t="shared" si="63"/>
        <v>38.062413846023723</v>
      </c>
      <c r="BC180" s="77">
        <f t="shared" si="64"/>
        <v>273.83758882750413</v>
      </c>
      <c r="BD180" s="79">
        <f t="shared" si="65"/>
        <v>38.062413846023723</v>
      </c>
      <c r="BE180" s="70">
        <f t="shared" ref="BE180" si="66">30+BD180</f>
        <v>68.06241384602373</v>
      </c>
      <c r="BF180" s="70">
        <f t="shared" ref="BF180" si="67">30-BD180</f>
        <v>-8.0624138460237234</v>
      </c>
    </row>
    <row r="181" spans="3:58" s="70" customFormat="1">
      <c r="C181" s="70" t="s">
        <v>1386</v>
      </c>
      <c r="D181" s="70" t="s">
        <v>1387</v>
      </c>
      <c r="E181" s="70">
        <v>22</v>
      </c>
      <c r="F181" s="70">
        <v>1</v>
      </c>
      <c r="G181" s="71" t="str">
        <f t="shared" ref="G181" si="68">E181&amp;"-"&amp;F181</f>
        <v>22-1</v>
      </c>
      <c r="H181" s="70">
        <v>17</v>
      </c>
      <c r="I181" s="70">
        <v>31</v>
      </c>
      <c r="J181" s="70" t="b">
        <f>IF((I181/100)&gt;(VLOOKUP($G181,[1]Depth_Lookup_CCL!$A$3:$L$549,9,FALSE)),"Value too high",TRUE)</f>
        <v>1</v>
      </c>
      <c r="K181" s="72">
        <v>48.62</v>
      </c>
      <c r="L181" s="72">
        <v>48.76</v>
      </c>
      <c r="M181" s="67">
        <v>5</v>
      </c>
      <c r="N181" s="70" t="s">
        <v>1389</v>
      </c>
      <c r="P181" s="73"/>
      <c r="Q181" s="73"/>
      <c r="R181" s="73"/>
      <c r="S181" s="74"/>
      <c r="T181" s="73"/>
      <c r="U181" s="75"/>
      <c r="V181" s="73"/>
      <c r="W181" s="73"/>
      <c r="X181" s="73"/>
      <c r="Y181" s="75"/>
      <c r="Z181" s="75"/>
      <c r="AA181" s="75"/>
      <c r="AB181" s="75"/>
      <c r="AC181" s="73"/>
      <c r="AD181" s="73"/>
      <c r="AE181" s="73"/>
      <c r="AF181" s="75"/>
      <c r="AG181" s="75"/>
      <c r="AH181" s="73"/>
      <c r="AI181" s="73"/>
      <c r="AJ181" s="73"/>
      <c r="AK181" s="72"/>
      <c r="AL181" s="76"/>
      <c r="AM181" s="76"/>
      <c r="AN181" s="72"/>
      <c r="AO181" s="76"/>
      <c r="AP181" s="72"/>
      <c r="AQ181" s="72"/>
      <c r="AR181" s="72"/>
      <c r="AS181" s="72"/>
      <c r="AT181" s="77"/>
      <c r="AU181" s="78"/>
      <c r="AV181" s="77"/>
      <c r="AW181" s="77"/>
      <c r="AX181" s="77"/>
      <c r="AY181" s="77"/>
      <c r="AZ181" s="77"/>
      <c r="BA181" s="77"/>
      <c r="BB181" s="77"/>
      <c r="BC181" s="77"/>
      <c r="BD181" s="79"/>
    </row>
    <row r="182" spans="3:58" s="70" customFormat="1">
      <c r="C182" s="70" t="s">
        <v>1386</v>
      </c>
      <c r="D182" s="70" t="s">
        <v>1387</v>
      </c>
      <c r="E182" s="70">
        <v>22</v>
      </c>
      <c r="F182" s="70">
        <v>1</v>
      </c>
      <c r="G182" s="71" t="str">
        <f t="shared" ref="G182" si="69">E182&amp;"-"&amp;F182</f>
        <v>22-1</v>
      </c>
      <c r="H182" s="70">
        <v>31</v>
      </c>
      <c r="I182" s="70">
        <v>59</v>
      </c>
      <c r="J182" s="70" t="b">
        <f>IF((I182/100)&gt;(VLOOKUP($G182,[1]Depth_Lookup_CCL!$A$3:$L$549,9,FALSE)),"Value too high",TRUE)</f>
        <v>1</v>
      </c>
      <c r="K182" s="72">
        <v>48.76</v>
      </c>
      <c r="L182" s="72">
        <v>49.04</v>
      </c>
      <c r="M182" s="67">
        <v>5</v>
      </c>
      <c r="N182" s="70" t="s">
        <v>1389</v>
      </c>
      <c r="P182" s="73"/>
      <c r="Q182" s="73"/>
      <c r="R182" s="73"/>
      <c r="S182" s="74"/>
      <c r="T182" s="73"/>
      <c r="U182" s="75"/>
      <c r="V182" s="73"/>
      <c r="W182" s="73"/>
      <c r="X182" s="73"/>
      <c r="Y182" s="75"/>
      <c r="Z182" s="75"/>
      <c r="AA182" s="75"/>
      <c r="AB182" s="75"/>
      <c r="AC182" s="73"/>
      <c r="AD182" s="73"/>
      <c r="AE182" s="73"/>
      <c r="AF182" s="75"/>
      <c r="AG182" s="75"/>
      <c r="AH182" s="73"/>
      <c r="AI182" s="73"/>
      <c r="AJ182" s="73"/>
      <c r="AK182" s="72"/>
      <c r="AL182" s="76"/>
      <c r="AM182" s="76"/>
      <c r="AN182" s="72"/>
      <c r="AO182" s="76"/>
      <c r="AP182" s="72"/>
      <c r="AQ182" s="72"/>
      <c r="AR182" s="72"/>
      <c r="AS182" s="72"/>
      <c r="AT182" s="77"/>
      <c r="AU182" s="78"/>
      <c r="AV182" s="77"/>
      <c r="AW182" s="77"/>
      <c r="AX182" s="77"/>
      <c r="AY182" s="77"/>
      <c r="AZ182" s="77"/>
      <c r="BA182" s="77"/>
      <c r="BB182" s="77"/>
      <c r="BC182" s="77"/>
      <c r="BD182" s="79"/>
    </row>
    <row r="183" spans="3:58" s="70" customFormat="1">
      <c r="C183" s="70" t="s">
        <v>1386</v>
      </c>
      <c r="D183" s="70" t="s">
        <v>1387</v>
      </c>
      <c r="E183" s="70">
        <v>22</v>
      </c>
      <c r="F183" s="70">
        <v>2</v>
      </c>
      <c r="G183" s="71" t="str">
        <f t="shared" si="25"/>
        <v>22-2</v>
      </c>
      <c r="H183" s="70">
        <v>0</v>
      </c>
      <c r="I183" s="70">
        <v>5</v>
      </c>
      <c r="J183" s="70" t="b">
        <f>IF((I183/100)&gt;(VLOOKUP($G183,[1]Depth_Lookup_CCL!$A$3:$L$549,9,FALSE)),"Value too high",TRUE)</f>
        <v>1</v>
      </c>
      <c r="K183" s="72">
        <f>(VLOOKUP($G183,Depth_Lookup_CCL!$A$3:$Z$549,11,FALSE))+(H183/100)</f>
        <v>49.03</v>
      </c>
      <c r="L183" s="72">
        <f>(VLOOKUP($G183,Depth_Lookup_CCL!$A$3:$Z$549,11,FALSE))+(I183/100)</f>
        <v>49.08</v>
      </c>
      <c r="M183" s="67">
        <v>5</v>
      </c>
      <c r="N183" s="70" t="s">
        <v>1389</v>
      </c>
      <c r="O183" s="70" t="s">
        <v>233</v>
      </c>
      <c r="P183" s="73"/>
      <c r="Q183" s="73"/>
      <c r="R183" s="73"/>
      <c r="S183" s="74"/>
      <c r="T183" s="73"/>
      <c r="U183" s="75"/>
      <c r="V183" s="73"/>
      <c r="W183" s="73"/>
      <c r="X183" s="73" t="e">
        <f>VLOOKUP(W183,[3]definitions_list_lookup!$V$12:$W$15,2,FALSE)</f>
        <v>#N/A</v>
      </c>
      <c r="Y183" s="75"/>
      <c r="Z183" s="75" t="e">
        <f>VLOOKUP(Y183,[3]definitions_list_lookup!$AT$3:$AU$5,2,FALSE)</f>
        <v>#N/A</v>
      </c>
      <c r="AA183" s="75"/>
      <c r="AB183" s="75"/>
      <c r="AC183" s="73"/>
      <c r="AD183" s="73"/>
      <c r="AE183" s="73"/>
      <c r="AF183" s="75"/>
      <c r="AG183" s="75"/>
      <c r="AH183" s="73"/>
      <c r="AI183" s="73"/>
      <c r="AJ183" s="73"/>
      <c r="AK183" s="72"/>
      <c r="AL183" s="76"/>
      <c r="AM183" s="76"/>
      <c r="AN183" s="72"/>
      <c r="AO183" s="76"/>
      <c r="AP183" s="72"/>
      <c r="AQ183" s="72"/>
      <c r="AR183" s="72"/>
      <c r="AS183" s="72"/>
    </row>
    <row r="184" spans="3:58" s="70" customFormat="1">
      <c r="C184" s="70" t="s">
        <v>1386</v>
      </c>
      <c r="D184" s="70" t="s">
        <v>1387</v>
      </c>
      <c r="E184" s="70">
        <v>22</v>
      </c>
      <c r="F184" s="70">
        <v>2</v>
      </c>
      <c r="G184" s="71" t="str">
        <f t="shared" ref="G184:G185" si="70">E184&amp;"-"&amp;F184</f>
        <v>22-2</v>
      </c>
      <c r="H184" s="70">
        <v>5</v>
      </c>
      <c r="I184" s="70">
        <v>49</v>
      </c>
      <c r="J184" s="70" t="b">
        <f>IF((I184/100)&gt;(VLOOKUP($G184,[1]Depth_Lookup_CCL!$A$3:$L$549,9,FALSE)),"Value too high",TRUE)</f>
        <v>1</v>
      </c>
      <c r="K184" s="72">
        <f>(VLOOKUP($G184,Depth_Lookup_CCL!$A$3:$Z$549,11,FALSE))+(H184/100)</f>
        <v>49.08</v>
      </c>
      <c r="L184" s="72">
        <f>(VLOOKUP($G184,Depth_Lookup_CCL!$A$3:$Z$549,11,FALSE))+(I184/100)</f>
        <v>49.52</v>
      </c>
      <c r="M184" s="67">
        <v>5</v>
      </c>
      <c r="N184" s="70" t="s">
        <v>1389</v>
      </c>
      <c r="P184" s="73"/>
      <c r="Q184" s="73"/>
      <c r="R184" s="73"/>
      <c r="S184" s="74"/>
      <c r="T184" s="73"/>
      <c r="U184" s="75"/>
      <c r="V184" s="73"/>
      <c r="W184" s="73"/>
      <c r="X184" s="73"/>
      <c r="Y184" s="75"/>
      <c r="Z184" s="75"/>
      <c r="AA184" s="75"/>
      <c r="AB184" s="75"/>
      <c r="AC184" s="73"/>
      <c r="AD184" s="73"/>
      <c r="AE184" s="73"/>
      <c r="AF184" s="75"/>
      <c r="AG184" s="75"/>
      <c r="AH184" s="73"/>
      <c r="AI184" s="73"/>
      <c r="AJ184" s="73"/>
      <c r="AK184" s="72"/>
      <c r="AL184" s="76"/>
      <c r="AM184" s="76"/>
      <c r="AN184" s="72"/>
      <c r="AO184" s="76"/>
      <c r="AP184" s="72"/>
      <c r="AQ184" s="72"/>
      <c r="AR184" s="72"/>
      <c r="AS184" s="72"/>
      <c r="AT184" s="77">
        <v>45</v>
      </c>
      <c r="AU184" s="78">
        <v>270</v>
      </c>
      <c r="AV184" s="77">
        <v>1</v>
      </c>
      <c r="AW184" s="77">
        <v>360</v>
      </c>
      <c r="AX184" s="77">
        <f>+(IF($AU184&lt;$AW184,((MIN($AW184,$AU184)+(DEGREES(ATAN((TAN(RADIANS($AV184))/((TAN(RADIANS($AT184))*SIN(RADIANS(ABS($AU184-$AW184))))))-(COS(RADIANS(ABS($AU184-$AW184)))/SIN(RADIANS(ABS($AU184-$AW184)))))))-180)),((MAX($AW184,$AU184)-(DEGREES(ATAN((TAN(RADIANS($AV184))/((TAN(RADIANS($AT184))*SIN(RADIANS(ABS($AU184-$AW184))))))-(COS(RADIANS(ABS($AU184-$AW184)))/SIN(RADIANS(ABS($AU184-$AW184)))))))-180))))</f>
        <v>91</v>
      </c>
      <c r="AY184" s="77">
        <f>IF($AX184&gt;0,$AX184,360+$AX184)</f>
        <v>91</v>
      </c>
      <c r="AZ184" s="77">
        <f>+ABS(DEGREES(ATAN((COS(RADIANS(ABS($AX184+180-(IF($AU184&gt;$AW184,MAX($AV184,$AU184),MIN($AU184,$AW184))))))/(TAN(RADIANS($AT184)))))))</f>
        <v>44.995636455344858</v>
      </c>
      <c r="BA184" s="77">
        <f>+IF(($AX184+90)&gt;0,$AX184+90,$AX184+450)</f>
        <v>181</v>
      </c>
      <c r="BB184" s="77">
        <f>-$AZ184+90</f>
        <v>45.004363544655142</v>
      </c>
      <c r="BC184" s="77">
        <f>IF(($AY184&lt;180),$AY184+180,$AY184-180)</f>
        <v>271</v>
      </c>
      <c r="BD184" s="79">
        <f>-$AZ184+90</f>
        <v>45.004363544655142</v>
      </c>
      <c r="BE184" s="70">
        <f>30+BD184</f>
        <v>75.004363544655149</v>
      </c>
      <c r="BF184" s="70">
        <f>30-BD184</f>
        <v>-15.004363544655142</v>
      </c>
    </row>
    <row r="185" spans="3:58" s="70" customFormat="1">
      <c r="C185" s="70" t="s">
        <v>1386</v>
      </c>
      <c r="D185" s="70" t="s">
        <v>1387</v>
      </c>
      <c r="E185" s="70">
        <v>22</v>
      </c>
      <c r="F185" s="70">
        <v>2</v>
      </c>
      <c r="G185" s="71" t="str">
        <f t="shared" si="70"/>
        <v>22-2</v>
      </c>
      <c r="H185" s="70">
        <v>49</v>
      </c>
      <c r="I185" s="70">
        <v>74</v>
      </c>
      <c r="J185" s="70" t="b">
        <f>IF((I185/100)&gt;(VLOOKUP($G185,[1]Depth_Lookup_CCL!$A$3:$L$549,9,FALSE)),"Value too high",TRUE)</f>
        <v>1</v>
      </c>
      <c r="K185" s="72">
        <f>(VLOOKUP($G185,Depth_Lookup_CCL!$A$3:$Z$549,11,FALSE))+(H185/100)</f>
        <v>49.52</v>
      </c>
      <c r="L185" s="72">
        <f>(VLOOKUP($G185,Depth_Lookup_CCL!$A$3:$Z$549,11,FALSE))+(I185/100)</f>
        <v>49.77</v>
      </c>
      <c r="M185" s="67">
        <v>5</v>
      </c>
      <c r="N185" s="70" t="s">
        <v>1389</v>
      </c>
      <c r="P185" s="73"/>
      <c r="Q185" s="73"/>
      <c r="R185" s="73"/>
      <c r="S185" s="74"/>
      <c r="T185" s="73"/>
      <c r="U185" s="75"/>
      <c r="V185" s="73"/>
      <c r="W185" s="73"/>
      <c r="X185" s="73"/>
      <c r="Y185" s="75"/>
      <c r="Z185" s="75"/>
      <c r="AA185" s="75"/>
      <c r="AB185" s="75"/>
      <c r="AC185" s="73"/>
      <c r="AD185" s="73"/>
      <c r="AE185" s="73"/>
      <c r="AF185" s="75"/>
      <c r="AG185" s="75"/>
      <c r="AH185" s="73"/>
      <c r="AI185" s="73"/>
      <c r="AJ185" s="73"/>
      <c r="AK185" s="72"/>
      <c r="AL185" s="76"/>
      <c r="AM185" s="76"/>
      <c r="AN185" s="72"/>
      <c r="AO185" s="76"/>
      <c r="AP185" s="72"/>
      <c r="AQ185" s="72"/>
      <c r="AR185" s="72"/>
      <c r="AS185" s="72"/>
      <c r="AT185" s="77"/>
      <c r="AU185" s="78"/>
      <c r="AV185" s="77"/>
      <c r="AW185" s="77"/>
      <c r="AX185" s="77"/>
      <c r="AY185" s="77"/>
      <c r="AZ185" s="77"/>
      <c r="BA185" s="77"/>
      <c r="BB185" s="77"/>
      <c r="BC185" s="77"/>
      <c r="BD185" s="79"/>
    </row>
    <row r="186" spans="3:58" s="70" customFormat="1">
      <c r="C186" s="70" t="s">
        <v>1386</v>
      </c>
      <c r="D186" s="70" t="s">
        <v>1387</v>
      </c>
      <c r="E186" s="70">
        <v>22</v>
      </c>
      <c r="F186" s="70">
        <v>3</v>
      </c>
      <c r="G186" s="71" t="str">
        <f t="shared" si="25"/>
        <v>22-3</v>
      </c>
      <c r="H186" s="70">
        <v>0</v>
      </c>
      <c r="I186" s="70">
        <v>15</v>
      </c>
      <c r="J186" s="70" t="b">
        <f>IF((I186/100)&gt;(VLOOKUP($G186,[1]Depth_Lookup_CCL!$A$3:$L$549,9,FALSE)),"Value too high",TRUE)</f>
        <v>1</v>
      </c>
      <c r="K186" s="72">
        <f>(VLOOKUP($G186,Depth_Lookup_CCL!$A$3:$Z$549,11,FALSE))+(H186/100)</f>
        <v>49.77</v>
      </c>
      <c r="L186" s="72">
        <f>(VLOOKUP($G186,Depth_Lookup_CCL!$A$3:$Z$549,11,FALSE))+(I186/100)</f>
        <v>49.92</v>
      </c>
      <c r="M186" s="67">
        <v>5</v>
      </c>
      <c r="N186" s="70" t="s">
        <v>1389</v>
      </c>
      <c r="O186" s="70" t="s">
        <v>233</v>
      </c>
      <c r="P186" s="73"/>
      <c r="Q186" s="73"/>
      <c r="R186" s="73"/>
      <c r="S186" s="74"/>
      <c r="T186" s="73" t="s">
        <v>171</v>
      </c>
      <c r="U186" s="75" t="s">
        <v>155</v>
      </c>
      <c r="V186" s="73" t="s">
        <v>176</v>
      </c>
      <c r="W186" s="73" t="s">
        <v>107</v>
      </c>
      <c r="X186" s="73">
        <f>VLOOKUP(W186,[3]definitions_list_lookup!$V$12:$W$15,2,FALSE)</f>
        <v>2</v>
      </c>
      <c r="Y186" s="75" t="s">
        <v>243</v>
      </c>
      <c r="Z186" s="75">
        <f>VLOOKUP(Y186,[3]definitions_list_lookup!$AT$3:$AU$5,2,FALSE)</f>
        <v>2</v>
      </c>
      <c r="AA186" s="75">
        <v>10</v>
      </c>
      <c r="AB186" s="75"/>
      <c r="AC186" s="73"/>
      <c r="AD186" s="73"/>
      <c r="AE186" s="73"/>
      <c r="AF186" s="75"/>
      <c r="AG186" s="75"/>
      <c r="AH186" s="73"/>
      <c r="AI186" s="73"/>
      <c r="AJ186" s="73"/>
      <c r="AK186" s="72"/>
      <c r="AL186" s="76"/>
      <c r="AM186" s="76"/>
      <c r="AN186" s="72"/>
      <c r="AO186" s="76"/>
      <c r="AP186" s="72"/>
      <c r="AQ186" s="72"/>
      <c r="AR186" s="72"/>
      <c r="AS186" s="72"/>
      <c r="AT186" s="77">
        <v>46</v>
      </c>
      <c r="AU186" s="78">
        <v>270</v>
      </c>
      <c r="AV186" s="77">
        <v>1</v>
      </c>
      <c r="AW186" s="77">
        <v>360</v>
      </c>
      <c r="AX186" s="77">
        <f t="shared" si="59"/>
        <v>90.965695387837798</v>
      </c>
      <c r="AY186" s="77">
        <f t="shared" si="60"/>
        <v>90.965695387837798</v>
      </c>
      <c r="AZ186" s="77">
        <f t="shared" si="61"/>
        <v>43.995933202621792</v>
      </c>
      <c r="BA186" s="77">
        <f t="shared" si="62"/>
        <v>180.9656953878378</v>
      </c>
      <c r="BB186" s="77">
        <f t="shared" si="63"/>
        <v>46.004066797378208</v>
      </c>
      <c r="BC186" s="77">
        <f t="shared" si="64"/>
        <v>270.9656953878378</v>
      </c>
      <c r="BD186" s="79">
        <f t="shared" si="65"/>
        <v>46.004066797378208</v>
      </c>
      <c r="BE186" s="70">
        <f t="shared" si="58"/>
        <v>76.004066797378215</v>
      </c>
      <c r="BF186" s="70">
        <f t="shared" si="57"/>
        <v>-16.004066797378208</v>
      </c>
    </row>
    <row r="187" spans="3:58" s="70" customFormat="1">
      <c r="C187" s="70" t="s">
        <v>1386</v>
      </c>
      <c r="D187" s="70" t="s">
        <v>1387</v>
      </c>
      <c r="E187" s="70">
        <v>22</v>
      </c>
      <c r="F187" s="70">
        <v>3</v>
      </c>
      <c r="G187" s="71" t="str">
        <f t="shared" ref="G187" si="71">E187&amp;"-"&amp;F187</f>
        <v>22-3</v>
      </c>
      <c r="H187" s="70">
        <v>15</v>
      </c>
      <c r="I187" s="70">
        <v>90</v>
      </c>
      <c r="J187" s="70" t="b">
        <f>IF((I187/100)&gt;(VLOOKUP($G187,[1]Depth_Lookup_CCL!$A$3:$L$549,9,FALSE)),"Value too high",TRUE)</f>
        <v>1</v>
      </c>
      <c r="K187" s="72">
        <f>(VLOOKUP($G187,Depth_Lookup_CCL!$A$3:$Z$549,11,FALSE))+(H187/100)</f>
        <v>49.92</v>
      </c>
      <c r="L187" s="72">
        <f>(VLOOKUP($G187,Depth_Lookup_CCL!$A$3:$Z$549,11,FALSE))+(I187/100)</f>
        <v>50.67</v>
      </c>
      <c r="M187" s="67">
        <v>5</v>
      </c>
      <c r="N187" s="70" t="s">
        <v>1389</v>
      </c>
      <c r="P187" s="73"/>
      <c r="Q187" s="73"/>
      <c r="R187" s="73"/>
      <c r="S187" s="74"/>
      <c r="T187" s="73"/>
      <c r="U187" s="75"/>
      <c r="V187" s="73"/>
      <c r="W187" s="73"/>
      <c r="X187" s="73"/>
      <c r="Y187" s="75"/>
      <c r="Z187" s="75"/>
      <c r="AA187" s="75"/>
      <c r="AB187" s="75"/>
      <c r="AC187" s="73"/>
      <c r="AD187" s="73"/>
      <c r="AE187" s="73"/>
      <c r="AF187" s="75"/>
      <c r="AG187" s="75"/>
      <c r="AH187" s="73"/>
      <c r="AI187" s="73"/>
      <c r="AJ187" s="73"/>
      <c r="AK187" s="72"/>
      <c r="AL187" s="76"/>
      <c r="AM187" s="76"/>
      <c r="AN187" s="72"/>
      <c r="AO187" s="76"/>
      <c r="AP187" s="72"/>
      <c r="AQ187" s="72"/>
      <c r="AR187" s="72"/>
      <c r="AS187" s="72"/>
      <c r="AT187" s="77">
        <v>39</v>
      </c>
      <c r="AU187" s="78">
        <v>270</v>
      </c>
      <c r="AV187" s="77">
        <v>1</v>
      </c>
      <c r="AW187" s="77">
        <v>360</v>
      </c>
      <c r="AX187" s="77">
        <f t="shared" si="59"/>
        <v>91.234831340540097</v>
      </c>
      <c r="AY187" s="77">
        <f t="shared" si="60"/>
        <v>91.234831340540097</v>
      </c>
      <c r="AZ187" s="77">
        <f t="shared" si="61"/>
        <v>50.993491496198807</v>
      </c>
      <c r="BA187" s="77">
        <f t="shared" si="62"/>
        <v>181.2348313405401</v>
      </c>
      <c r="BB187" s="77">
        <f t="shared" si="63"/>
        <v>39.006508503801193</v>
      </c>
      <c r="BC187" s="77">
        <f t="shared" si="64"/>
        <v>271.2348313405401</v>
      </c>
      <c r="BD187" s="79">
        <f t="shared" si="65"/>
        <v>39.006508503801193</v>
      </c>
      <c r="BE187" s="70">
        <f t="shared" ref="BE187" si="72">30+BD187</f>
        <v>69.0065085038012</v>
      </c>
      <c r="BF187" s="70">
        <f t="shared" ref="BF187" si="73">30-BD187</f>
        <v>-9.0065085038011929</v>
      </c>
    </row>
    <row r="188" spans="3:58" s="70" customFormat="1">
      <c r="C188" s="70" t="s">
        <v>1386</v>
      </c>
      <c r="D188" s="70" t="s">
        <v>1387</v>
      </c>
      <c r="E188" s="70">
        <v>22</v>
      </c>
      <c r="F188" s="70">
        <v>4</v>
      </c>
      <c r="G188" s="71" t="str">
        <f t="shared" si="25"/>
        <v>22-4</v>
      </c>
      <c r="H188" s="70">
        <v>0</v>
      </c>
      <c r="I188" s="70">
        <v>75</v>
      </c>
      <c r="J188" s="70" t="b">
        <f>IF((I188/100)&gt;(VLOOKUP($G188,[1]Depth_Lookup_CCL!$A$3:$L$549,9,FALSE)),"Value too high",TRUE)</f>
        <v>1</v>
      </c>
      <c r="K188" s="72">
        <f>(VLOOKUP($G188,Depth_Lookup_CCL!$A$3:$Z$549,11,FALSE))+(H188/100)</f>
        <v>50.67</v>
      </c>
      <c r="L188" s="72">
        <f>(VLOOKUP($G188,Depth_Lookup_CCL!$A$3:$Z$549,11,FALSE))+(I188/100)</f>
        <v>51.42</v>
      </c>
      <c r="M188" s="67">
        <v>5</v>
      </c>
      <c r="N188" s="70" t="s">
        <v>1389</v>
      </c>
      <c r="O188" s="70" t="s">
        <v>233</v>
      </c>
      <c r="P188" s="73"/>
      <c r="Q188" s="73"/>
      <c r="R188" s="73"/>
      <c r="S188" s="74"/>
      <c r="T188" s="73"/>
      <c r="U188" s="75"/>
      <c r="V188" s="73"/>
      <c r="W188" s="73"/>
      <c r="X188" s="73" t="e">
        <f>VLOOKUP(W188,[3]definitions_list_lookup!$V$12:$W$15,2,FALSE)</f>
        <v>#N/A</v>
      </c>
      <c r="Y188" s="75"/>
      <c r="Z188" s="75" t="e">
        <f>VLOOKUP(Y188,[3]definitions_list_lookup!$AT$3:$AU$5,2,FALSE)</f>
        <v>#N/A</v>
      </c>
      <c r="AA188" s="75"/>
      <c r="AB188" s="75"/>
      <c r="AC188" s="73"/>
      <c r="AD188" s="73"/>
      <c r="AE188" s="73"/>
      <c r="AF188" s="75"/>
      <c r="AG188" s="75"/>
      <c r="AH188" s="73"/>
      <c r="AI188" s="73"/>
      <c r="AJ188" s="73"/>
      <c r="AK188" s="72"/>
      <c r="AL188" s="76"/>
      <c r="AM188" s="76"/>
      <c r="AN188" s="72"/>
      <c r="AO188" s="76"/>
      <c r="AP188" s="72"/>
      <c r="AQ188" s="72"/>
      <c r="AR188" s="72"/>
      <c r="AS188" s="72"/>
      <c r="AT188" s="77">
        <v>44</v>
      </c>
      <c r="AU188" s="78">
        <v>270</v>
      </c>
      <c r="AV188" s="77">
        <v>1</v>
      </c>
      <c r="AW188" s="77">
        <v>360</v>
      </c>
      <c r="AX188" s="77">
        <f t="shared" si="59"/>
        <v>91.035522709814927</v>
      </c>
      <c r="AY188" s="77">
        <f t="shared" si="60"/>
        <v>91.035522709814927</v>
      </c>
      <c r="AZ188" s="77">
        <f t="shared" si="61"/>
        <v>45.995323759152562</v>
      </c>
      <c r="BA188" s="77">
        <f t="shared" si="62"/>
        <v>181.03552270981493</v>
      </c>
      <c r="BB188" s="77">
        <f t="shared" si="63"/>
        <v>44.004676240847438</v>
      </c>
      <c r="BC188" s="77">
        <f t="shared" si="64"/>
        <v>271.03552270981493</v>
      </c>
      <c r="BD188" s="79">
        <f t="shared" si="65"/>
        <v>44.004676240847438</v>
      </c>
      <c r="BE188" s="70">
        <f t="shared" si="58"/>
        <v>74.004676240847431</v>
      </c>
      <c r="BF188" s="70">
        <f t="shared" si="57"/>
        <v>-14.004676240847438</v>
      </c>
    </row>
    <row r="189" spans="3:58" s="70" customFormat="1">
      <c r="C189" s="70" t="s">
        <v>1386</v>
      </c>
      <c r="D189" s="70" t="s">
        <v>1387</v>
      </c>
      <c r="E189" s="70">
        <v>23</v>
      </c>
      <c r="F189" s="70">
        <v>1</v>
      </c>
      <c r="G189" s="71" t="str">
        <f t="shared" si="25"/>
        <v>23-1</v>
      </c>
      <c r="H189" s="70">
        <v>0</v>
      </c>
      <c r="I189" s="70">
        <v>59</v>
      </c>
      <c r="J189" s="70" t="b">
        <f>IF((I189/100)&gt;(VLOOKUP($G189,[1]Depth_Lookup_CCL!$A$3:$L$549,9,FALSE)),"Value too high",TRUE)</f>
        <v>1</v>
      </c>
      <c r="K189" s="72">
        <f>(VLOOKUP($G189,Depth_Lookup_CCL!$A$3:$Z$549,11,FALSE))+(H189/100)</f>
        <v>51.2</v>
      </c>
      <c r="L189" s="72">
        <f>(VLOOKUP($G189,Depth_Lookup_CCL!$A$3:$Z$549,11,FALSE))+(I189/100)</f>
        <v>51.790000000000006</v>
      </c>
      <c r="M189" s="67">
        <v>5</v>
      </c>
      <c r="N189" s="70" t="s">
        <v>1389</v>
      </c>
      <c r="O189" s="70" t="s">
        <v>233</v>
      </c>
      <c r="P189" s="73"/>
      <c r="Q189" s="73"/>
      <c r="R189" s="73"/>
      <c r="S189" s="74"/>
      <c r="T189" s="73"/>
      <c r="U189" s="75"/>
      <c r="V189" s="73"/>
      <c r="W189" s="73"/>
      <c r="X189" s="73" t="e">
        <f>VLOOKUP(W189,[3]definitions_list_lookup!$V$12:$W$15,2,FALSE)</f>
        <v>#N/A</v>
      </c>
      <c r="Y189" s="75"/>
      <c r="Z189" s="75" t="e">
        <f>VLOOKUP(Y189,[3]definitions_list_lookup!$AT$3:$AU$5,2,FALSE)</f>
        <v>#N/A</v>
      </c>
      <c r="AA189" s="75"/>
      <c r="AB189" s="75"/>
      <c r="AC189" s="73"/>
      <c r="AD189" s="73"/>
      <c r="AE189" s="73"/>
      <c r="AF189" s="75"/>
      <c r="AG189" s="75"/>
      <c r="AH189" s="73"/>
      <c r="AI189" s="73"/>
      <c r="AJ189" s="73"/>
      <c r="AK189" s="72"/>
      <c r="AL189" s="76"/>
      <c r="AM189" s="76"/>
      <c r="AN189" s="72"/>
      <c r="AO189" s="76"/>
      <c r="AP189" s="72"/>
      <c r="AQ189" s="72"/>
      <c r="AR189" s="72"/>
      <c r="AS189" s="72"/>
      <c r="AT189" s="77">
        <v>47</v>
      </c>
      <c r="AU189" s="78">
        <v>270</v>
      </c>
      <c r="AV189" s="77">
        <v>2</v>
      </c>
      <c r="AW189" s="77">
        <v>360</v>
      </c>
      <c r="AX189" s="77">
        <f t="shared" si="59"/>
        <v>91.865128946694711</v>
      </c>
      <c r="AY189" s="77">
        <f t="shared" si="60"/>
        <v>91.865128946694711</v>
      </c>
      <c r="AZ189" s="77">
        <f t="shared" si="61"/>
        <v>42.98485586193717</v>
      </c>
      <c r="BA189" s="77">
        <f t="shared" si="62"/>
        <v>181.86512894669471</v>
      </c>
      <c r="BB189" s="77">
        <f t="shared" si="63"/>
        <v>47.01514413806283</v>
      </c>
      <c r="BC189" s="77">
        <f t="shared" si="64"/>
        <v>271.86512894669471</v>
      </c>
      <c r="BD189" s="79">
        <f t="shared" si="65"/>
        <v>47.01514413806283</v>
      </c>
      <c r="BE189" s="70">
        <f t="shared" si="58"/>
        <v>77.015144138062823</v>
      </c>
      <c r="BF189" s="70">
        <f t="shared" si="57"/>
        <v>-17.01514413806283</v>
      </c>
    </row>
    <row r="190" spans="3:58" s="70" customFormat="1">
      <c r="C190" s="70" t="s">
        <v>1386</v>
      </c>
      <c r="D190" s="70" t="s">
        <v>1387</v>
      </c>
      <c r="E190" s="70">
        <v>23</v>
      </c>
      <c r="F190" s="70">
        <v>2</v>
      </c>
      <c r="G190" s="71" t="str">
        <f t="shared" si="25"/>
        <v>23-2</v>
      </c>
      <c r="H190" s="70">
        <v>0</v>
      </c>
      <c r="I190" s="70">
        <v>17</v>
      </c>
      <c r="J190" s="70" t="b">
        <f>IF((I190/100)&gt;(VLOOKUP($G190,[1]Depth_Lookup_CCL!$A$3:$L$549,9,FALSE)),"Value too high",TRUE)</f>
        <v>1</v>
      </c>
      <c r="K190" s="72">
        <f>(VLOOKUP($G190,Depth_Lookup_CCL!$A$3:$Z$549,11,FALSE))+(H190/100)</f>
        <v>51.800000000000004</v>
      </c>
      <c r="L190" s="72">
        <f>(VLOOKUP($G190,Depth_Lookup_CCL!$A$3:$Z$549,11,FALSE))+(I190/100)</f>
        <v>51.970000000000006</v>
      </c>
      <c r="M190" s="67">
        <v>5</v>
      </c>
      <c r="N190" s="70" t="s">
        <v>1389</v>
      </c>
      <c r="O190" s="70" t="s">
        <v>233</v>
      </c>
      <c r="P190" s="73"/>
      <c r="Q190" s="73"/>
      <c r="R190" s="73"/>
      <c r="S190" s="74"/>
      <c r="T190" s="73"/>
      <c r="U190" s="75"/>
      <c r="V190" s="73"/>
      <c r="W190" s="73"/>
      <c r="X190" s="73" t="e">
        <f>VLOOKUP(W190,[3]definitions_list_lookup!$V$12:$W$15,2,FALSE)</f>
        <v>#N/A</v>
      </c>
      <c r="Y190" s="75"/>
      <c r="Z190" s="75" t="e">
        <f>VLOOKUP(Y190,[3]definitions_list_lookup!$AT$3:$AU$5,2,FALSE)</f>
        <v>#N/A</v>
      </c>
      <c r="AA190" s="75"/>
      <c r="AB190" s="75"/>
      <c r="AC190" s="73"/>
      <c r="AD190" s="73"/>
      <c r="AE190" s="73"/>
      <c r="AF190" s="75"/>
      <c r="AG190" s="75"/>
      <c r="AH190" s="73"/>
      <c r="AI190" s="73"/>
      <c r="AJ190" s="73"/>
      <c r="AK190" s="72"/>
      <c r="AL190" s="76"/>
      <c r="AM190" s="76"/>
      <c r="AN190" s="72"/>
      <c r="AO190" s="76"/>
      <c r="AP190" s="72"/>
      <c r="AQ190" s="72"/>
      <c r="AR190" s="72"/>
      <c r="AS190" s="72"/>
      <c r="AT190" s="77">
        <v>55</v>
      </c>
      <c r="AU190" s="78">
        <v>270</v>
      </c>
      <c r="AV190" s="77">
        <v>11</v>
      </c>
      <c r="AW190" s="77">
        <v>180</v>
      </c>
      <c r="AX190" s="77">
        <f t="shared" si="59"/>
        <v>82.249295103322538</v>
      </c>
      <c r="AY190" s="77">
        <f t="shared" si="60"/>
        <v>82.249295103322538</v>
      </c>
      <c r="AZ190" s="77">
        <f t="shared" si="61"/>
        <v>34.753323485370927</v>
      </c>
      <c r="BA190" s="77">
        <f t="shared" si="62"/>
        <v>172.24929510332254</v>
      </c>
      <c r="BB190" s="77">
        <f t="shared" si="63"/>
        <v>55.246676514629073</v>
      </c>
      <c r="BC190" s="77">
        <f t="shared" si="64"/>
        <v>262.24929510332254</v>
      </c>
      <c r="BD190" s="79">
        <f t="shared" si="65"/>
        <v>55.246676514629073</v>
      </c>
      <c r="BE190" s="70">
        <f t="shared" si="58"/>
        <v>85.246676514629073</v>
      </c>
      <c r="BF190" s="70">
        <f t="shared" si="57"/>
        <v>-25.246676514629073</v>
      </c>
    </row>
    <row r="191" spans="3:58" s="70" customFormat="1">
      <c r="C191" s="70" t="s">
        <v>1386</v>
      </c>
      <c r="D191" s="70" t="s">
        <v>1387</v>
      </c>
      <c r="E191" s="70">
        <v>23</v>
      </c>
      <c r="F191" s="70">
        <v>2</v>
      </c>
      <c r="G191" s="71" t="str">
        <f t="shared" ref="G191:G193" si="74">E191&amp;"-"&amp;F191</f>
        <v>23-2</v>
      </c>
      <c r="H191" s="70">
        <v>17</v>
      </c>
      <c r="I191" s="70">
        <v>62</v>
      </c>
      <c r="J191" s="70" t="b">
        <f>IF((I191/100)&gt;(VLOOKUP($G191,[1]Depth_Lookup_CCL!$A$3:$L$549,9,FALSE)),"Value too high",TRUE)</f>
        <v>1</v>
      </c>
      <c r="K191" s="72">
        <f>(VLOOKUP($G191,Depth_Lookup_CCL!$A$3:$Z$549,11,FALSE))+(H191/100)</f>
        <v>51.970000000000006</v>
      </c>
      <c r="L191" s="72">
        <f>(VLOOKUP($G191,Depth_Lookup_CCL!$A$3:$Z$549,11,FALSE))+(I191/100)</f>
        <v>52.42</v>
      </c>
      <c r="M191" s="67">
        <v>5</v>
      </c>
      <c r="N191" s="70" t="s">
        <v>1389</v>
      </c>
      <c r="P191" s="73"/>
      <c r="Q191" s="73"/>
      <c r="R191" s="73"/>
      <c r="S191" s="74"/>
      <c r="T191" s="73"/>
      <c r="U191" s="75"/>
      <c r="V191" s="73"/>
      <c r="W191" s="73"/>
      <c r="X191" s="73"/>
      <c r="Y191" s="75"/>
      <c r="Z191" s="75"/>
      <c r="AA191" s="75"/>
      <c r="AB191" s="75"/>
      <c r="AC191" s="73"/>
      <c r="AD191" s="73"/>
      <c r="AE191" s="73"/>
      <c r="AF191" s="75"/>
      <c r="AG191" s="75"/>
      <c r="AH191" s="73"/>
      <c r="AI191" s="73"/>
      <c r="AJ191" s="73"/>
      <c r="AK191" s="72"/>
      <c r="AL191" s="76"/>
      <c r="AM191" s="76"/>
      <c r="AN191" s="72"/>
      <c r="AO191" s="76"/>
      <c r="AP191" s="72"/>
      <c r="AQ191" s="72"/>
      <c r="AR191" s="72"/>
      <c r="AS191" s="72"/>
      <c r="AT191" s="77"/>
      <c r="AU191" s="78"/>
      <c r="AV191" s="77"/>
      <c r="AW191" s="77"/>
      <c r="AX191" s="77"/>
      <c r="AY191" s="77"/>
      <c r="AZ191" s="77"/>
      <c r="BA191" s="77"/>
      <c r="BB191" s="77"/>
      <c r="BC191" s="77"/>
      <c r="BD191" s="79"/>
    </row>
    <row r="192" spans="3:58" s="70" customFormat="1">
      <c r="C192" s="70" t="s">
        <v>1386</v>
      </c>
      <c r="D192" s="70" t="s">
        <v>1387</v>
      </c>
      <c r="E192" s="70">
        <v>23</v>
      </c>
      <c r="F192" s="70">
        <v>2</v>
      </c>
      <c r="G192" s="71" t="str">
        <f t="shared" si="74"/>
        <v>23-2</v>
      </c>
      <c r="H192" s="70">
        <v>62</v>
      </c>
      <c r="I192" s="70">
        <v>80</v>
      </c>
      <c r="J192" s="70" t="b">
        <f>IF((I192/100)&gt;(VLOOKUP($G192,[1]Depth_Lookup_CCL!$A$3:$L$549,9,FALSE)),"Value too high",TRUE)</f>
        <v>1</v>
      </c>
      <c r="K192" s="72">
        <f>(VLOOKUP($G192,Depth_Lookup_CCL!$A$3:$Z$549,11,FALSE))+(H192/100)</f>
        <v>52.42</v>
      </c>
      <c r="L192" s="72">
        <f>(VLOOKUP($G192,Depth_Lookup_CCL!$A$3:$Z$549,11,FALSE))+(I192/100)</f>
        <v>52.6</v>
      </c>
      <c r="M192" s="67">
        <v>5</v>
      </c>
      <c r="N192" s="70" t="s">
        <v>1389</v>
      </c>
      <c r="P192" s="73"/>
      <c r="Q192" s="73"/>
      <c r="R192" s="73"/>
      <c r="S192" s="74"/>
      <c r="T192" s="73"/>
      <c r="U192" s="75"/>
      <c r="V192" s="73"/>
      <c r="W192" s="73"/>
      <c r="X192" s="73"/>
      <c r="Y192" s="75"/>
      <c r="Z192" s="75"/>
      <c r="AA192" s="75"/>
      <c r="AB192" s="75"/>
      <c r="AC192" s="73"/>
      <c r="AD192" s="73"/>
      <c r="AE192" s="73"/>
      <c r="AF192" s="75"/>
      <c r="AG192" s="75"/>
      <c r="AH192" s="73"/>
      <c r="AI192" s="73"/>
      <c r="AJ192" s="73"/>
      <c r="AK192" s="72"/>
      <c r="AL192" s="76"/>
      <c r="AM192" s="76"/>
      <c r="AN192" s="72"/>
      <c r="AO192" s="76"/>
      <c r="AP192" s="72"/>
      <c r="AQ192" s="72"/>
      <c r="AR192" s="72"/>
      <c r="AS192" s="72"/>
      <c r="AT192" s="77">
        <v>55</v>
      </c>
      <c r="AU192" s="78">
        <v>270</v>
      </c>
      <c r="AV192" s="77">
        <v>11</v>
      </c>
      <c r="AW192" s="77">
        <v>180</v>
      </c>
      <c r="AX192" s="77">
        <f t="shared" si="59"/>
        <v>82.249295103322538</v>
      </c>
      <c r="AY192" s="77">
        <f t="shared" si="60"/>
        <v>82.249295103322538</v>
      </c>
      <c r="AZ192" s="77">
        <f t="shared" si="61"/>
        <v>34.753323485370927</v>
      </c>
      <c r="BA192" s="77">
        <f t="shared" si="62"/>
        <v>172.24929510332254</v>
      </c>
      <c r="BB192" s="77">
        <f t="shared" si="63"/>
        <v>55.246676514629073</v>
      </c>
      <c r="BC192" s="77">
        <f t="shared" si="64"/>
        <v>262.24929510332254</v>
      </c>
      <c r="BD192" s="79">
        <f t="shared" si="65"/>
        <v>55.246676514629073</v>
      </c>
      <c r="BE192" s="70">
        <f t="shared" ref="BE192" si="75">30+BD192</f>
        <v>85.246676514629073</v>
      </c>
      <c r="BF192" s="70">
        <f t="shared" ref="BF192" si="76">30-BD192</f>
        <v>-25.246676514629073</v>
      </c>
    </row>
    <row r="193" spans="3:59" s="70" customFormat="1">
      <c r="C193" s="70" t="s">
        <v>1386</v>
      </c>
      <c r="D193" s="70" t="s">
        <v>1387</v>
      </c>
      <c r="E193" s="70">
        <v>23</v>
      </c>
      <c r="F193" s="70">
        <v>2</v>
      </c>
      <c r="G193" s="71" t="str">
        <f t="shared" si="74"/>
        <v>23-2</v>
      </c>
      <c r="H193" s="70">
        <v>80</v>
      </c>
      <c r="I193" s="70">
        <v>91</v>
      </c>
      <c r="J193" s="70" t="b">
        <f>IF((I193/100)&gt;(VLOOKUP($G193,[1]Depth_Lookup_CCL!$A$3:$L$549,9,FALSE)),"Value too high",TRUE)</f>
        <v>1</v>
      </c>
      <c r="K193" s="72">
        <f>(VLOOKUP($G193,Depth_Lookup_CCL!$A$3:$Z$549,11,FALSE))+(H193/100)</f>
        <v>52.6</v>
      </c>
      <c r="L193" s="72">
        <f>(VLOOKUP($G193,Depth_Lookup_CCL!$A$3:$Z$549,11,FALSE))+(I193/100)</f>
        <v>52.71</v>
      </c>
      <c r="M193" s="67">
        <v>5</v>
      </c>
      <c r="N193" s="70" t="s">
        <v>1389</v>
      </c>
      <c r="P193" s="73"/>
      <c r="Q193" s="73"/>
      <c r="R193" s="73"/>
      <c r="S193" s="74"/>
      <c r="T193" s="73"/>
      <c r="U193" s="75"/>
      <c r="V193" s="73"/>
      <c r="W193" s="73"/>
      <c r="X193" s="73"/>
      <c r="Y193" s="75"/>
      <c r="Z193" s="75"/>
      <c r="AA193" s="75"/>
      <c r="AB193" s="75"/>
      <c r="AC193" s="73"/>
      <c r="AD193" s="73"/>
      <c r="AE193" s="73"/>
      <c r="AF193" s="75"/>
      <c r="AG193" s="75"/>
      <c r="AH193" s="73"/>
      <c r="AI193" s="73"/>
      <c r="AJ193" s="73"/>
      <c r="AK193" s="72"/>
      <c r="AL193" s="76"/>
      <c r="AM193" s="76"/>
      <c r="AN193" s="72"/>
      <c r="AO193" s="76"/>
      <c r="AP193" s="72"/>
      <c r="AQ193" s="72"/>
      <c r="AR193" s="72"/>
      <c r="AS193" s="72"/>
      <c r="AT193" s="77"/>
      <c r="AU193" s="78"/>
      <c r="AV193" s="77"/>
      <c r="AW193" s="77"/>
      <c r="AX193" s="77"/>
      <c r="AY193" s="77"/>
      <c r="AZ193" s="77"/>
      <c r="BA193" s="77"/>
      <c r="BB193" s="77"/>
      <c r="BC193" s="77"/>
      <c r="BD193" s="79"/>
    </row>
    <row r="194" spans="3:59" s="70" customFormat="1">
      <c r="C194" s="70" t="s">
        <v>1386</v>
      </c>
      <c r="D194" s="70" t="s">
        <v>1387</v>
      </c>
      <c r="E194" s="70">
        <v>23</v>
      </c>
      <c r="F194" s="70">
        <v>3</v>
      </c>
      <c r="G194" s="71" t="str">
        <f t="shared" si="25"/>
        <v>23-3</v>
      </c>
      <c r="H194" s="70">
        <v>0</v>
      </c>
      <c r="I194" s="70">
        <v>12</v>
      </c>
      <c r="J194" s="70" t="b">
        <f>IF((I194/100)&gt;(VLOOKUP($G194,[1]Depth_Lookup_CCL!$A$3:$L$549,9,FALSE)),"Value too high",TRUE)</f>
        <v>1</v>
      </c>
      <c r="K194" s="72">
        <f>(VLOOKUP($G194,Depth_Lookup_CCL!$A$3:$Z$549,11,FALSE))+(H194/100)</f>
        <v>52.715000000000003</v>
      </c>
      <c r="L194" s="72">
        <f>(VLOOKUP($G194,Depth_Lookup_CCL!$A$3:$Z$549,11,FALSE))+(I194/100)</f>
        <v>52.835000000000001</v>
      </c>
      <c r="M194" s="67">
        <v>5</v>
      </c>
      <c r="N194" s="70" t="s">
        <v>1389</v>
      </c>
      <c r="O194" s="70" t="s">
        <v>233</v>
      </c>
      <c r="P194" s="73"/>
      <c r="Q194" s="73"/>
      <c r="R194" s="73"/>
      <c r="S194" s="74"/>
      <c r="T194" s="73" t="s">
        <v>171</v>
      </c>
      <c r="U194" s="75" t="s">
        <v>155</v>
      </c>
      <c r="V194" s="73" t="s">
        <v>176</v>
      </c>
      <c r="W194" s="73" t="s">
        <v>107</v>
      </c>
      <c r="X194" s="73">
        <f>VLOOKUP(W194,[3]definitions_list_lookup!$V$12:$W$15,2,FALSE)</f>
        <v>2</v>
      </c>
      <c r="Y194" s="75" t="s">
        <v>243</v>
      </c>
      <c r="Z194" s="75">
        <f>VLOOKUP(Y194,[3]definitions_list_lookup!$AT$3:$AU$5,2,FALSE)</f>
        <v>2</v>
      </c>
      <c r="AA194" s="75">
        <v>15</v>
      </c>
      <c r="AB194" s="75" t="s">
        <v>1397</v>
      </c>
      <c r="AC194" s="73"/>
      <c r="AD194" s="73"/>
      <c r="AE194" s="73"/>
      <c r="AF194" s="75"/>
      <c r="AG194" s="75"/>
      <c r="AH194" s="73"/>
      <c r="AI194" s="73"/>
      <c r="AJ194" s="73"/>
      <c r="AK194" s="72"/>
      <c r="AL194" s="76"/>
      <c r="AM194" s="76"/>
      <c r="AN194" s="72"/>
      <c r="AO194" s="76"/>
      <c r="AP194" s="72"/>
      <c r="AQ194" s="72"/>
      <c r="AR194" s="72"/>
      <c r="AS194" s="72"/>
    </row>
    <row r="195" spans="3:59" s="70" customFormat="1">
      <c r="C195" s="70" t="s">
        <v>1386</v>
      </c>
      <c r="D195" s="70" t="s">
        <v>1387</v>
      </c>
      <c r="E195" s="70">
        <v>23</v>
      </c>
      <c r="F195" s="70">
        <v>3</v>
      </c>
      <c r="G195" s="71" t="str">
        <f t="shared" ref="G195:G200" si="77">E195&amp;"-"&amp;F195</f>
        <v>23-3</v>
      </c>
      <c r="H195" s="70">
        <v>12</v>
      </c>
      <c r="I195" s="70">
        <v>28</v>
      </c>
      <c r="J195" s="70" t="b">
        <f>IF((I195/100)&gt;(VLOOKUP($G195,[1]Depth_Lookup_CCL!$A$3:$L$549,9,FALSE)),"Value too high",TRUE)</f>
        <v>1</v>
      </c>
      <c r="K195" s="72">
        <f>(VLOOKUP($G195,Depth_Lookup_CCL!$A$3:$Z$549,11,FALSE))+(H195/100)</f>
        <v>52.835000000000001</v>
      </c>
      <c r="L195" s="72">
        <f>(VLOOKUP($G195,Depth_Lookup_CCL!$A$3:$Z$549,11,FALSE))+(I195/100)</f>
        <v>52.995000000000005</v>
      </c>
      <c r="M195" s="67">
        <v>5</v>
      </c>
      <c r="N195" s="70" t="s">
        <v>1389</v>
      </c>
      <c r="O195" s="70" t="s">
        <v>233</v>
      </c>
      <c r="P195" s="73"/>
      <c r="Q195" s="73"/>
      <c r="R195" s="73"/>
      <c r="S195" s="74"/>
      <c r="T195" s="73"/>
      <c r="U195" s="75"/>
      <c r="V195" s="73"/>
      <c r="W195" s="73"/>
      <c r="X195" s="73"/>
      <c r="Y195" s="75"/>
      <c r="Z195" s="75"/>
      <c r="AA195" s="75"/>
      <c r="AB195" s="75"/>
      <c r="AC195" s="73"/>
      <c r="AD195" s="73"/>
      <c r="AE195" s="73"/>
      <c r="AF195" s="75"/>
      <c r="AG195" s="75"/>
      <c r="AH195" s="73"/>
      <c r="AI195" s="73"/>
      <c r="AJ195" s="73"/>
      <c r="AK195" s="72"/>
      <c r="AL195" s="76"/>
      <c r="AM195" s="76"/>
      <c r="AN195" s="72"/>
      <c r="AO195" s="76"/>
      <c r="AP195" s="72"/>
      <c r="AQ195" s="72"/>
      <c r="AR195" s="72"/>
      <c r="AS195" s="72"/>
      <c r="AT195" s="77">
        <v>6</v>
      </c>
      <c r="AU195" s="78">
        <v>270</v>
      </c>
      <c r="AV195" s="77">
        <v>16</v>
      </c>
      <c r="AW195" s="77">
        <v>180</v>
      </c>
      <c r="AX195" s="77">
        <f t="shared" si="59"/>
        <v>20.130008234794815</v>
      </c>
      <c r="AY195" s="77">
        <f t="shared" si="60"/>
        <v>20.130008234794815</v>
      </c>
      <c r="AZ195" s="77">
        <f t="shared" si="61"/>
        <v>73.017272339871894</v>
      </c>
      <c r="BA195" s="77">
        <f t="shared" si="62"/>
        <v>110.13000823479481</v>
      </c>
      <c r="BB195" s="77">
        <f t="shared" si="63"/>
        <v>16.982727660128106</v>
      </c>
      <c r="BC195" s="77">
        <f t="shared" si="64"/>
        <v>200.13000823479481</v>
      </c>
      <c r="BD195" s="79">
        <f t="shared" si="65"/>
        <v>16.982727660128106</v>
      </c>
      <c r="BE195" s="70">
        <f t="shared" ref="BE195" si="78">30+BD195</f>
        <v>46.982727660128106</v>
      </c>
      <c r="BF195" s="70">
        <f t="shared" ref="BF195" si="79">30-BD195</f>
        <v>13.017272339871894</v>
      </c>
      <c r="BG195" s="70" t="s">
        <v>1470</v>
      </c>
    </row>
    <row r="196" spans="3:59" s="70" customFormat="1">
      <c r="C196" s="70" t="s">
        <v>1386</v>
      </c>
      <c r="D196" s="70" t="s">
        <v>1387</v>
      </c>
      <c r="E196" s="70">
        <v>23</v>
      </c>
      <c r="F196" s="70">
        <v>3</v>
      </c>
      <c r="G196" s="71" t="str">
        <f t="shared" si="77"/>
        <v>23-3</v>
      </c>
      <c r="H196" s="70">
        <v>28</v>
      </c>
      <c r="I196" s="70">
        <v>33</v>
      </c>
      <c r="J196" s="70" t="b">
        <f>IF((I196/100)&gt;(VLOOKUP($G196,[1]Depth_Lookup_CCL!$A$3:$L$549,9,FALSE)),"Value too high",TRUE)</f>
        <v>1</v>
      </c>
      <c r="K196" s="72">
        <f>(VLOOKUP($G196,Depth_Lookup_CCL!$A$3:$Z$549,11,FALSE))+(H196/100)</f>
        <v>52.995000000000005</v>
      </c>
      <c r="L196" s="72">
        <f>(VLOOKUP($G196,Depth_Lookup_CCL!$A$3:$Z$549,11,FALSE))+(I196/100)</f>
        <v>53.045000000000002</v>
      </c>
      <c r="M196" s="67">
        <v>5</v>
      </c>
      <c r="N196" s="70" t="s">
        <v>1389</v>
      </c>
      <c r="O196" s="70" t="s">
        <v>233</v>
      </c>
      <c r="P196" s="73"/>
      <c r="Q196" s="73"/>
      <c r="R196" s="73"/>
      <c r="S196" s="74"/>
      <c r="T196" s="73"/>
      <c r="U196" s="75"/>
      <c r="V196" s="73"/>
      <c r="W196" s="73"/>
      <c r="X196" s="73"/>
      <c r="Y196" s="75"/>
      <c r="Z196" s="75"/>
      <c r="AA196" s="75"/>
      <c r="AB196" s="75"/>
      <c r="AC196" s="73"/>
      <c r="AD196" s="73"/>
      <c r="AE196" s="73"/>
      <c r="AF196" s="75"/>
      <c r="AG196" s="75"/>
      <c r="AH196" s="73"/>
      <c r="AI196" s="73"/>
      <c r="AJ196" s="73"/>
      <c r="AK196" s="72"/>
      <c r="AL196" s="76"/>
      <c r="AM196" s="76"/>
      <c r="AN196" s="72"/>
      <c r="AO196" s="76"/>
      <c r="AP196" s="72"/>
      <c r="AQ196" s="72"/>
      <c r="AR196" s="72"/>
      <c r="AS196" s="72"/>
      <c r="AT196" s="77"/>
      <c r="AU196" s="78"/>
      <c r="AV196" s="77"/>
      <c r="AW196" s="77"/>
      <c r="AX196" s="77"/>
      <c r="AY196" s="77"/>
      <c r="AZ196" s="77"/>
      <c r="BA196" s="77"/>
      <c r="BB196" s="77"/>
      <c r="BC196" s="77"/>
      <c r="BD196" s="79"/>
    </row>
    <row r="197" spans="3:59" s="70" customFormat="1">
      <c r="C197" s="70" t="s">
        <v>1386</v>
      </c>
      <c r="D197" s="70" t="s">
        <v>1387</v>
      </c>
      <c r="E197" s="70">
        <v>23</v>
      </c>
      <c r="F197" s="70">
        <v>3</v>
      </c>
      <c r="G197" s="71" t="str">
        <f t="shared" si="77"/>
        <v>23-3</v>
      </c>
      <c r="H197" s="70">
        <v>33</v>
      </c>
      <c r="I197" s="70">
        <v>35</v>
      </c>
      <c r="J197" s="70" t="b">
        <f>IF((I197/100)&gt;(VLOOKUP($G197,[1]Depth_Lookup_CCL!$A$3:$L$549,9,FALSE)),"Value too high",TRUE)</f>
        <v>1</v>
      </c>
      <c r="K197" s="72">
        <f>(VLOOKUP($G197,Depth_Lookup_CCL!$A$3:$Z$549,11,FALSE))+(H197/100)</f>
        <v>53.045000000000002</v>
      </c>
      <c r="L197" s="72">
        <f>(VLOOKUP($G197,Depth_Lookup_CCL!$A$3:$Z$549,11,FALSE))+(I197/100)</f>
        <v>53.065000000000005</v>
      </c>
      <c r="M197" s="67">
        <v>5</v>
      </c>
      <c r="N197" s="70" t="s">
        <v>1389</v>
      </c>
      <c r="O197" s="70" t="s">
        <v>233</v>
      </c>
      <c r="P197" s="73"/>
      <c r="Q197" s="73"/>
      <c r="R197" s="73"/>
      <c r="S197" s="74"/>
      <c r="T197" s="73"/>
      <c r="U197" s="75"/>
      <c r="V197" s="73"/>
      <c r="W197" s="73"/>
      <c r="X197" s="73"/>
      <c r="Y197" s="75"/>
      <c r="Z197" s="75"/>
      <c r="AA197" s="75"/>
      <c r="AB197" s="75"/>
      <c r="AC197" s="73"/>
      <c r="AD197" s="73"/>
      <c r="AE197" s="73"/>
      <c r="AF197" s="75"/>
      <c r="AG197" s="75"/>
      <c r="AH197" s="73"/>
      <c r="AI197" s="73"/>
      <c r="AJ197" s="73"/>
      <c r="AK197" s="72"/>
      <c r="AL197" s="76"/>
      <c r="AM197" s="76"/>
      <c r="AN197" s="72"/>
      <c r="AO197" s="76"/>
      <c r="AP197" s="72"/>
      <c r="AQ197" s="72"/>
      <c r="AR197" s="72"/>
      <c r="AS197" s="72"/>
      <c r="AT197" s="77">
        <v>45</v>
      </c>
      <c r="AU197" s="78">
        <v>270</v>
      </c>
      <c r="AV197" s="77">
        <v>7</v>
      </c>
      <c r="AW197" s="77">
        <v>180</v>
      </c>
      <c r="AX197" s="77">
        <f t="shared" si="59"/>
        <v>83</v>
      </c>
      <c r="AY197" s="77">
        <f t="shared" si="60"/>
        <v>83</v>
      </c>
      <c r="AZ197" s="77">
        <f t="shared" si="61"/>
        <v>44.785665160338532</v>
      </c>
      <c r="BA197" s="77">
        <f t="shared" si="62"/>
        <v>173</v>
      </c>
      <c r="BB197" s="77">
        <f t="shared" si="63"/>
        <v>45.214334839661468</v>
      </c>
      <c r="BC197" s="77">
        <f t="shared" si="64"/>
        <v>263</v>
      </c>
      <c r="BD197" s="79">
        <f t="shared" si="65"/>
        <v>45.214334839661468</v>
      </c>
      <c r="BE197" s="70">
        <f t="shared" ref="BE197" si="80">30+BD197</f>
        <v>75.214334839661461</v>
      </c>
      <c r="BF197" s="70">
        <f t="shared" ref="BF197" si="81">30-BD197</f>
        <v>-15.214334839661468</v>
      </c>
    </row>
    <row r="198" spans="3:59" s="70" customFormat="1">
      <c r="C198" s="70" t="s">
        <v>1386</v>
      </c>
      <c r="D198" s="70" t="s">
        <v>1387</v>
      </c>
      <c r="E198" s="70">
        <v>23</v>
      </c>
      <c r="F198" s="70">
        <v>3</v>
      </c>
      <c r="G198" s="71" t="str">
        <f t="shared" si="77"/>
        <v>23-3</v>
      </c>
      <c r="H198" s="70">
        <v>35</v>
      </c>
      <c r="I198" s="70">
        <v>41</v>
      </c>
      <c r="J198" s="70" t="b">
        <f>IF((I198/100)&gt;(VLOOKUP($G198,[1]Depth_Lookup_CCL!$A$3:$L$549,9,FALSE)),"Value too high",TRUE)</f>
        <v>1</v>
      </c>
      <c r="K198" s="72">
        <f>(VLOOKUP($G198,Depth_Lookup_CCL!$A$3:$Z$549,11,FALSE))+(H198/100)</f>
        <v>53.065000000000005</v>
      </c>
      <c r="L198" s="72">
        <f>(VLOOKUP($G198,Depth_Lookup_CCL!$A$3:$Z$549,11,FALSE))+(I198/100)</f>
        <v>53.125</v>
      </c>
      <c r="M198" s="67">
        <v>5</v>
      </c>
      <c r="N198" s="70" t="s">
        <v>1389</v>
      </c>
      <c r="O198" s="70" t="s">
        <v>233</v>
      </c>
      <c r="P198" s="73"/>
      <c r="Q198" s="73"/>
      <c r="R198" s="73"/>
      <c r="S198" s="74"/>
      <c r="T198" s="73"/>
      <c r="U198" s="75"/>
      <c r="V198" s="73"/>
      <c r="W198" s="73"/>
      <c r="X198" s="73"/>
      <c r="Y198" s="75"/>
      <c r="Z198" s="75"/>
      <c r="AA198" s="75"/>
      <c r="AB198" s="75"/>
      <c r="AC198" s="73"/>
      <c r="AD198" s="73"/>
      <c r="AE198" s="73"/>
      <c r="AF198" s="75"/>
      <c r="AG198" s="75"/>
      <c r="AH198" s="73"/>
      <c r="AI198" s="73"/>
      <c r="AJ198" s="73"/>
      <c r="AK198" s="72"/>
      <c r="AL198" s="76"/>
      <c r="AM198" s="76"/>
      <c r="AN198" s="72"/>
      <c r="AO198" s="76"/>
      <c r="AP198" s="72"/>
      <c r="AQ198" s="72"/>
      <c r="AR198" s="72"/>
      <c r="AS198" s="72"/>
      <c r="AT198" s="77"/>
      <c r="AU198" s="78"/>
      <c r="AV198" s="77"/>
      <c r="AW198" s="77"/>
      <c r="AX198" s="77"/>
      <c r="AY198" s="77"/>
      <c r="AZ198" s="77"/>
      <c r="BA198" s="77"/>
      <c r="BB198" s="77"/>
      <c r="BC198" s="77"/>
      <c r="BD198" s="79"/>
    </row>
    <row r="199" spans="3:59" s="70" customFormat="1">
      <c r="C199" s="70" t="s">
        <v>1386</v>
      </c>
      <c r="D199" s="70" t="s">
        <v>1387</v>
      </c>
      <c r="E199" s="70">
        <v>23</v>
      </c>
      <c r="F199" s="70">
        <v>3</v>
      </c>
      <c r="G199" s="71" t="str">
        <f t="shared" si="77"/>
        <v>23-3</v>
      </c>
      <c r="H199" s="70">
        <v>41</v>
      </c>
      <c r="I199" s="70">
        <v>46</v>
      </c>
      <c r="J199" s="70" t="b">
        <f>IF((I199/100)&gt;(VLOOKUP($G199,[1]Depth_Lookup_CCL!$A$3:$L$549,9,FALSE)),"Value too high",TRUE)</f>
        <v>1</v>
      </c>
      <c r="K199" s="72">
        <f>(VLOOKUP($G199,Depth_Lookup_CCL!$A$3:$Z$549,11,FALSE))+(H199/100)</f>
        <v>53.125</v>
      </c>
      <c r="L199" s="72">
        <f>(VLOOKUP($G199,Depth_Lookup_CCL!$A$3:$Z$549,11,FALSE))+(I199/100)</f>
        <v>53.175000000000004</v>
      </c>
      <c r="M199" s="67">
        <v>5</v>
      </c>
      <c r="N199" s="70" t="s">
        <v>1389</v>
      </c>
      <c r="O199" s="70" t="s">
        <v>233</v>
      </c>
      <c r="P199" s="73"/>
      <c r="Q199" s="73"/>
      <c r="R199" s="73"/>
      <c r="S199" s="74"/>
      <c r="T199" s="73"/>
      <c r="U199" s="75"/>
      <c r="V199" s="73"/>
      <c r="W199" s="73"/>
      <c r="X199" s="73"/>
      <c r="Y199" s="75"/>
      <c r="Z199" s="75"/>
      <c r="AA199" s="75"/>
      <c r="AB199" s="75"/>
      <c r="AC199" s="73"/>
      <c r="AD199" s="73"/>
      <c r="AE199" s="73"/>
      <c r="AF199" s="75"/>
      <c r="AG199" s="75"/>
      <c r="AH199" s="73"/>
      <c r="AI199" s="73"/>
      <c r="AJ199" s="73"/>
      <c r="AK199" s="72"/>
      <c r="AL199" s="76"/>
      <c r="AM199" s="76"/>
      <c r="AN199" s="72"/>
      <c r="AO199" s="76"/>
      <c r="AP199" s="72"/>
      <c r="AQ199" s="72"/>
      <c r="AR199" s="72"/>
      <c r="AS199" s="72"/>
      <c r="AT199" s="77"/>
      <c r="AU199" s="78"/>
      <c r="AV199" s="77"/>
      <c r="AW199" s="77"/>
      <c r="AX199" s="77"/>
      <c r="AY199" s="77"/>
      <c r="AZ199" s="77"/>
      <c r="BA199" s="77"/>
      <c r="BB199" s="77"/>
      <c r="BC199" s="77"/>
      <c r="BD199" s="79"/>
    </row>
    <row r="200" spans="3:59" s="70" customFormat="1">
      <c r="C200" s="70" t="s">
        <v>1386</v>
      </c>
      <c r="D200" s="70" t="s">
        <v>1387</v>
      </c>
      <c r="E200" s="70">
        <v>23</v>
      </c>
      <c r="F200" s="70">
        <v>3</v>
      </c>
      <c r="G200" s="71" t="str">
        <f t="shared" si="77"/>
        <v>23-3</v>
      </c>
      <c r="H200" s="70">
        <v>46</v>
      </c>
      <c r="I200" s="70">
        <v>96</v>
      </c>
      <c r="J200" s="70" t="b">
        <f>IF((I200/100)&gt;(VLOOKUP($G200,[1]Depth_Lookup_CCL!$A$3:$L$549,9,FALSE)),"Value too high",TRUE)</f>
        <v>1</v>
      </c>
      <c r="K200" s="72">
        <f>(VLOOKUP($G200,Depth_Lookup_CCL!$A$3:$Z$549,11,FALSE))+(H200/100)</f>
        <v>53.175000000000004</v>
      </c>
      <c r="L200" s="72">
        <f>(VLOOKUP($G200,Depth_Lookup_CCL!$A$3:$Z$549,11,FALSE))+(I200/100)</f>
        <v>53.675000000000004</v>
      </c>
      <c r="M200" s="67">
        <v>5</v>
      </c>
      <c r="N200" s="70" t="s">
        <v>1389</v>
      </c>
      <c r="O200" s="70" t="s">
        <v>233</v>
      </c>
      <c r="P200" s="73"/>
      <c r="Q200" s="73"/>
      <c r="R200" s="73"/>
      <c r="S200" s="74"/>
      <c r="T200" s="73"/>
      <c r="U200" s="75"/>
      <c r="V200" s="73"/>
      <c r="W200" s="73"/>
      <c r="X200" s="73"/>
      <c r="Y200" s="75"/>
      <c r="Z200" s="75"/>
      <c r="AA200" s="75"/>
      <c r="AB200" s="75"/>
      <c r="AC200" s="73"/>
      <c r="AD200" s="73"/>
      <c r="AE200" s="73"/>
      <c r="AF200" s="75"/>
      <c r="AG200" s="75"/>
      <c r="AH200" s="73"/>
      <c r="AI200" s="73"/>
      <c r="AJ200" s="73"/>
      <c r="AK200" s="72"/>
      <c r="AL200" s="76"/>
      <c r="AM200" s="76"/>
      <c r="AN200" s="72"/>
      <c r="AO200" s="76"/>
      <c r="AP200" s="72"/>
      <c r="AQ200" s="72"/>
      <c r="AR200" s="72"/>
      <c r="AS200" s="72"/>
      <c r="AT200" s="77">
        <v>38</v>
      </c>
      <c r="AU200" s="78">
        <v>270</v>
      </c>
      <c r="AV200" s="77">
        <v>0</v>
      </c>
      <c r="AW200" s="77">
        <v>360</v>
      </c>
      <c r="AX200" s="77">
        <f>+(IF($AU200&lt;$AW200,((MIN($AW200,$AU200)+(DEGREES(ATAN((TAN(RADIANS($AV200))/((TAN(RADIANS($AT200))*SIN(RADIANS(ABS($AU200-$AW200))))))-(COS(RADIANS(ABS($AU200-$AW200)))/SIN(RADIANS(ABS($AU200-$AW200)))))))-180)),((MAX($AW200,$AU200)-(DEGREES(ATAN((TAN(RADIANS($AV200))/((TAN(RADIANS($AT200))*SIN(RADIANS(ABS($AU200-$AW200))))))-(COS(RADIANS(ABS($AU200-$AW200)))/SIN(RADIANS(ABS($AU200-$AW200)))))))-180))))</f>
        <v>90</v>
      </c>
      <c r="AY200" s="77">
        <f>IF($AX200&gt;0,$AX200,360+$AX200)</f>
        <v>90</v>
      </c>
      <c r="AZ200" s="77">
        <f>+ABS(DEGREES(ATAN((COS(RADIANS(ABS($AX200+180-(IF($AU200&gt;$AW200,MAX($AV200,$AU200),MIN($AU200,$AW200))))))/(TAN(RADIANS($AT200)))))))</f>
        <v>52</v>
      </c>
      <c r="BA200" s="77">
        <f>+IF(($AX200+90)&gt;0,$AX200+90,$AX200+450)</f>
        <v>180</v>
      </c>
      <c r="BB200" s="77">
        <f>-$AZ200+90</f>
        <v>38</v>
      </c>
      <c r="BC200" s="77">
        <f>IF(($AY200&lt;180),$AY200+180,$AY200-180)</f>
        <v>270</v>
      </c>
      <c r="BD200" s="79">
        <f>-$AZ200+90</f>
        <v>38</v>
      </c>
      <c r="BE200" s="70">
        <f>30+BD200</f>
        <v>68</v>
      </c>
      <c r="BF200" s="70">
        <f>30-BD200</f>
        <v>-8</v>
      </c>
    </row>
    <row r="201" spans="3:59" s="70" customFormat="1">
      <c r="C201" s="70" t="s">
        <v>1386</v>
      </c>
      <c r="D201" s="70" t="s">
        <v>1387</v>
      </c>
      <c r="E201" s="70">
        <v>23</v>
      </c>
      <c r="F201" s="70">
        <v>4</v>
      </c>
      <c r="G201" s="71" t="str">
        <f t="shared" si="25"/>
        <v>23-4</v>
      </c>
      <c r="H201" s="70">
        <v>0</v>
      </c>
      <c r="I201" s="70">
        <v>27</v>
      </c>
      <c r="J201" s="70" t="b">
        <f>IF((I201/100)&gt;(VLOOKUP($G201,[1]Depth_Lookup_CCL!$A$3:$L$549,9,FALSE)),"Value too high",TRUE)</f>
        <v>1</v>
      </c>
      <c r="K201" s="72">
        <f>(VLOOKUP($G201,Depth_Lookup_CCL!$A$3:$Z$549,11,FALSE))+(H201/100)</f>
        <v>53.675000000000004</v>
      </c>
      <c r="L201" s="72">
        <f>(VLOOKUP($G201,Depth_Lookup_CCL!$A$3:$Z$549,11,FALSE))+(I201/100)</f>
        <v>53.945000000000007</v>
      </c>
      <c r="M201" s="67">
        <v>5</v>
      </c>
      <c r="N201" s="70" t="s">
        <v>1389</v>
      </c>
      <c r="O201" s="70" t="s">
        <v>233</v>
      </c>
      <c r="P201" s="73"/>
      <c r="Q201" s="73"/>
      <c r="R201" s="73"/>
      <c r="S201" s="74"/>
      <c r="T201" s="73" t="s">
        <v>171</v>
      </c>
      <c r="U201" s="75" t="s">
        <v>155</v>
      </c>
      <c r="V201" s="73" t="s">
        <v>176</v>
      </c>
      <c r="W201" s="73" t="s">
        <v>107</v>
      </c>
      <c r="X201" s="73">
        <f>VLOOKUP(W201,[3]definitions_list_lookup!$V$12:$W$15,2,FALSE)</f>
        <v>2</v>
      </c>
      <c r="Y201" s="75" t="s">
        <v>243</v>
      </c>
      <c r="Z201" s="75">
        <f>VLOOKUP(Y201,[3]definitions_list_lookup!$AT$3:$AU$5,2,FALSE)</f>
        <v>2</v>
      </c>
      <c r="AA201" s="75">
        <v>3</v>
      </c>
      <c r="AB201" s="75"/>
      <c r="AC201" s="73"/>
      <c r="AD201" s="73"/>
      <c r="AE201" s="73"/>
      <c r="AF201" s="75"/>
      <c r="AG201" s="75"/>
      <c r="AH201" s="73"/>
      <c r="AI201" s="73"/>
      <c r="AJ201" s="73"/>
      <c r="AK201" s="72"/>
      <c r="AL201" s="76"/>
      <c r="AM201" s="76"/>
      <c r="AN201" s="72"/>
      <c r="AO201" s="76"/>
      <c r="AP201" s="72"/>
      <c r="AQ201" s="72"/>
      <c r="AR201" s="72"/>
      <c r="AS201" s="72"/>
    </row>
    <row r="202" spans="3:59" s="70" customFormat="1">
      <c r="C202" s="70" t="s">
        <v>1386</v>
      </c>
      <c r="D202" s="70" t="s">
        <v>1387</v>
      </c>
      <c r="E202" s="70">
        <v>23</v>
      </c>
      <c r="F202" s="70">
        <v>4</v>
      </c>
      <c r="G202" s="71" t="str">
        <f t="shared" ref="G202:G203" si="82">E202&amp;"-"&amp;F202</f>
        <v>23-4</v>
      </c>
      <c r="H202" s="70">
        <v>27</v>
      </c>
      <c r="I202" s="70">
        <v>31</v>
      </c>
      <c r="J202" s="70" t="b">
        <f>IF((I202/100)&gt;(VLOOKUP($G202,[1]Depth_Lookup_CCL!$A$3:$L$549,9,FALSE)),"Value too high",TRUE)</f>
        <v>1</v>
      </c>
      <c r="K202" s="72">
        <f>(VLOOKUP($G202,Depth_Lookup_CCL!$A$3:$Z$549,11,FALSE))+(H202/100)</f>
        <v>53.945000000000007</v>
      </c>
      <c r="L202" s="72">
        <f>(VLOOKUP($G202,Depth_Lookup_CCL!$A$3:$Z$549,11,FALSE))+(I202/100)</f>
        <v>53.985000000000007</v>
      </c>
      <c r="M202" s="67">
        <v>5</v>
      </c>
      <c r="N202" s="70" t="s">
        <v>1389</v>
      </c>
      <c r="P202" s="73"/>
      <c r="Q202" s="73"/>
      <c r="R202" s="73"/>
      <c r="S202" s="74"/>
      <c r="T202" s="73"/>
      <c r="U202" s="75"/>
      <c r="V202" s="73"/>
      <c r="W202" s="73"/>
      <c r="X202" s="73"/>
      <c r="Y202" s="75"/>
      <c r="Z202" s="75"/>
      <c r="AA202" s="75"/>
      <c r="AB202" s="75"/>
      <c r="AC202" s="73"/>
      <c r="AD202" s="73"/>
      <c r="AE202" s="73"/>
      <c r="AF202" s="75"/>
      <c r="AG202" s="75"/>
      <c r="AH202" s="73"/>
      <c r="AI202" s="73"/>
      <c r="AJ202" s="73"/>
      <c r="AK202" s="72"/>
      <c r="AL202" s="76"/>
      <c r="AM202" s="76"/>
      <c r="AN202" s="72"/>
      <c r="AO202" s="76"/>
      <c r="AP202" s="72"/>
      <c r="AQ202" s="72"/>
      <c r="AR202" s="72"/>
      <c r="AS202" s="72"/>
      <c r="AT202" s="77">
        <v>40</v>
      </c>
      <c r="AU202" s="78">
        <v>270</v>
      </c>
      <c r="AV202" s="77">
        <v>13</v>
      </c>
      <c r="AW202" s="77">
        <v>180</v>
      </c>
      <c r="AX202" s="77">
        <f>+(IF($AU202&lt;$AW202,((MIN($AW202,$AU202)+(DEGREES(ATAN((TAN(RADIANS($AV202))/((TAN(RADIANS($AT202))*SIN(RADIANS(ABS($AU202-$AW202))))))-(COS(RADIANS(ABS($AU202-$AW202)))/SIN(RADIANS(ABS($AU202-$AW202)))))))-180)),((MAX($AW202,$AU202)-(DEGREES(ATAN((TAN(RADIANS($AV202))/((TAN(RADIANS($AT202))*SIN(RADIANS(ABS($AU202-$AW202))))))-(COS(RADIANS(ABS($AU202-$AW202)))/SIN(RADIANS(ABS($AU202-$AW202)))))))-180))))</f>
        <v>74.616398308157954</v>
      </c>
      <c r="AY202" s="77">
        <f>IF($AX202&gt;0,$AX202,360+$AX202)</f>
        <v>74.616398308157954</v>
      </c>
      <c r="AZ202" s="77">
        <f>+ABS(DEGREES(ATAN((COS(RADIANS(ABS($AX202+180-(IF($AU202&gt;$AW202,MAX($AV202,$AU202),MIN($AU202,$AW202))))))/(TAN(RADIANS($AT202)))))))</f>
        <v>48.967581545858536</v>
      </c>
      <c r="BA202" s="77">
        <f>+IF(($AX202+90)&gt;0,$AX202+90,$AX202+450)</f>
        <v>164.61639830815795</v>
      </c>
      <c r="BB202" s="77">
        <f>-$AZ202+90</f>
        <v>41.032418454141464</v>
      </c>
      <c r="BC202" s="77">
        <f>IF(($AY202&lt;180),$AY202+180,$AY202-180)</f>
        <v>254.61639830815795</v>
      </c>
      <c r="BD202" s="79">
        <f>-$AZ202+90</f>
        <v>41.032418454141464</v>
      </c>
      <c r="BE202" s="70">
        <f>30+BD202</f>
        <v>71.032418454141464</v>
      </c>
      <c r="BF202" s="70">
        <f>30-BD202</f>
        <v>-11.032418454141464</v>
      </c>
    </row>
    <row r="203" spans="3:59" s="70" customFormat="1">
      <c r="C203" s="70" t="s">
        <v>1386</v>
      </c>
      <c r="D203" s="70" t="s">
        <v>1387</v>
      </c>
      <c r="E203" s="70">
        <v>23</v>
      </c>
      <c r="F203" s="70">
        <v>4</v>
      </c>
      <c r="G203" s="71" t="str">
        <f t="shared" si="82"/>
        <v>23-4</v>
      </c>
      <c r="H203" s="70">
        <v>31</v>
      </c>
      <c r="I203" s="70">
        <v>90</v>
      </c>
      <c r="J203" s="70" t="b">
        <f>IF((I203/100)&gt;(VLOOKUP($G203,[1]Depth_Lookup_CCL!$A$3:$L$549,9,FALSE)),"Value too high",TRUE)</f>
        <v>1</v>
      </c>
      <c r="K203" s="72">
        <f>(VLOOKUP($G203,Depth_Lookup_CCL!$A$3:$Z$549,11,FALSE))+(H203/100)</f>
        <v>53.985000000000007</v>
      </c>
      <c r="L203" s="72">
        <f>(VLOOKUP($G203,Depth_Lookup_CCL!$A$3:$Z$549,11,FALSE))+(I203/100)</f>
        <v>54.575000000000003</v>
      </c>
      <c r="M203" s="67">
        <v>5</v>
      </c>
      <c r="N203" s="70" t="s">
        <v>1389</v>
      </c>
      <c r="P203" s="73"/>
      <c r="Q203" s="73"/>
      <c r="R203" s="73"/>
      <c r="S203" s="74"/>
      <c r="T203" s="73"/>
      <c r="U203" s="75"/>
      <c r="V203" s="73"/>
      <c r="W203" s="73"/>
      <c r="X203" s="73"/>
      <c r="Y203" s="75"/>
      <c r="Z203" s="75"/>
      <c r="AA203" s="75"/>
      <c r="AB203" s="75"/>
      <c r="AC203" s="73"/>
      <c r="AD203" s="73"/>
      <c r="AE203" s="73"/>
      <c r="AF203" s="75"/>
      <c r="AG203" s="75"/>
      <c r="AH203" s="73"/>
      <c r="AI203" s="73"/>
      <c r="AJ203" s="73"/>
      <c r="AK203" s="72"/>
      <c r="AL203" s="76"/>
      <c r="AM203" s="76"/>
      <c r="AN203" s="72"/>
      <c r="AO203" s="76"/>
      <c r="AP203" s="72"/>
      <c r="AQ203" s="72"/>
      <c r="AR203" s="72"/>
      <c r="AS203" s="72"/>
      <c r="AT203" s="77"/>
      <c r="AU203" s="78"/>
      <c r="AV203" s="77"/>
      <c r="AW203" s="77"/>
      <c r="AX203" s="77"/>
      <c r="AY203" s="77"/>
      <c r="AZ203" s="77"/>
      <c r="BA203" s="77"/>
      <c r="BB203" s="77"/>
      <c r="BC203" s="77"/>
      <c r="BD203" s="79"/>
    </row>
    <row r="204" spans="3:59" s="70" customFormat="1">
      <c r="C204" s="70" t="s">
        <v>1386</v>
      </c>
      <c r="D204" s="70" t="s">
        <v>1387</v>
      </c>
      <c r="E204" s="70">
        <v>24</v>
      </c>
      <c r="F204" s="70">
        <v>1</v>
      </c>
      <c r="G204" s="71" t="str">
        <f t="shared" si="25"/>
        <v>24-1</v>
      </c>
      <c r="H204" s="70">
        <v>0</v>
      </c>
      <c r="I204" s="70">
        <v>20</v>
      </c>
      <c r="J204" s="70" t="b">
        <f>IF((I204/100)&gt;(VLOOKUP($G204,[1]Depth_Lookup_CCL!$A$3:$L$549,9,FALSE)),"Value too high",TRUE)</f>
        <v>1</v>
      </c>
      <c r="K204" s="72">
        <f>(VLOOKUP($G204,Depth_Lookup_CCL!$A$3:$Z$549,11,FALSE))+(H204/100)</f>
        <v>54.25</v>
      </c>
      <c r="L204" s="72">
        <f>(VLOOKUP($G204,Depth_Lookup_CCL!$A$3:$Z$549,11,FALSE))+(I204/100)</f>
        <v>54.45</v>
      </c>
      <c r="M204" s="67">
        <v>5</v>
      </c>
      <c r="N204" s="70" t="s">
        <v>1389</v>
      </c>
      <c r="O204" s="70" t="s">
        <v>233</v>
      </c>
      <c r="P204" s="73"/>
      <c r="Q204" s="73"/>
      <c r="R204" s="73"/>
      <c r="S204" s="74" t="s">
        <v>1398</v>
      </c>
      <c r="T204" s="73" t="s">
        <v>171</v>
      </c>
      <c r="U204" s="75" t="s">
        <v>155</v>
      </c>
      <c r="V204" s="73" t="s">
        <v>176</v>
      </c>
      <c r="W204" s="73" t="s">
        <v>107</v>
      </c>
      <c r="X204" s="73" t="s">
        <v>1399</v>
      </c>
      <c r="Y204" s="75" t="s">
        <v>243</v>
      </c>
      <c r="Z204" s="75">
        <f>VLOOKUP(Y204,[3]definitions_list_lookup!$AT$3:$AU$5,2,FALSE)</f>
        <v>2</v>
      </c>
      <c r="AA204" s="75">
        <v>100</v>
      </c>
      <c r="AB204" s="75"/>
      <c r="AC204" s="73"/>
      <c r="AD204" s="73"/>
      <c r="AE204" s="73"/>
      <c r="AF204" s="75"/>
      <c r="AG204" s="75"/>
      <c r="AH204" s="73"/>
      <c r="AI204" s="73"/>
      <c r="AJ204" s="73"/>
      <c r="AK204" s="72"/>
      <c r="AL204" s="76"/>
      <c r="AM204" s="76"/>
      <c r="AN204" s="72"/>
      <c r="AO204" s="76"/>
      <c r="AP204" s="72"/>
      <c r="AQ204" s="72"/>
      <c r="AR204" s="72"/>
      <c r="AS204" s="72"/>
    </row>
    <row r="205" spans="3:59" s="70" customFormat="1">
      <c r="C205" s="70" t="s">
        <v>1386</v>
      </c>
      <c r="D205" s="70" t="s">
        <v>1387</v>
      </c>
      <c r="E205" s="70">
        <v>24</v>
      </c>
      <c r="F205" s="70">
        <v>1</v>
      </c>
      <c r="G205" s="71" t="str">
        <f t="shared" ref="G205:G207" si="83">E205&amp;"-"&amp;F205</f>
        <v>24-1</v>
      </c>
      <c r="H205" s="70">
        <v>20</v>
      </c>
      <c r="I205" s="70">
        <v>78</v>
      </c>
      <c r="J205" s="70" t="b">
        <f>IF((I205/100)&gt;(VLOOKUP($G205,[1]Depth_Lookup_CCL!$A$3:$L$549,9,FALSE)),"Value too high",TRUE)</f>
        <v>1</v>
      </c>
      <c r="K205" s="72">
        <f>(VLOOKUP($G205,Depth_Lookup_CCL!$A$3:$Z$549,11,FALSE))+(H205/100)</f>
        <v>54.45</v>
      </c>
      <c r="L205" s="72">
        <f>(VLOOKUP($G205,Depth_Lookup_CCL!$A$3:$Z$549,11,FALSE))+(I205/100)</f>
        <v>55.03</v>
      </c>
      <c r="M205" s="67">
        <v>5</v>
      </c>
      <c r="N205" s="70" t="s">
        <v>1389</v>
      </c>
      <c r="P205" s="73"/>
      <c r="Q205" s="73"/>
      <c r="R205" s="73"/>
      <c r="S205" s="74"/>
      <c r="T205" s="73"/>
      <c r="U205" s="75"/>
      <c r="V205" s="73"/>
      <c r="W205" s="73"/>
      <c r="X205" s="73"/>
      <c r="Y205" s="75"/>
      <c r="Z205" s="75"/>
      <c r="AA205" s="75"/>
      <c r="AB205" s="75"/>
      <c r="AC205" s="73"/>
      <c r="AD205" s="73"/>
      <c r="AE205" s="73"/>
      <c r="AF205" s="75"/>
      <c r="AG205" s="75"/>
      <c r="AH205" s="73"/>
      <c r="AI205" s="73"/>
      <c r="AJ205" s="73"/>
      <c r="AK205" s="72"/>
      <c r="AL205" s="76"/>
      <c r="AM205" s="76"/>
      <c r="AN205" s="72"/>
      <c r="AO205" s="76"/>
      <c r="AP205" s="72"/>
      <c r="AQ205" s="72"/>
      <c r="AR205" s="72"/>
      <c r="AS205" s="72"/>
      <c r="AT205" s="77">
        <v>32</v>
      </c>
      <c r="AU205" s="78">
        <v>270</v>
      </c>
      <c r="AV205" s="77">
        <v>3</v>
      </c>
      <c r="AW205" s="77">
        <v>180</v>
      </c>
      <c r="AX205" s="77">
        <f>+(IF($AU205&lt;$AW205,((MIN($AW205,$AU205)+(DEGREES(ATAN((TAN(RADIANS($AV205))/((TAN(RADIANS($AT205))*SIN(RADIANS(ABS($AU205-$AW205))))))-(COS(RADIANS(ABS($AU205-$AW205)))/SIN(RADIANS(ABS($AU205-$AW205)))))))-180)),((MAX($AW205,$AU205)-(DEGREES(ATAN((TAN(RADIANS($AV205))/((TAN(RADIANS($AT205))*SIN(RADIANS(ABS($AU205-$AW205))))))-(COS(RADIANS(ABS($AU205-$AW205)))/SIN(RADIANS(ABS($AU205-$AW205)))))))-180))))</f>
        <v>85.205824201083999</v>
      </c>
      <c r="AY205" s="77">
        <f>IF($AX205&gt;0,$AX205,360+$AX205)</f>
        <v>85.205824201083999</v>
      </c>
      <c r="AZ205" s="77">
        <f>+ABS(DEGREES(ATAN((COS(RADIANS(ABS($AX205+180-(IF($AU205&gt;$AW205,MAX($AV205,$AU205),MIN($AU205,$AW205))))))/(TAN(RADIANS($AT205)))))))</f>
        <v>57.909687919347249</v>
      </c>
      <c r="BA205" s="77">
        <f>+IF(($AX205+90)&gt;0,$AX205+90,$AX205+450)</f>
        <v>175.205824201084</v>
      </c>
      <c r="BB205" s="77">
        <f>-$AZ205+90</f>
        <v>32.090312080652751</v>
      </c>
      <c r="BC205" s="77">
        <f>IF(($AY205&lt;180),$AY205+180,$AY205-180)</f>
        <v>265.205824201084</v>
      </c>
      <c r="BD205" s="79">
        <f>-$AZ205+90</f>
        <v>32.090312080652751</v>
      </c>
      <c r="BE205" s="70">
        <f>30+BD205</f>
        <v>62.090312080652751</v>
      </c>
      <c r="BF205" s="70">
        <f>30-BD205</f>
        <v>-2.0903120806527511</v>
      </c>
    </row>
    <row r="206" spans="3:59" s="70" customFormat="1">
      <c r="C206" s="70" t="s">
        <v>1386</v>
      </c>
      <c r="D206" s="70" t="s">
        <v>1387</v>
      </c>
      <c r="E206" s="70">
        <v>24</v>
      </c>
      <c r="F206" s="70">
        <v>1</v>
      </c>
      <c r="G206" s="71" t="str">
        <f t="shared" si="83"/>
        <v>24-1</v>
      </c>
      <c r="H206" s="70">
        <v>78</v>
      </c>
      <c r="I206" s="70">
        <v>87</v>
      </c>
      <c r="J206" s="70" t="b">
        <f>IF((I206/100)&gt;(VLOOKUP($G206,[1]Depth_Lookup_CCL!$A$3:$L$549,9,FALSE)),"Value too high",TRUE)</f>
        <v>1</v>
      </c>
      <c r="K206" s="72">
        <f>(VLOOKUP($G206,Depth_Lookup_CCL!$A$3:$Z$549,11,FALSE))+(H206/100)</f>
        <v>55.03</v>
      </c>
      <c r="L206" s="72">
        <f>(VLOOKUP($G206,Depth_Lookup_CCL!$A$3:$Z$549,11,FALSE))+(I206/100)</f>
        <v>55.12</v>
      </c>
      <c r="M206" s="67">
        <v>5</v>
      </c>
      <c r="N206" s="70" t="s">
        <v>1389</v>
      </c>
      <c r="P206" s="73"/>
      <c r="Q206" s="73"/>
      <c r="R206" s="73"/>
      <c r="S206" s="74"/>
      <c r="T206" s="73"/>
      <c r="U206" s="75"/>
      <c r="V206" s="73"/>
      <c r="W206" s="73"/>
      <c r="X206" s="73"/>
      <c r="Y206" s="75"/>
      <c r="Z206" s="75"/>
      <c r="AA206" s="75"/>
      <c r="AB206" s="75"/>
      <c r="AC206" s="73"/>
      <c r="AD206" s="73"/>
      <c r="AE206" s="73"/>
      <c r="AF206" s="75"/>
      <c r="AG206" s="75"/>
      <c r="AH206" s="73"/>
      <c r="AI206" s="73"/>
      <c r="AJ206" s="73"/>
      <c r="AK206" s="72"/>
      <c r="AL206" s="76"/>
      <c r="AM206" s="76"/>
      <c r="AN206" s="72"/>
      <c r="AO206" s="76"/>
      <c r="AP206" s="72"/>
      <c r="AQ206" s="72"/>
      <c r="AR206" s="72"/>
      <c r="AS206" s="72"/>
      <c r="AT206" s="77">
        <v>27</v>
      </c>
      <c r="AU206" s="78">
        <v>270</v>
      </c>
      <c r="AV206" s="77">
        <v>0</v>
      </c>
      <c r="AW206" s="77">
        <v>360</v>
      </c>
      <c r="AX206" s="77">
        <f>+(IF($AU206&lt;$AW206,((MIN($AW206,$AU206)+(DEGREES(ATAN((TAN(RADIANS($AV206))/((TAN(RADIANS($AT206))*SIN(RADIANS(ABS($AU206-$AW206))))))-(COS(RADIANS(ABS($AU206-$AW206)))/SIN(RADIANS(ABS($AU206-$AW206)))))))-180)),((MAX($AW206,$AU206)-(DEGREES(ATAN((TAN(RADIANS($AV206))/((TAN(RADIANS($AT206))*SIN(RADIANS(ABS($AU206-$AW206))))))-(COS(RADIANS(ABS($AU206-$AW206)))/SIN(RADIANS(ABS($AU206-$AW206)))))))-180))))</f>
        <v>90</v>
      </c>
      <c r="AY206" s="77">
        <f>IF($AX206&gt;0,$AX206,360+$AX206)</f>
        <v>90</v>
      </c>
      <c r="AZ206" s="77">
        <f>+ABS(DEGREES(ATAN((COS(RADIANS(ABS($AX206+180-(IF($AU206&gt;$AW206,MAX($AV206,$AU206),MIN($AU206,$AW206))))))/(TAN(RADIANS($AT206)))))))</f>
        <v>63</v>
      </c>
      <c r="BA206" s="77">
        <f>+IF(($AX206+90)&gt;0,$AX206+90,$AX206+450)</f>
        <v>180</v>
      </c>
      <c r="BB206" s="77">
        <f>-$AZ206+90</f>
        <v>27</v>
      </c>
      <c r="BC206" s="77">
        <f>IF(($AY206&lt;180),$AY206+180,$AY206-180)</f>
        <v>270</v>
      </c>
      <c r="BD206" s="79">
        <f>-$AZ206+90</f>
        <v>27</v>
      </c>
      <c r="BE206" s="70">
        <f t="shared" ref="BE206" si="84">30+BD206</f>
        <v>57</v>
      </c>
      <c r="BF206" s="70">
        <f t="shared" ref="BF206" si="85">30-BD206</f>
        <v>3</v>
      </c>
    </row>
    <row r="207" spans="3:59" s="70" customFormat="1">
      <c r="C207" s="70" t="s">
        <v>1386</v>
      </c>
      <c r="D207" s="70" t="s">
        <v>1387</v>
      </c>
      <c r="E207" s="70">
        <v>24</v>
      </c>
      <c r="F207" s="70">
        <v>1</v>
      </c>
      <c r="G207" s="71" t="str">
        <f t="shared" si="83"/>
        <v>24-1</v>
      </c>
      <c r="H207" s="70">
        <v>87</v>
      </c>
      <c r="I207" s="70">
        <v>95</v>
      </c>
      <c r="J207" s="70" t="b">
        <f>IF((I207/100)&gt;(VLOOKUP($G207,[1]Depth_Lookup_CCL!$A$3:$L$549,9,FALSE)),"Value too high",TRUE)</f>
        <v>1</v>
      </c>
      <c r="K207" s="72">
        <f>(VLOOKUP($G207,Depth_Lookup_CCL!$A$3:$Z$549,11,FALSE))+(H207/100)</f>
        <v>55.12</v>
      </c>
      <c r="L207" s="72">
        <f>(VLOOKUP($G207,Depth_Lookup_CCL!$A$3:$Z$549,11,FALSE))+(I207/100)</f>
        <v>55.2</v>
      </c>
      <c r="M207" s="67">
        <v>5</v>
      </c>
      <c r="N207" s="70" t="s">
        <v>1389</v>
      </c>
      <c r="P207" s="73"/>
      <c r="Q207" s="73"/>
      <c r="R207" s="73"/>
      <c r="S207" s="74"/>
      <c r="T207" s="73"/>
      <c r="U207" s="75"/>
      <c r="V207" s="73"/>
      <c r="W207" s="73"/>
      <c r="X207" s="73"/>
      <c r="Y207" s="75"/>
      <c r="Z207" s="75"/>
      <c r="AA207" s="75"/>
      <c r="AB207" s="75"/>
      <c r="AC207" s="73"/>
      <c r="AD207" s="73"/>
      <c r="AE207" s="73"/>
      <c r="AF207" s="75"/>
      <c r="AG207" s="75"/>
      <c r="AH207" s="73"/>
      <c r="AI207" s="73"/>
      <c r="AJ207" s="73"/>
      <c r="AK207" s="72"/>
      <c r="AL207" s="76"/>
      <c r="AM207" s="76"/>
      <c r="AN207" s="72"/>
      <c r="AO207" s="76"/>
      <c r="AP207" s="72"/>
      <c r="AQ207" s="72"/>
      <c r="AR207" s="72"/>
      <c r="AS207" s="72"/>
      <c r="AT207" s="77">
        <v>42</v>
      </c>
      <c r="AU207" s="78">
        <v>270</v>
      </c>
      <c r="AV207" s="77">
        <v>4</v>
      </c>
      <c r="AW207" s="77">
        <v>180</v>
      </c>
      <c r="AX207" s="77">
        <f>+(IF($AU207&lt;$AW207,((MIN($AW207,$AU207)+(DEGREES(ATAN((TAN(RADIANS($AV207))/((TAN(RADIANS($AT207))*SIN(RADIANS(ABS($AU207-$AW207))))))-(COS(RADIANS(ABS($AU207-$AW207)))/SIN(RADIANS(ABS($AU207-$AW207)))))))-180)),((MAX($AW207,$AU207)-(DEGREES(ATAN((TAN(RADIANS($AV207))/((TAN(RADIANS($AT207))*SIN(RADIANS(ABS($AU207-$AW207))))))-(COS(RADIANS(ABS($AU207-$AW207)))/SIN(RADIANS(ABS($AU207-$AW207)))))))-180))))</f>
        <v>85.559232109129823</v>
      </c>
      <c r="AY207" s="77">
        <f>IF($AX207&gt;0,$AX207,360+$AX207)</f>
        <v>85.559232109129823</v>
      </c>
      <c r="AZ207" s="77">
        <f>+ABS(DEGREES(ATAN((COS(RADIANS(ABS($AX207+180-(IF($AU207&gt;$AW207,MAX($AV207,$AU207),MIN($AU207,$AW207))))))/(TAN(RADIANS($AT207)))))))</f>
        <v>47.914325660267913</v>
      </c>
      <c r="BA207" s="77">
        <f>+IF(($AX207+90)&gt;0,$AX207+90,$AX207+450)</f>
        <v>175.55923210912982</v>
      </c>
      <c r="BB207" s="77">
        <f>-$AZ207+90</f>
        <v>42.085674339732087</v>
      </c>
      <c r="BC207" s="77">
        <f>IF(($AY207&lt;180),$AY207+180,$AY207-180)</f>
        <v>265.55923210912982</v>
      </c>
      <c r="BD207" s="79">
        <f>-$AZ207+90</f>
        <v>42.085674339732087</v>
      </c>
      <c r="BE207" s="70">
        <f t="shared" ref="BE207" si="86">30+BD207</f>
        <v>72.085674339732094</v>
      </c>
      <c r="BF207" s="70">
        <f t="shared" ref="BF207" si="87">30-BD207</f>
        <v>-12.085674339732087</v>
      </c>
    </row>
    <row r="208" spans="3:59" s="70" customFormat="1">
      <c r="C208" s="70" t="s">
        <v>1386</v>
      </c>
      <c r="D208" s="70" t="s">
        <v>1387</v>
      </c>
      <c r="E208" s="70">
        <v>24</v>
      </c>
      <c r="F208" s="70">
        <v>2</v>
      </c>
      <c r="G208" s="71" t="str">
        <f t="shared" si="25"/>
        <v>24-2</v>
      </c>
      <c r="H208" s="70">
        <v>0</v>
      </c>
      <c r="I208" s="70">
        <v>10</v>
      </c>
      <c r="J208" s="70" t="b">
        <f>IF((I208/100)&gt;(VLOOKUP($G208,[1]Depth_Lookup_CCL!$A$3:$L$549,9,FALSE)),"Value too high",TRUE)</f>
        <v>1</v>
      </c>
      <c r="K208" s="72">
        <f>(VLOOKUP($G208,Depth_Lookup_CCL!$A$3:$Z$549,11,FALSE))+(H208/100)</f>
        <v>55.204999999999998</v>
      </c>
      <c r="L208" s="72">
        <f>(VLOOKUP($G208,Depth_Lookup_CCL!$A$3:$Z$549,11,FALSE))+(I208/100)</f>
        <v>55.305</v>
      </c>
      <c r="M208" s="67">
        <v>5</v>
      </c>
      <c r="N208" s="70" t="s">
        <v>1389</v>
      </c>
      <c r="O208" s="70" t="s">
        <v>233</v>
      </c>
      <c r="P208" s="73"/>
      <c r="Q208" s="73"/>
      <c r="R208" s="73"/>
      <c r="S208" s="74"/>
      <c r="T208" s="73" t="s">
        <v>171</v>
      </c>
      <c r="U208" s="75" t="s">
        <v>155</v>
      </c>
      <c r="V208" s="73" t="s">
        <v>176</v>
      </c>
      <c r="W208" s="73" t="s">
        <v>107</v>
      </c>
      <c r="X208" s="73">
        <f>VLOOKUP(W208,[3]definitions_list_lookup!$V$12:$W$15,2,FALSE)</f>
        <v>2</v>
      </c>
      <c r="Y208" s="75" t="s">
        <v>243</v>
      </c>
      <c r="Z208" s="75">
        <f>VLOOKUP(Y208,[3]definitions_list_lookup!$AT$3:$AU$5,2,FALSE)</f>
        <v>2</v>
      </c>
      <c r="AA208" s="75">
        <v>2</v>
      </c>
      <c r="AB208" s="75"/>
      <c r="AC208" s="73"/>
      <c r="AD208" s="73"/>
      <c r="AE208" s="73"/>
      <c r="AF208" s="75"/>
      <c r="AG208" s="75"/>
      <c r="AH208" s="73"/>
      <c r="AI208" s="73"/>
      <c r="AJ208" s="73"/>
      <c r="AK208" s="72"/>
      <c r="AL208" s="76"/>
      <c r="AM208" s="76"/>
      <c r="AN208" s="72"/>
      <c r="AO208" s="76"/>
      <c r="AP208" s="72"/>
      <c r="AQ208" s="72"/>
      <c r="AR208" s="72"/>
      <c r="AS208" s="72"/>
      <c r="AT208" s="77"/>
      <c r="AU208" s="78"/>
      <c r="AV208" s="77"/>
      <c r="AW208" s="77"/>
      <c r="AX208" s="77"/>
      <c r="AY208" s="77"/>
      <c r="AZ208" s="77"/>
      <c r="BA208" s="77"/>
      <c r="BB208" s="77"/>
      <c r="BC208" s="77"/>
      <c r="BD208" s="79"/>
    </row>
    <row r="209" spans="3:60" s="70" customFormat="1">
      <c r="C209" s="70" t="s">
        <v>1386</v>
      </c>
      <c r="D209" s="70" t="s">
        <v>1387</v>
      </c>
      <c r="E209" s="70">
        <v>24</v>
      </c>
      <c r="F209" s="70">
        <v>2</v>
      </c>
      <c r="G209" s="71" t="str">
        <f t="shared" ref="G209:G213" si="88">E209&amp;"-"&amp;F209</f>
        <v>24-2</v>
      </c>
      <c r="H209" s="70">
        <v>10</v>
      </c>
      <c r="I209" s="70">
        <v>12</v>
      </c>
      <c r="J209" s="70" t="b">
        <f>IF((I209/100)&gt;(VLOOKUP($G209,[1]Depth_Lookup_CCL!$A$3:$L$549,9,FALSE)),"Value too high",TRUE)</f>
        <v>1</v>
      </c>
      <c r="K209" s="72">
        <f>(VLOOKUP($G209,Depth_Lookup_CCL!$A$3:$Z$549,11,FALSE))+(H209/100)</f>
        <v>55.305</v>
      </c>
      <c r="L209" s="72">
        <f>(VLOOKUP($G209,Depth_Lookup_CCL!$A$3:$Z$549,11,FALSE))+(I209/100)</f>
        <v>55.324999999999996</v>
      </c>
      <c r="M209" s="67">
        <v>5</v>
      </c>
      <c r="N209" s="70" t="s">
        <v>1389</v>
      </c>
      <c r="P209" s="73"/>
      <c r="Q209" s="73"/>
      <c r="R209" s="73"/>
      <c r="S209" s="74"/>
      <c r="T209" s="73"/>
      <c r="U209" s="75"/>
      <c r="V209" s="73"/>
      <c r="W209" s="73"/>
      <c r="X209" s="73"/>
      <c r="Y209" s="75"/>
      <c r="Z209" s="75"/>
      <c r="AA209" s="75"/>
      <c r="AB209" s="75"/>
      <c r="AC209" s="73"/>
      <c r="AD209" s="73"/>
      <c r="AE209" s="73"/>
      <c r="AF209" s="75"/>
      <c r="AG209" s="75"/>
      <c r="AH209" s="73"/>
      <c r="AI209" s="73"/>
      <c r="AJ209" s="73"/>
      <c r="AK209" s="72"/>
      <c r="AL209" s="76"/>
      <c r="AM209" s="76"/>
      <c r="AN209" s="72"/>
      <c r="AO209" s="76"/>
      <c r="AP209" s="72"/>
      <c r="AQ209" s="72"/>
      <c r="AR209" s="72"/>
      <c r="AS209" s="72"/>
      <c r="AT209" s="77">
        <v>26</v>
      </c>
      <c r="AU209" s="78">
        <v>270</v>
      </c>
      <c r="AV209" s="77">
        <v>0</v>
      </c>
      <c r="AW209" s="77">
        <v>360</v>
      </c>
      <c r="AX209" s="77">
        <f>+(IF($AU209&lt;$AW209,((MIN($AW209,$AU209)+(DEGREES(ATAN((TAN(RADIANS($AV209))/((TAN(RADIANS($AT209))*SIN(RADIANS(ABS($AU209-$AW209))))))-(COS(RADIANS(ABS($AU209-$AW209)))/SIN(RADIANS(ABS($AU209-$AW209)))))))-180)),((MAX($AW209,$AU209)-(DEGREES(ATAN((TAN(RADIANS($AV209))/((TAN(RADIANS($AT209))*SIN(RADIANS(ABS($AU209-$AW209))))))-(COS(RADIANS(ABS($AU209-$AW209)))/SIN(RADIANS(ABS($AU209-$AW209)))))))-180))))</f>
        <v>90</v>
      </c>
      <c r="AY209" s="77">
        <f>IF($AX209&gt;0,$AX209,360+$AX209)</f>
        <v>90</v>
      </c>
      <c r="AZ209" s="77">
        <f>+ABS(DEGREES(ATAN((COS(RADIANS(ABS($AX209+180-(IF($AU209&gt;$AW209,MAX($AV209,$AU209),MIN($AU209,$AW209))))))/(TAN(RADIANS($AT209)))))))</f>
        <v>64</v>
      </c>
      <c r="BA209" s="77">
        <f>+IF(($AX209+90)&gt;0,$AX209+90,$AX209+450)</f>
        <v>180</v>
      </c>
      <c r="BB209" s="77">
        <f>-$AZ209+90</f>
        <v>26</v>
      </c>
      <c r="BC209" s="77">
        <f>IF(($AY209&lt;180),$AY209+180,$AY209-180)</f>
        <v>270</v>
      </c>
      <c r="BD209" s="79">
        <f>-$AZ209+90</f>
        <v>26</v>
      </c>
      <c r="BE209" s="70">
        <f t="shared" ref="BE209" si="89">30+BD209</f>
        <v>56</v>
      </c>
      <c r="BF209" s="70">
        <f t="shared" ref="BF209" si="90">30-BD209</f>
        <v>4</v>
      </c>
    </row>
    <row r="210" spans="3:60" s="70" customFormat="1">
      <c r="C210" s="70" t="s">
        <v>1386</v>
      </c>
      <c r="D210" s="70" t="s">
        <v>1387</v>
      </c>
      <c r="E210" s="70">
        <v>24</v>
      </c>
      <c r="F210" s="70">
        <v>2</v>
      </c>
      <c r="G210" s="71" t="str">
        <f t="shared" si="88"/>
        <v>24-2</v>
      </c>
      <c r="H210" s="70">
        <v>12</v>
      </c>
      <c r="I210" s="70">
        <v>21</v>
      </c>
      <c r="J210" s="70" t="b">
        <f>IF((I210/100)&gt;(VLOOKUP($G210,[1]Depth_Lookup_CCL!$A$3:$L$549,9,FALSE)),"Value too high",TRUE)</f>
        <v>1</v>
      </c>
      <c r="K210" s="72">
        <f>(VLOOKUP($G210,Depth_Lookup_CCL!$A$3:$Z$549,11,FALSE))+(H210/100)</f>
        <v>55.324999999999996</v>
      </c>
      <c r="L210" s="72">
        <f>(VLOOKUP($G210,Depth_Lookup_CCL!$A$3:$Z$549,11,FALSE))+(I210/100)</f>
        <v>55.414999999999999</v>
      </c>
      <c r="M210" s="67">
        <v>5</v>
      </c>
      <c r="N210" s="70" t="s">
        <v>1389</v>
      </c>
      <c r="P210" s="73"/>
      <c r="Q210" s="73"/>
      <c r="R210" s="73"/>
      <c r="S210" s="74"/>
      <c r="T210" s="73"/>
      <c r="U210" s="75"/>
      <c r="V210" s="73"/>
      <c r="W210" s="73"/>
      <c r="X210" s="73"/>
      <c r="Y210" s="75"/>
      <c r="Z210" s="75"/>
      <c r="AA210" s="75"/>
      <c r="AB210" s="75"/>
      <c r="AC210" s="73"/>
      <c r="AD210" s="73"/>
      <c r="AE210" s="73"/>
      <c r="AF210" s="75"/>
      <c r="AG210" s="75"/>
      <c r="AH210" s="73"/>
      <c r="AI210" s="73"/>
      <c r="AJ210" s="73"/>
      <c r="AK210" s="72"/>
      <c r="AL210" s="76"/>
      <c r="AM210" s="76"/>
      <c r="AN210" s="72"/>
      <c r="AO210" s="76"/>
      <c r="AP210" s="72"/>
      <c r="AQ210" s="72"/>
      <c r="AR210" s="72"/>
      <c r="AS210" s="72"/>
      <c r="AT210" s="77"/>
      <c r="AU210" s="78"/>
      <c r="AV210" s="77"/>
      <c r="AW210" s="77"/>
      <c r="AX210" s="77"/>
      <c r="AY210" s="77"/>
      <c r="AZ210" s="77"/>
      <c r="BA210" s="77"/>
      <c r="BB210" s="77"/>
      <c r="BC210" s="77"/>
      <c r="BD210" s="79"/>
    </row>
    <row r="211" spans="3:60" s="70" customFormat="1">
      <c r="C211" s="70" t="s">
        <v>1386</v>
      </c>
      <c r="D211" s="70" t="s">
        <v>1387</v>
      </c>
      <c r="E211" s="70">
        <v>24</v>
      </c>
      <c r="F211" s="70">
        <v>2</v>
      </c>
      <c r="G211" s="71" t="str">
        <f t="shared" si="88"/>
        <v>24-2</v>
      </c>
      <c r="H211" s="70">
        <v>21</v>
      </c>
      <c r="I211" s="70">
        <v>54</v>
      </c>
      <c r="J211" s="70" t="b">
        <f>IF((I211/100)&gt;(VLOOKUP($G211,[1]Depth_Lookup_CCL!$A$3:$L$549,9,FALSE)),"Value too high",TRUE)</f>
        <v>1</v>
      </c>
      <c r="K211" s="72">
        <f>(VLOOKUP($G211,Depth_Lookup_CCL!$A$3:$Z$549,11,FALSE))+(H211/100)</f>
        <v>55.414999999999999</v>
      </c>
      <c r="L211" s="72">
        <f>(VLOOKUP($G211,Depth_Lookup_CCL!$A$3:$Z$549,11,FALSE))+(I211/100)</f>
        <v>55.744999999999997</v>
      </c>
      <c r="M211" s="67">
        <v>5</v>
      </c>
      <c r="N211" s="70" t="s">
        <v>1389</v>
      </c>
      <c r="P211" s="73"/>
      <c r="Q211" s="73"/>
      <c r="R211" s="73"/>
      <c r="S211" s="74"/>
      <c r="T211" s="73"/>
      <c r="U211" s="75"/>
      <c r="V211" s="73"/>
      <c r="W211" s="73"/>
      <c r="X211" s="73"/>
      <c r="Y211" s="75"/>
      <c r="Z211" s="75"/>
      <c r="AA211" s="75"/>
      <c r="AB211" s="75"/>
      <c r="AC211" s="73"/>
      <c r="AD211" s="73"/>
      <c r="AE211" s="73"/>
      <c r="AF211" s="75"/>
      <c r="AG211" s="75"/>
      <c r="AH211" s="73"/>
      <c r="AI211" s="73"/>
      <c r="AJ211" s="73"/>
      <c r="AK211" s="72"/>
      <c r="AL211" s="76"/>
      <c r="AM211" s="76"/>
      <c r="AN211" s="72"/>
      <c r="AO211" s="76"/>
      <c r="AP211" s="72"/>
      <c r="AQ211" s="72"/>
      <c r="AR211" s="72"/>
      <c r="AS211" s="72"/>
      <c r="AT211" s="77"/>
      <c r="AU211" s="78"/>
      <c r="AV211" s="77"/>
      <c r="AW211" s="77"/>
      <c r="AX211" s="77"/>
      <c r="AY211" s="77"/>
      <c r="AZ211" s="77"/>
      <c r="BA211" s="77"/>
      <c r="BB211" s="77"/>
      <c r="BC211" s="77"/>
      <c r="BD211" s="79"/>
    </row>
    <row r="212" spans="3:60" s="70" customFormat="1">
      <c r="C212" s="70" t="s">
        <v>1386</v>
      </c>
      <c r="D212" s="70" t="s">
        <v>1387</v>
      </c>
      <c r="E212" s="70">
        <v>24</v>
      </c>
      <c r="F212" s="70">
        <v>2</v>
      </c>
      <c r="G212" s="71" t="str">
        <f t="shared" si="88"/>
        <v>24-2</v>
      </c>
      <c r="H212" s="70">
        <v>54</v>
      </c>
      <c r="I212" s="70">
        <v>55</v>
      </c>
      <c r="J212" s="70" t="b">
        <f>IF((I212/100)&gt;(VLOOKUP($G212,[1]Depth_Lookup_CCL!$A$3:$L$549,9,FALSE)),"Value too high",TRUE)</f>
        <v>1</v>
      </c>
      <c r="K212" s="72">
        <f>(VLOOKUP($G212,Depth_Lookup_CCL!$A$3:$Z$549,11,FALSE))+(H212/100)</f>
        <v>55.744999999999997</v>
      </c>
      <c r="L212" s="72">
        <f>(VLOOKUP($G212,Depth_Lookup_CCL!$A$3:$Z$549,11,FALSE))+(I212/100)</f>
        <v>55.754999999999995</v>
      </c>
      <c r="M212" s="67">
        <v>5</v>
      </c>
      <c r="N212" s="70" t="s">
        <v>1389</v>
      </c>
      <c r="P212" s="73"/>
      <c r="Q212" s="73"/>
      <c r="R212" s="73"/>
      <c r="S212" s="74"/>
      <c r="T212" s="73"/>
      <c r="U212" s="75"/>
      <c r="V212" s="73"/>
      <c r="W212" s="73"/>
      <c r="X212" s="73"/>
      <c r="Y212" s="75"/>
      <c r="Z212" s="75"/>
      <c r="AA212" s="75"/>
      <c r="AB212" s="75"/>
      <c r="AC212" s="73"/>
      <c r="AD212" s="73"/>
      <c r="AE212" s="73"/>
      <c r="AF212" s="75"/>
      <c r="AG212" s="75"/>
      <c r="AH212" s="73"/>
      <c r="AI212" s="73"/>
      <c r="AJ212" s="73"/>
      <c r="AK212" s="72"/>
      <c r="AL212" s="76"/>
      <c r="AM212" s="76"/>
      <c r="AN212" s="72"/>
      <c r="AO212" s="76"/>
      <c r="AP212" s="72"/>
      <c r="AQ212" s="72"/>
      <c r="AR212" s="72"/>
      <c r="AS212" s="72"/>
      <c r="AT212" s="77">
        <v>16</v>
      </c>
      <c r="AU212" s="78">
        <v>270</v>
      </c>
      <c r="AV212" s="77">
        <v>5</v>
      </c>
      <c r="AW212" s="77">
        <v>180</v>
      </c>
      <c r="AX212" s="77">
        <f>+(IF($AU212&lt;$AW212,((MIN($AW212,$AU212)+(DEGREES(ATAN((TAN(RADIANS($AV212))/((TAN(RADIANS($AT212))*SIN(RADIANS(ABS($AU212-$AW212))))))-(COS(RADIANS(ABS($AU212-$AW212)))/SIN(RADIANS(ABS($AU212-$AW212)))))))-180)),((MAX($AW212,$AU212)-(DEGREES(ATAN((TAN(RADIANS($AV212))/((TAN(RADIANS($AT212))*SIN(RADIANS(ABS($AU212-$AW212))))))-(COS(RADIANS(ABS($AU212-$AW212)))/SIN(RADIANS(ABS($AU212-$AW212)))))))-180))))</f>
        <v>73.032568570600773</v>
      </c>
      <c r="AY212" s="77">
        <f>IF($AX212&gt;0,$AX212,360+$AX212)</f>
        <v>73.032568570600773</v>
      </c>
      <c r="AZ212" s="77">
        <f>+ABS(DEGREES(ATAN((COS(RADIANS(ABS($AX212+180-(IF($AU212&gt;$AW212,MAX($AV212,$AU212),MIN($AU212,$AW212))))))/(TAN(RADIANS($AT212)))))))</f>
        <v>73.311519869127409</v>
      </c>
      <c r="BA212" s="77">
        <f>+IF(($AX212+90)&gt;0,$AX212+90,$AX212+450)</f>
        <v>163.03256857060077</v>
      </c>
      <c r="BB212" s="77">
        <f>-$AZ212+90</f>
        <v>16.688480130872591</v>
      </c>
      <c r="BC212" s="77">
        <f>IF(($AY212&lt;180),$AY212+180,$AY212-180)</f>
        <v>253.03256857060077</v>
      </c>
      <c r="BD212" s="79">
        <f>-$AZ212+90</f>
        <v>16.688480130872591</v>
      </c>
      <c r="BE212" s="70">
        <f t="shared" ref="BE212" si="91">30+BD212</f>
        <v>46.688480130872591</v>
      </c>
      <c r="BF212" s="70">
        <f t="shared" ref="BF212" si="92">30-BD212</f>
        <v>13.311519869127409</v>
      </c>
    </row>
    <row r="213" spans="3:60" s="70" customFormat="1">
      <c r="C213" s="70" t="s">
        <v>1386</v>
      </c>
      <c r="D213" s="70" t="s">
        <v>1387</v>
      </c>
      <c r="E213" s="70">
        <v>24</v>
      </c>
      <c r="F213" s="70">
        <v>2</v>
      </c>
      <c r="G213" s="71" t="str">
        <f t="shared" si="88"/>
        <v>24-2</v>
      </c>
      <c r="H213" s="70">
        <v>55</v>
      </c>
      <c r="I213" s="70">
        <v>73</v>
      </c>
      <c r="J213" s="70" t="str">
        <f>IF((I213/100)&gt;(VLOOKUP($G213,[1]Depth_Lookup_CCL!$A$3:$L$549,9,FALSE)),"Value too high",TRUE)</f>
        <v>Value too high</v>
      </c>
      <c r="K213" s="72">
        <f>(VLOOKUP($G213,Depth_Lookup_CCL!$A$3:$Z$549,11,FALSE))+(H213/100)</f>
        <v>55.754999999999995</v>
      </c>
      <c r="L213" s="72">
        <f>(VLOOKUP($G213,Depth_Lookup_CCL!$A$3:$Z$549,11,FALSE))+(I213/100)</f>
        <v>55.934999999999995</v>
      </c>
      <c r="M213" s="67">
        <v>5</v>
      </c>
      <c r="N213" s="70" t="s">
        <v>1389</v>
      </c>
      <c r="P213" s="73"/>
      <c r="Q213" s="73"/>
      <c r="R213" s="73"/>
      <c r="S213" s="74"/>
      <c r="T213" s="73"/>
      <c r="U213" s="75"/>
      <c r="V213" s="73"/>
      <c r="W213" s="73"/>
      <c r="X213" s="73"/>
      <c r="Y213" s="75"/>
      <c r="Z213" s="75"/>
      <c r="AA213" s="75"/>
      <c r="AB213" s="75"/>
      <c r="AC213" s="73"/>
      <c r="AD213" s="73"/>
      <c r="AE213" s="73"/>
      <c r="AF213" s="75"/>
      <c r="AG213" s="75"/>
      <c r="AH213" s="73"/>
      <c r="AI213" s="73"/>
      <c r="AJ213" s="73"/>
      <c r="AK213" s="72"/>
      <c r="AL213" s="76"/>
      <c r="AM213" s="76"/>
      <c r="AN213" s="72"/>
      <c r="AO213" s="76"/>
      <c r="AP213" s="72"/>
      <c r="AQ213" s="72"/>
      <c r="AR213" s="72"/>
      <c r="AS213" s="72"/>
      <c r="AT213" s="77"/>
      <c r="AU213" s="78"/>
      <c r="AV213" s="77"/>
      <c r="AW213" s="77"/>
      <c r="AX213" s="77"/>
      <c r="AY213" s="77"/>
      <c r="AZ213" s="77"/>
      <c r="BA213" s="77"/>
      <c r="BB213" s="77"/>
      <c r="BC213" s="77"/>
      <c r="BD213" s="79"/>
    </row>
    <row r="214" spans="3:60" s="70" customFormat="1">
      <c r="C214" s="70" t="s">
        <v>1386</v>
      </c>
      <c r="D214" s="70" t="s">
        <v>1387</v>
      </c>
      <c r="E214" s="70">
        <v>24</v>
      </c>
      <c r="F214" s="70">
        <v>3</v>
      </c>
      <c r="G214" s="71" t="str">
        <f t="shared" si="25"/>
        <v>24-3</v>
      </c>
      <c r="H214" s="70">
        <v>0</v>
      </c>
      <c r="I214" s="70">
        <v>21</v>
      </c>
      <c r="J214" s="70" t="b">
        <f>IF((I214/100)&gt;(VLOOKUP($G214,[1]Depth_Lookup_CCL!$A$3:$L$549,9,FALSE)),"Value too high",TRUE)</f>
        <v>1</v>
      </c>
      <c r="K214" s="72">
        <f>(VLOOKUP($G214,Depth_Lookup_CCL!$A$3:$Z$549,11,FALSE))+(H214/100)</f>
        <v>55.93</v>
      </c>
      <c r="L214" s="72">
        <f>(VLOOKUP($G214,Depth_Lookup_CCL!$A$3:$Z$549,11,FALSE))+(I214/100)</f>
        <v>56.14</v>
      </c>
      <c r="M214" s="67">
        <v>5</v>
      </c>
      <c r="N214" s="70" t="s">
        <v>1389</v>
      </c>
      <c r="O214" s="70" t="s">
        <v>233</v>
      </c>
      <c r="P214" s="73"/>
      <c r="Q214" s="73"/>
      <c r="R214" s="73"/>
      <c r="S214" s="74"/>
      <c r="T214" s="73"/>
      <c r="U214" s="75"/>
      <c r="V214" s="73"/>
      <c r="W214" s="73"/>
      <c r="X214" s="73" t="e">
        <f>VLOOKUP(W214,[3]definitions_list_lookup!$V$12:$W$15,2,FALSE)</f>
        <v>#N/A</v>
      </c>
      <c r="Y214" s="75"/>
      <c r="Z214" s="75" t="e">
        <f>VLOOKUP(Y214,[3]definitions_list_lookup!$AT$3:$AU$5,2,FALSE)</f>
        <v>#N/A</v>
      </c>
      <c r="AA214" s="75"/>
      <c r="AB214" s="75"/>
      <c r="AC214" s="73"/>
      <c r="AD214" s="73"/>
      <c r="AE214" s="73"/>
      <c r="AF214" s="75"/>
      <c r="AG214" s="75"/>
      <c r="AH214" s="73"/>
      <c r="AI214" s="73"/>
      <c r="AJ214" s="73"/>
      <c r="AK214" s="72"/>
      <c r="AL214" s="76"/>
      <c r="AM214" s="76"/>
      <c r="AN214" s="72"/>
      <c r="AO214" s="76"/>
      <c r="AP214" s="72"/>
      <c r="AQ214" s="72"/>
      <c r="AR214" s="72"/>
      <c r="AS214" s="72"/>
    </row>
    <row r="215" spans="3:60" s="70" customFormat="1">
      <c r="C215" s="70" t="s">
        <v>1386</v>
      </c>
      <c r="D215" s="70" t="s">
        <v>1387</v>
      </c>
      <c r="E215" s="70">
        <v>24</v>
      </c>
      <c r="F215" s="70">
        <v>3</v>
      </c>
      <c r="G215" s="71" t="str">
        <f t="shared" ref="G215:G216" si="93">E215&amp;"-"&amp;F215</f>
        <v>24-3</v>
      </c>
      <c r="H215" s="70">
        <v>21</v>
      </c>
      <c r="I215" s="70">
        <v>27</v>
      </c>
      <c r="J215" s="70" t="b">
        <f>IF((I215/100)&gt;(VLOOKUP($G215,[1]Depth_Lookup_CCL!$A$3:$L$549,9,FALSE)),"Value too high",TRUE)</f>
        <v>1</v>
      </c>
      <c r="K215" s="72">
        <f>(VLOOKUP($G215,Depth_Lookup_CCL!$A$3:$Z$549,11,FALSE))+(H215/100)</f>
        <v>56.14</v>
      </c>
      <c r="L215" s="72">
        <f>(VLOOKUP($G215,Depth_Lookup_CCL!$A$3:$Z$549,11,FALSE))+(I215/100)</f>
        <v>56.2</v>
      </c>
      <c r="M215" s="67">
        <v>5</v>
      </c>
      <c r="N215" s="70" t="s">
        <v>1389</v>
      </c>
      <c r="P215" s="73"/>
      <c r="Q215" s="73"/>
      <c r="R215" s="73"/>
      <c r="S215" s="74"/>
      <c r="T215" s="73"/>
      <c r="U215" s="75"/>
      <c r="V215" s="73"/>
      <c r="W215" s="73"/>
      <c r="X215" s="73"/>
      <c r="Y215" s="75"/>
      <c r="Z215" s="75"/>
      <c r="AA215" s="75"/>
      <c r="AB215" s="75"/>
      <c r="AC215" s="73"/>
      <c r="AD215" s="73"/>
      <c r="AE215" s="73"/>
      <c r="AF215" s="75"/>
      <c r="AG215" s="75"/>
      <c r="AH215" s="73"/>
      <c r="AI215" s="73"/>
      <c r="AJ215" s="73"/>
      <c r="AK215" s="72"/>
      <c r="AL215" s="76"/>
      <c r="AM215" s="76"/>
      <c r="AN215" s="72"/>
      <c r="AO215" s="76"/>
      <c r="AP215" s="72"/>
      <c r="AQ215" s="72"/>
      <c r="AR215" s="72"/>
      <c r="AS215" s="72"/>
      <c r="AT215" s="77">
        <v>15</v>
      </c>
      <c r="AU215" s="78">
        <v>270</v>
      </c>
      <c r="AV215" s="77">
        <v>30</v>
      </c>
      <c r="AW215" s="77">
        <v>180</v>
      </c>
      <c r="AX215" s="77">
        <f>+(IF($AU215&lt;$AW215,((MIN($AW215,$AU215)+(DEGREES(ATAN((TAN(RADIANS($AV215))/((TAN(RADIANS($AT215))*SIN(RADIANS(ABS($AU215-$AW215))))))-(COS(RADIANS(ABS($AU215-$AW215)))/SIN(RADIANS(ABS($AU215-$AW215)))))))-180)),((MAX($AW215,$AU215)-(DEGREES(ATAN((TAN(RADIANS($AV215))/((TAN(RADIANS($AT215))*SIN(RADIANS(ABS($AU215-$AW215))))))-(COS(RADIANS(ABS($AU215-$AW215)))/SIN(RADIANS(ABS($AU215-$AW215)))))))-180))))</f>
        <v>24.896090638982912</v>
      </c>
      <c r="AY215" s="77">
        <f>IF($AX215&gt;0,$AX215,360+$AX215)</f>
        <v>24.896090638982912</v>
      </c>
      <c r="AZ215" s="77">
        <f>+ABS(DEGREES(ATAN((COS(RADIANS(ABS($AX215+180-(IF($AU215&gt;$AW215,MAX($AV215,$AU215),MIN($AU215,$AW215))))))/(TAN(RADIANS($AT215)))))))</f>
        <v>57.523315761554763</v>
      </c>
      <c r="BA215" s="77">
        <f>+IF(($AX215+90)&gt;0,$AX215+90,$AX215+450)</f>
        <v>114.89609063898291</v>
      </c>
      <c r="BB215" s="77">
        <f>-$AZ215+90</f>
        <v>32.476684238445237</v>
      </c>
      <c r="BC215" s="77">
        <f>IF(($AY215&lt;180),$AY215+180,$AY215-180)</f>
        <v>204.89609063898291</v>
      </c>
      <c r="BD215" s="79">
        <f>-$AZ215+90</f>
        <v>32.476684238445237</v>
      </c>
      <c r="BE215" s="70">
        <f>30+BD215</f>
        <v>62.476684238445237</v>
      </c>
      <c r="BF215" s="70">
        <f>30-BD215</f>
        <v>-2.4766842384452374</v>
      </c>
    </row>
    <row r="216" spans="3:60" s="70" customFormat="1">
      <c r="C216" s="70" t="s">
        <v>1386</v>
      </c>
      <c r="D216" s="70" t="s">
        <v>1387</v>
      </c>
      <c r="E216" s="70">
        <v>24</v>
      </c>
      <c r="F216" s="70">
        <v>3</v>
      </c>
      <c r="G216" s="71" t="str">
        <f t="shared" si="93"/>
        <v>24-3</v>
      </c>
      <c r="H216" s="70">
        <v>27</v>
      </c>
      <c r="I216" s="70">
        <v>75</v>
      </c>
      <c r="J216" s="70" t="b">
        <f>IF((I216/100)&gt;(VLOOKUP($G216,[1]Depth_Lookup_CCL!$A$3:$L$549,9,FALSE)),"Value too high",TRUE)</f>
        <v>1</v>
      </c>
      <c r="K216" s="72">
        <f>(VLOOKUP($G216,Depth_Lookup_CCL!$A$3:$Z$549,11,FALSE))+(H216/100)</f>
        <v>56.2</v>
      </c>
      <c r="L216" s="72">
        <f>(VLOOKUP($G216,Depth_Lookup_CCL!$A$3:$Z$549,11,FALSE))+(I216/100)</f>
        <v>56.68</v>
      </c>
      <c r="M216" s="67">
        <v>5</v>
      </c>
      <c r="N216" s="70" t="s">
        <v>1389</v>
      </c>
      <c r="P216" s="73"/>
      <c r="Q216" s="73"/>
      <c r="R216" s="73"/>
      <c r="S216" s="74"/>
      <c r="T216" s="73"/>
      <c r="U216" s="75"/>
      <c r="V216" s="73"/>
      <c r="W216" s="73"/>
      <c r="X216" s="73"/>
      <c r="Y216" s="75"/>
      <c r="Z216" s="75"/>
      <c r="AA216" s="75"/>
      <c r="AB216" s="75"/>
      <c r="AC216" s="73"/>
      <c r="AD216" s="73"/>
      <c r="AE216" s="73"/>
      <c r="AF216" s="75"/>
      <c r="AG216" s="75"/>
      <c r="AH216" s="73"/>
      <c r="AI216" s="73"/>
      <c r="AJ216" s="73"/>
      <c r="AK216" s="72"/>
      <c r="AL216" s="76"/>
      <c r="AM216" s="76"/>
      <c r="AN216" s="72"/>
      <c r="AO216" s="76"/>
      <c r="AP216" s="72"/>
      <c r="AQ216" s="72"/>
      <c r="AR216" s="72"/>
      <c r="AS216" s="72"/>
      <c r="AT216" s="77"/>
      <c r="AU216" s="78"/>
      <c r="AV216" s="77"/>
      <c r="AW216" s="77"/>
      <c r="AX216" s="77"/>
      <c r="AY216" s="77"/>
      <c r="AZ216" s="77"/>
      <c r="BA216" s="77"/>
      <c r="BB216" s="77"/>
      <c r="BC216" s="77"/>
      <c r="BD216" s="79"/>
      <c r="BG216" s="70" t="s">
        <v>1471</v>
      </c>
    </row>
    <row r="217" spans="3:60" s="70" customFormat="1">
      <c r="C217" s="70" t="s">
        <v>1386</v>
      </c>
      <c r="D217" s="70" t="s">
        <v>1387</v>
      </c>
      <c r="E217" s="70">
        <v>24</v>
      </c>
      <c r="F217" s="70">
        <v>4</v>
      </c>
      <c r="G217" s="71" t="str">
        <f t="shared" si="25"/>
        <v>24-4</v>
      </c>
      <c r="H217" s="70">
        <v>0</v>
      </c>
      <c r="I217" s="70">
        <v>19</v>
      </c>
      <c r="J217" s="70" t="b">
        <f>IF((I217/100)&gt;(VLOOKUP($G217,[1]Depth_Lookup_CCL!$A$3:$L$549,9,FALSE)),"Value too high",TRUE)</f>
        <v>1</v>
      </c>
      <c r="K217" s="72">
        <f>(VLOOKUP($G217,Depth_Lookup_CCL!$A$3:$Z$549,11,FALSE))+(H217/100)</f>
        <v>56.68</v>
      </c>
      <c r="L217" s="72">
        <f>(VLOOKUP($G217,Depth_Lookup_CCL!$A$3:$Z$549,11,FALSE))+(I217/100)</f>
        <v>56.87</v>
      </c>
      <c r="M217" s="67">
        <v>5</v>
      </c>
      <c r="N217" s="70" t="s">
        <v>1389</v>
      </c>
      <c r="O217" s="70" t="s">
        <v>233</v>
      </c>
      <c r="P217" s="73"/>
      <c r="Q217" s="73"/>
      <c r="R217" s="73"/>
      <c r="S217" s="74"/>
      <c r="T217" s="73"/>
      <c r="U217" s="75"/>
      <c r="V217" s="73"/>
      <c r="W217" s="73"/>
      <c r="X217" s="73" t="e">
        <f>VLOOKUP(W217,[3]definitions_list_lookup!$V$12:$W$15,2,FALSE)</f>
        <v>#N/A</v>
      </c>
      <c r="Y217" s="75"/>
      <c r="Z217" s="75" t="e">
        <f>VLOOKUP(Y217,[3]definitions_list_lookup!$AT$3:$AU$5,2,FALSE)</f>
        <v>#N/A</v>
      </c>
      <c r="AA217" s="75"/>
      <c r="AB217" s="75"/>
      <c r="AC217" s="73"/>
      <c r="AD217" s="73"/>
      <c r="AE217" s="73"/>
      <c r="AF217" s="75"/>
      <c r="AG217" s="75"/>
      <c r="AH217" s="73"/>
      <c r="AI217" s="73"/>
      <c r="AJ217" s="73"/>
      <c r="AK217" s="72"/>
      <c r="AL217" s="76"/>
      <c r="AM217" s="76"/>
      <c r="AN217" s="72"/>
      <c r="AO217" s="76"/>
      <c r="AP217" s="72"/>
      <c r="AQ217" s="72"/>
      <c r="AR217" s="72"/>
      <c r="AS217" s="72"/>
      <c r="AT217" s="77"/>
      <c r="AU217" s="78"/>
      <c r="AV217" s="77"/>
      <c r="AW217" s="77"/>
      <c r="AX217" s="77"/>
      <c r="AY217" s="77"/>
      <c r="AZ217" s="77"/>
      <c r="BA217" s="77"/>
      <c r="BB217" s="77"/>
      <c r="BC217" s="77"/>
      <c r="BD217" s="79"/>
      <c r="BG217" s="70" t="s">
        <v>1471</v>
      </c>
      <c r="BH217" s="70" t="s">
        <v>1400</v>
      </c>
    </row>
    <row r="218" spans="3:60" s="70" customFormat="1">
      <c r="C218" s="70" t="s">
        <v>1386</v>
      </c>
      <c r="D218" s="70" t="s">
        <v>1387</v>
      </c>
      <c r="E218" s="70">
        <v>24</v>
      </c>
      <c r="F218" s="70">
        <v>4</v>
      </c>
      <c r="G218" s="71" t="str">
        <f t="shared" ref="G218:G219" si="94">E218&amp;"-"&amp;F218</f>
        <v>24-4</v>
      </c>
      <c r="H218" s="70">
        <v>19</v>
      </c>
      <c r="I218" s="70">
        <v>71</v>
      </c>
      <c r="J218" s="70" t="b">
        <f>IF((I218/100)&gt;(VLOOKUP($G218,[1]Depth_Lookup_CCL!$A$3:$L$549,9,FALSE)),"Value too high",TRUE)</f>
        <v>1</v>
      </c>
      <c r="K218" s="72">
        <f>(VLOOKUP($G218,Depth_Lookup_CCL!$A$3:$Z$549,11,FALSE))+(H218/100)</f>
        <v>56.87</v>
      </c>
      <c r="L218" s="72">
        <f>(VLOOKUP($G218,Depth_Lookup_CCL!$A$3:$Z$549,11,FALSE))+(I218/100)</f>
        <v>57.39</v>
      </c>
      <c r="M218" s="67">
        <v>5</v>
      </c>
      <c r="N218" s="70" t="s">
        <v>1389</v>
      </c>
      <c r="P218" s="73"/>
      <c r="Q218" s="73"/>
      <c r="R218" s="73"/>
      <c r="S218" s="74"/>
      <c r="T218" s="73"/>
      <c r="U218" s="75"/>
      <c r="V218" s="73"/>
      <c r="W218" s="73"/>
      <c r="X218" s="73"/>
      <c r="Y218" s="75"/>
      <c r="Z218" s="75"/>
      <c r="AA218" s="75"/>
      <c r="AB218" s="75"/>
      <c r="AC218" s="73"/>
      <c r="AD218" s="73"/>
      <c r="AE218" s="73"/>
      <c r="AF218" s="75"/>
      <c r="AG218" s="75"/>
      <c r="AH218" s="73"/>
      <c r="AI218" s="73"/>
      <c r="AJ218" s="73"/>
      <c r="AK218" s="72"/>
      <c r="AL218" s="76"/>
      <c r="AM218" s="76"/>
      <c r="AN218" s="72"/>
      <c r="AO218" s="76"/>
      <c r="AP218" s="72"/>
      <c r="AQ218" s="72"/>
      <c r="AR218" s="72"/>
      <c r="AS218" s="72"/>
      <c r="AT218" s="77">
        <v>18</v>
      </c>
      <c r="AU218" s="78">
        <v>270</v>
      </c>
      <c r="AV218" s="77">
        <v>0</v>
      </c>
      <c r="AW218" s="77">
        <v>360</v>
      </c>
      <c r="AX218" s="77">
        <f t="shared" si="59"/>
        <v>90</v>
      </c>
      <c r="AY218" s="77">
        <f t="shared" si="60"/>
        <v>90</v>
      </c>
      <c r="AZ218" s="77">
        <f t="shared" si="61"/>
        <v>72</v>
      </c>
      <c r="BA218" s="77">
        <f t="shared" si="62"/>
        <v>180</v>
      </c>
      <c r="BB218" s="77">
        <f t="shared" si="63"/>
        <v>18</v>
      </c>
      <c r="BC218" s="77">
        <f t="shared" si="64"/>
        <v>270</v>
      </c>
      <c r="BD218" s="79">
        <f t="shared" si="65"/>
        <v>18</v>
      </c>
      <c r="BE218" s="70">
        <f t="shared" ref="BE218" si="95">30+BD218</f>
        <v>48</v>
      </c>
      <c r="BF218" s="70">
        <f t="shared" ref="BF218" si="96">30-BD218</f>
        <v>12</v>
      </c>
    </row>
    <row r="219" spans="3:60" s="70" customFormat="1">
      <c r="C219" s="70" t="s">
        <v>1386</v>
      </c>
      <c r="D219" s="70" t="s">
        <v>1387</v>
      </c>
      <c r="E219" s="70">
        <v>24</v>
      </c>
      <c r="F219" s="70">
        <v>4</v>
      </c>
      <c r="G219" s="71" t="str">
        <f t="shared" si="94"/>
        <v>24-4</v>
      </c>
      <c r="H219" s="70">
        <v>71</v>
      </c>
      <c r="I219" s="70">
        <v>85</v>
      </c>
      <c r="J219" s="70" t="b">
        <f>IF((I219/100)&gt;(VLOOKUP($G219,[1]Depth_Lookup_CCL!$A$3:$L$549,9,FALSE)),"Value too high",TRUE)</f>
        <v>1</v>
      </c>
      <c r="K219" s="72">
        <f>(VLOOKUP($G219,Depth_Lookup_CCL!$A$3:$Z$549,11,FALSE))+(H219/100)</f>
        <v>57.39</v>
      </c>
      <c r="L219" s="72">
        <f>(VLOOKUP($G219,Depth_Lookup_CCL!$A$3:$Z$549,11,FALSE))+(I219/100)</f>
        <v>57.53</v>
      </c>
      <c r="M219" s="67">
        <v>5</v>
      </c>
      <c r="N219" s="70" t="s">
        <v>1389</v>
      </c>
      <c r="P219" s="73"/>
      <c r="Q219" s="73"/>
      <c r="R219" s="73"/>
      <c r="S219" s="74"/>
      <c r="T219" s="73"/>
      <c r="U219" s="75"/>
      <c r="V219" s="73"/>
      <c r="W219" s="73"/>
      <c r="X219" s="73"/>
      <c r="Y219" s="75"/>
      <c r="Z219" s="75"/>
      <c r="AA219" s="75"/>
      <c r="AB219" s="75"/>
      <c r="AC219" s="73"/>
      <c r="AD219" s="73"/>
      <c r="AE219" s="73"/>
      <c r="AF219" s="75"/>
      <c r="AG219" s="75"/>
      <c r="AH219" s="73"/>
      <c r="AI219" s="73"/>
      <c r="AJ219" s="73"/>
      <c r="AK219" s="72"/>
      <c r="AL219" s="76"/>
      <c r="AM219" s="76"/>
      <c r="AN219" s="72"/>
      <c r="AO219" s="76"/>
      <c r="AP219" s="72"/>
      <c r="AQ219" s="72"/>
      <c r="AR219" s="72"/>
      <c r="AS219" s="72"/>
      <c r="AT219" s="77"/>
      <c r="AU219" s="78"/>
      <c r="AV219" s="77"/>
      <c r="AW219" s="77"/>
      <c r="AX219" s="77"/>
      <c r="AY219" s="77"/>
      <c r="AZ219" s="77"/>
      <c r="BA219" s="77"/>
      <c r="BB219" s="77"/>
      <c r="BC219" s="77"/>
      <c r="BD219" s="79"/>
      <c r="BG219" s="70" t="s">
        <v>1471</v>
      </c>
    </row>
    <row r="220" spans="3:60" s="70" customFormat="1">
      <c r="C220" s="70" t="s">
        <v>1386</v>
      </c>
      <c r="D220" s="70" t="s">
        <v>1387</v>
      </c>
      <c r="E220" s="70">
        <v>25</v>
      </c>
      <c r="F220" s="70">
        <v>1</v>
      </c>
      <c r="G220" s="71" t="str">
        <f t="shared" si="25"/>
        <v>25-1</v>
      </c>
      <c r="H220" s="70">
        <v>0</v>
      </c>
      <c r="I220" s="70">
        <v>49</v>
      </c>
      <c r="J220" s="70" t="b">
        <f>IF((I220/100)&gt;(VLOOKUP($G220,[1]Depth_Lookup_CCL!$A$3:$L$549,9,FALSE)),"Value too high",TRUE)</f>
        <v>1</v>
      </c>
      <c r="K220" s="72">
        <f>(VLOOKUP($G220,Depth_Lookup_CCL!$A$3:$Z$549,11,FALSE))+(H220/100)</f>
        <v>57.3</v>
      </c>
      <c r="L220" s="72">
        <f>(VLOOKUP($G220,Depth_Lookup_CCL!$A$3:$Z$549,11,FALSE))+(I220/100)</f>
        <v>57.79</v>
      </c>
      <c r="M220" s="67">
        <v>5</v>
      </c>
      <c r="N220" s="70" t="s">
        <v>1389</v>
      </c>
      <c r="O220" s="70" t="s">
        <v>233</v>
      </c>
      <c r="P220" s="73"/>
      <c r="Q220" s="73"/>
      <c r="R220" s="73"/>
      <c r="S220" s="74"/>
      <c r="T220" s="73"/>
      <c r="U220" s="75"/>
      <c r="V220" s="73"/>
      <c r="W220" s="73"/>
      <c r="X220" s="73" t="e">
        <f>VLOOKUP(W220,[3]definitions_list_lookup!$V$12:$W$15,2,FALSE)</f>
        <v>#N/A</v>
      </c>
      <c r="Y220" s="75"/>
      <c r="Z220" s="75" t="e">
        <f>VLOOKUP(Y220,[3]definitions_list_lookup!$AT$3:$AU$5,2,FALSE)</f>
        <v>#N/A</v>
      </c>
      <c r="AA220" s="75"/>
      <c r="AB220" s="75"/>
      <c r="AC220" s="73"/>
      <c r="AD220" s="73"/>
      <c r="AE220" s="73"/>
      <c r="AF220" s="75"/>
      <c r="AG220" s="75"/>
      <c r="AH220" s="73"/>
      <c r="AI220" s="73"/>
      <c r="AJ220" s="73"/>
      <c r="AK220" s="72"/>
      <c r="AL220" s="76"/>
      <c r="AM220" s="76"/>
      <c r="AN220" s="72"/>
      <c r="AO220" s="76"/>
      <c r="AP220" s="72"/>
      <c r="AQ220" s="72"/>
      <c r="AR220" s="72"/>
      <c r="AS220" s="72"/>
      <c r="AT220" s="77"/>
      <c r="AU220" s="78"/>
      <c r="AV220" s="77"/>
      <c r="AW220" s="77"/>
      <c r="AX220" s="77"/>
      <c r="AY220" s="77"/>
      <c r="AZ220" s="77"/>
      <c r="BA220" s="77"/>
      <c r="BB220" s="77"/>
      <c r="BC220" s="77"/>
      <c r="BD220" s="79"/>
      <c r="BG220" s="70" t="s">
        <v>1471</v>
      </c>
    </row>
    <row r="221" spans="3:60" s="70" customFormat="1">
      <c r="C221" s="70" t="s">
        <v>1386</v>
      </c>
      <c r="D221" s="70" t="s">
        <v>1387</v>
      </c>
      <c r="E221" s="70">
        <v>25</v>
      </c>
      <c r="F221" s="70">
        <v>1</v>
      </c>
      <c r="G221" s="71" t="s">
        <v>1472</v>
      </c>
      <c r="H221" s="70">
        <v>49</v>
      </c>
      <c r="I221" s="70">
        <v>67</v>
      </c>
      <c r="J221" s="70" t="b">
        <v>1</v>
      </c>
      <c r="K221" s="72">
        <v>57.3</v>
      </c>
      <c r="L221" s="72">
        <v>57.97</v>
      </c>
      <c r="M221" s="67">
        <v>5</v>
      </c>
      <c r="N221" s="70" t="s">
        <v>1389</v>
      </c>
      <c r="P221" s="73"/>
      <c r="Q221" s="73"/>
      <c r="R221" s="73"/>
      <c r="S221" s="74"/>
      <c r="T221" s="73"/>
      <c r="U221" s="75"/>
      <c r="V221" s="73"/>
      <c r="W221" s="73"/>
      <c r="X221" s="73"/>
      <c r="Y221" s="75"/>
      <c r="Z221" s="75"/>
      <c r="AA221" s="75"/>
      <c r="AB221" s="75"/>
      <c r="AC221" s="73"/>
      <c r="AD221" s="73"/>
      <c r="AE221" s="73"/>
      <c r="AF221" s="75"/>
      <c r="AG221" s="75"/>
      <c r="AH221" s="73"/>
      <c r="AI221" s="73"/>
      <c r="AJ221" s="73"/>
      <c r="AK221" s="72"/>
      <c r="AL221" s="76"/>
      <c r="AM221" s="76"/>
      <c r="AN221" s="72"/>
      <c r="AO221" s="76"/>
      <c r="AP221" s="72"/>
      <c r="AQ221" s="72"/>
      <c r="AR221" s="72"/>
      <c r="AS221" s="72"/>
      <c r="AT221" s="77"/>
      <c r="AU221" s="78"/>
      <c r="AV221" s="77"/>
      <c r="AW221" s="77"/>
      <c r="AX221" s="77"/>
      <c r="AY221" s="77"/>
      <c r="AZ221" s="77"/>
      <c r="BA221" s="77"/>
      <c r="BB221" s="77"/>
      <c r="BC221" s="77"/>
      <c r="BD221" s="79"/>
    </row>
    <row r="222" spans="3:60" s="70" customFormat="1">
      <c r="C222" s="70" t="s">
        <v>1386</v>
      </c>
      <c r="D222" s="70" t="s">
        <v>1387</v>
      </c>
      <c r="E222" s="70">
        <v>25</v>
      </c>
      <c r="F222" s="70">
        <v>2</v>
      </c>
      <c r="G222" s="71" t="str">
        <f t="shared" si="25"/>
        <v>25-2</v>
      </c>
      <c r="H222" s="70">
        <v>0</v>
      </c>
      <c r="I222" s="70">
        <v>14</v>
      </c>
      <c r="J222" s="70" t="b">
        <f>IF((I222/100)&gt;(VLOOKUP($G222,[1]Depth_Lookup_CCL!$A$3:$L$549,9,FALSE)),"Value too high",TRUE)</f>
        <v>1</v>
      </c>
      <c r="K222" s="72">
        <f>(VLOOKUP($G222,Depth_Lookup_CCL!$A$3:$Z$549,11,FALSE))+(H222/100)</f>
        <v>57.98</v>
      </c>
      <c r="L222" s="72">
        <f>(VLOOKUP($G222,Depth_Lookup_CCL!$A$3:$Z$549,11,FALSE))+(I222/100)</f>
        <v>58.12</v>
      </c>
      <c r="M222" s="67">
        <v>5</v>
      </c>
      <c r="N222" s="70" t="s">
        <v>1389</v>
      </c>
      <c r="O222" s="70" t="s">
        <v>233</v>
      </c>
      <c r="P222" s="73"/>
      <c r="Q222" s="73"/>
      <c r="R222" s="73"/>
      <c r="S222" s="74"/>
      <c r="T222" s="73" t="s">
        <v>158</v>
      </c>
      <c r="U222" s="75" t="s">
        <v>155</v>
      </c>
      <c r="V222" s="73" t="s">
        <v>176</v>
      </c>
      <c r="W222" s="73" t="s">
        <v>107</v>
      </c>
      <c r="X222" s="73">
        <f>VLOOKUP(W222,[3]definitions_list_lookup!$V$12:$W$15,2,FALSE)</f>
        <v>2</v>
      </c>
      <c r="Y222" s="75" t="s">
        <v>241</v>
      </c>
      <c r="Z222" s="75">
        <f>VLOOKUP(Y222,[3]definitions_list_lookup!$AT$3:$AU$5,2,FALSE)</f>
        <v>0</v>
      </c>
      <c r="AA222" s="75">
        <v>5</v>
      </c>
      <c r="AB222" s="75"/>
      <c r="AC222" s="73"/>
      <c r="AD222" s="73"/>
      <c r="AE222" s="73"/>
      <c r="AF222" s="75"/>
      <c r="AG222" s="75"/>
      <c r="AH222" s="73"/>
      <c r="AI222" s="73"/>
      <c r="AJ222" s="73"/>
      <c r="AK222" s="72"/>
      <c r="AL222" s="76"/>
      <c r="AM222" s="76"/>
      <c r="AN222" s="72"/>
      <c r="AO222" s="76"/>
      <c r="AP222" s="72"/>
      <c r="AQ222" s="72"/>
      <c r="AR222" s="72"/>
      <c r="AS222" s="72"/>
      <c r="AT222" s="77"/>
      <c r="AU222" s="78"/>
      <c r="AV222" s="77"/>
      <c r="AW222" s="77"/>
      <c r="AX222" s="77"/>
      <c r="AY222" s="77"/>
      <c r="AZ222" s="77"/>
      <c r="BA222" s="77"/>
      <c r="BB222" s="77"/>
      <c r="BC222" s="77"/>
      <c r="BD222" s="79"/>
    </row>
    <row r="223" spans="3:60" s="70" customFormat="1">
      <c r="C223" s="70" t="s">
        <v>1386</v>
      </c>
      <c r="D223" s="70" t="s">
        <v>1387</v>
      </c>
      <c r="E223" s="70">
        <v>25</v>
      </c>
      <c r="F223" s="70">
        <v>2</v>
      </c>
      <c r="G223" s="71" t="str">
        <f t="shared" ref="G223:G228" si="97">E223&amp;"-"&amp;F223</f>
        <v>25-2</v>
      </c>
      <c r="H223" s="70">
        <v>14</v>
      </c>
      <c r="I223" s="70">
        <v>28</v>
      </c>
      <c r="J223" s="70" t="b">
        <f>IF((I223/100)&gt;(VLOOKUP($G223,[1]Depth_Lookup_CCL!$A$3:$L$549,9,FALSE)),"Value too high",TRUE)</f>
        <v>1</v>
      </c>
      <c r="K223" s="72">
        <f>(VLOOKUP($G223,Depth_Lookup_CCL!$A$3:$Z$549,11,FALSE))+(H223/100)</f>
        <v>58.12</v>
      </c>
      <c r="L223" s="72">
        <f>(VLOOKUP($G223,Depth_Lookup_CCL!$A$3:$Z$549,11,FALSE))+(I223/100)</f>
        <v>58.26</v>
      </c>
      <c r="M223" s="67">
        <v>5</v>
      </c>
      <c r="N223" s="70" t="s">
        <v>1389</v>
      </c>
      <c r="P223" s="73"/>
      <c r="Q223" s="73"/>
      <c r="R223" s="73"/>
      <c r="S223" s="74"/>
      <c r="T223" s="73"/>
      <c r="U223" s="75"/>
      <c r="V223" s="73"/>
      <c r="W223" s="73"/>
      <c r="X223" s="73"/>
      <c r="Y223" s="75"/>
      <c r="Z223" s="75"/>
      <c r="AA223" s="75"/>
      <c r="AB223" s="75"/>
      <c r="AC223" s="73"/>
      <c r="AD223" s="73"/>
      <c r="AE223" s="73"/>
      <c r="AF223" s="75"/>
      <c r="AG223" s="75"/>
      <c r="AH223" s="73"/>
      <c r="AI223" s="73"/>
      <c r="AJ223" s="73"/>
      <c r="AK223" s="72"/>
      <c r="AL223" s="76"/>
      <c r="AM223" s="76"/>
      <c r="AN223" s="72"/>
      <c r="AO223" s="76"/>
      <c r="AP223" s="72"/>
      <c r="AQ223" s="72"/>
      <c r="AR223" s="72"/>
      <c r="AS223" s="72"/>
      <c r="AT223" s="77"/>
      <c r="AU223" s="78"/>
      <c r="AV223" s="77"/>
      <c r="AW223" s="77"/>
      <c r="AX223" s="77"/>
      <c r="AY223" s="77"/>
      <c r="AZ223" s="77"/>
      <c r="BA223" s="77"/>
      <c r="BB223" s="77"/>
      <c r="BC223" s="77"/>
      <c r="BD223" s="79"/>
    </row>
    <row r="224" spans="3:60" s="70" customFormat="1">
      <c r="C224" s="70" t="s">
        <v>1386</v>
      </c>
      <c r="D224" s="70" t="s">
        <v>1387</v>
      </c>
      <c r="E224" s="70">
        <v>25</v>
      </c>
      <c r="F224" s="70">
        <v>2</v>
      </c>
      <c r="G224" s="71" t="str">
        <f t="shared" si="97"/>
        <v>25-2</v>
      </c>
      <c r="H224" s="70">
        <v>28</v>
      </c>
      <c r="I224" s="70">
        <v>44</v>
      </c>
      <c r="J224" s="70" t="b">
        <f>IF((I224/100)&gt;(VLOOKUP($G224,[1]Depth_Lookup_CCL!$A$3:$L$549,9,FALSE)),"Value too high",TRUE)</f>
        <v>1</v>
      </c>
      <c r="K224" s="72">
        <f>(VLOOKUP($G224,Depth_Lookup_CCL!$A$3:$Z$549,11,FALSE))+(H224/100)</f>
        <v>58.26</v>
      </c>
      <c r="L224" s="72">
        <f>(VLOOKUP($G224,Depth_Lookup_CCL!$A$3:$Z$549,11,FALSE))+(I224/100)</f>
        <v>58.419999999999995</v>
      </c>
      <c r="M224" s="67">
        <v>5</v>
      </c>
      <c r="N224" s="70" t="s">
        <v>1389</v>
      </c>
      <c r="P224" s="73"/>
      <c r="Q224" s="73"/>
      <c r="R224" s="73"/>
      <c r="S224" s="74"/>
      <c r="T224" s="73"/>
      <c r="U224" s="75"/>
      <c r="V224" s="73"/>
      <c r="W224" s="73"/>
      <c r="X224" s="73"/>
      <c r="Y224" s="75"/>
      <c r="Z224" s="75"/>
      <c r="AA224" s="75"/>
      <c r="AB224" s="75"/>
      <c r="AC224" s="73"/>
      <c r="AD224" s="73"/>
      <c r="AE224" s="73"/>
      <c r="AF224" s="75"/>
      <c r="AG224" s="75"/>
      <c r="AH224" s="73"/>
      <c r="AI224" s="73"/>
      <c r="AJ224" s="73"/>
      <c r="AK224" s="72"/>
      <c r="AL224" s="76"/>
      <c r="AM224" s="76"/>
      <c r="AN224" s="72"/>
      <c r="AO224" s="76"/>
      <c r="AP224" s="72"/>
      <c r="AQ224" s="72"/>
      <c r="AR224" s="72"/>
      <c r="AS224" s="72"/>
      <c r="AT224" s="77"/>
      <c r="AU224" s="78"/>
      <c r="AV224" s="77"/>
      <c r="AW224" s="77"/>
      <c r="AX224" s="77"/>
      <c r="AY224" s="77"/>
      <c r="AZ224" s="77"/>
      <c r="BA224" s="77"/>
      <c r="BB224" s="77"/>
      <c r="BC224" s="77"/>
      <c r="BD224" s="79"/>
    </row>
    <row r="225" spans="3:59" s="70" customFormat="1">
      <c r="C225" s="70" t="s">
        <v>1386</v>
      </c>
      <c r="D225" s="70" t="s">
        <v>1387</v>
      </c>
      <c r="E225" s="70">
        <v>25</v>
      </c>
      <c r="F225" s="70">
        <v>2</v>
      </c>
      <c r="G225" s="71" t="str">
        <f t="shared" si="97"/>
        <v>25-2</v>
      </c>
      <c r="H225" s="70">
        <v>44</v>
      </c>
      <c r="I225" s="70">
        <v>63</v>
      </c>
      <c r="J225" s="70" t="b">
        <f>IF((I225/100)&gt;(VLOOKUP($G225,[1]Depth_Lookup_CCL!$A$3:$L$549,9,FALSE)),"Value too high",TRUE)</f>
        <v>1</v>
      </c>
      <c r="K225" s="72">
        <f>(VLOOKUP($G225,Depth_Lookup_CCL!$A$3:$Z$549,11,FALSE))+(H225/100)</f>
        <v>58.419999999999995</v>
      </c>
      <c r="L225" s="72">
        <f>(VLOOKUP($G225,Depth_Lookup_CCL!$A$3:$Z$549,11,FALSE))+(I225/100)</f>
        <v>58.61</v>
      </c>
      <c r="M225" s="67">
        <v>5</v>
      </c>
      <c r="N225" s="70" t="s">
        <v>1389</v>
      </c>
      <c r="P225" s="73"/>
      <c r="Q225" s="73"/>
      <c r="R225" s="73"/>
      <c r="S225" s="74"/>
      <c r="T225" s="73"/>
      <c r="U225" s="75"/>
      <c r="V225" s="73"/>
      <c r="W225" s="73"/>
      <c r="X225" s="73"/>
      <c r="Y225" s="75"/>
      <c r="Z225" s="75"/>
      <c r="AA225" s="75"/>
      <c r="AB225" s="75"/>
      <c r="AC225" s="73"/>
      <c r="AD225" s="73"/>
      <c r="AE225" s="73"/>
      <c r="AF225" s="75"/>
      <c r="AG225" s="75"/>
      <c r="AH225" s="73"/>
      <c r="AI225" s="73"/>
      <c r="AJ225" s="73"/>
      <c r="AK225" s="72"/>
      <c r="AL225" s="76"/>
      <c r="AM225" s="76"/>
      <c r="AN225" s="72"/>
      <c r="AO225" s="76"/>
      <c r="AP225" s="72"/>
      <c r="AQ225" s="72"/>
      <c r="AR225" s="72"/>
      <c r="AS225" s="72"/>
      <c r="AT225" s="77"/>
      <c r="AU225" s="78"/>
      <c r="AV225" s="77"/>
      <c r="AW225" s="77"/>
      <c r="AX225" s="77"/>
      <c r="AY225" s="77"/>
      <c r="AZ225" s="77"/>
      <c r="BA225" s="77"/>
      <c r="BB225" s="77"/>
      <c r="BC225" s="77"/>
      <c r="BD225" s="79"/>
    </row>
    <row r="226" spans="3:59" s="70" customFormat="1">
      <c r="C226" s="70" t="s">
        <v>1386</v>
      </c>
      <c r="D226" s="70" t="s">
        <v>1387</v>
      </c>
      <c r="E226" s="70">
        <v>25</v>
      </c>
      <c r="F226" s="70">
        <v>2</v>
      </c>
      <c r="G226" s="71" t="str">
        <f t="shared" si="97"/>
        <v>25-2</v>
      </c>
      <c r="H226" s="70">
        <v>63</v>
      </c>
      <c r="I226" s="70">
        <v>73</v>
      </c>
      <c r="J226" s="70" t="b">
        <f>IF((I226/100)&gt;(VLOOKUP($G226,[1]Depth_Lookup_CCL!$A$3:$L$549,9,FALSE)),"Value too high",TRUE)</f>
        <v>1</v>
      </c>
      <c r="K226" s="72">
        <f>(VLOOKUP($G226,Depth_Lookup_CCL!$A$3:$Z$549,11,FALSE))+(H226/100)</f>
        <v>58.61</v>
      </c>
      <c r="L226" s="72">
        <f>(VLOOKUP($G226,Depth_Lookup_CCL!$A$3:$Z$549,11,FALSE))+(I226/100)</f>
        <v>58.709999999999994</v>
      </c>
      <c r="M226" s="67">
        <v>5</v>
      </c>
      <c r="N226" s="70" t="s">
        <v>1389</v>
      </c>
      <c r="P226" s="73"/>
      <c r="Q226" s="73"/>
      <c r="R226" s="73"/>
      <c r="S226" s="74"/>
      <c r="T226" s="73"/>
      <c r="U226" s="75"/>
      <c r="V226" s="73"/>
      <c r="W226" s="73"/>
      <c r="X226" s="73"/>
      <c r="Y226" s="75"/>
      <c r="Z226" s="75"/>
      <c r="AA226" s="75"/>
      <c r="AB226" s="75"/>
      <c r="AC226" s="73"/>
      <c r="AD226" s="73"/>
      <c r="AE226" s="73"/>
      <c r="AF226" s="75"/>
      <c r="AG226" s="75"/>
      <c r="AH226" s="73"/>
      <c r="AI226" s="73"/>
      <c r="AJ226" s="73"/>
      <c r="AK226" s="72"/>
      <c r="AL226" s="76"/>
      <c r="AM226" s="76"/>
      <c r="AN226" s="72"/>
      <c r="AO226" s="76"/>
      <c r="AP226" s="72"/>
      <c r="AQ226" s="72"/>
      <c r="AR226" s="72"/>
      <c r="AS226" s="72"/>
      <c r="AT226" s="77"/>
      <c r="AU226" s="78"/>
      <c r="AV226" s="77"/>
      <c r="AW226" s="77"/>
      <c r="AX226" s="77"/>
      <c r="AY226" s="77"/>
      <c r="AZ226" s="77"/>
      <c r="BA226" s="77"/>
      <c r="BB226" s="77"/>
      <c r="BC226" s="77"/>
      <c r="BD226" s="79"/>
    </row>
    <row r="227" spans="3:59" s="70" customFormat="1">
      <c r="C227" s="70" t="s">
        <v>1386</v>
      </c>
      <c r="D227" s="70" t="s">
        <v>1387</v>
      </c>
      <c r="E227" s="70">
        <v>25</v>
      </c>
      <c r="F227" s="70">
        <v>2</v>
      </c>
      <c r="G227" s="71" t="str">
        <f t="shared" si="97"/>
        <v>25-2</v>
      </c>
      <c r="H227" s="70">
        <v>73</v>
      </c>
      <c r="I227" s="70">
        <v>83</v>
      </c>
      <c r="J227" s="70" t="b">
        <f>IF((I227/100)&gt;(VLOOKUP($G227,[1]Depth_Lookup_CCL!$A$3:$L$549,9,FALSE)),"Value too high",TRUE)</f>
        <v>1</v>
      </c>
      <c r="K227" s="72">
        <f>(VLOOKUP($G227,Depth_Lookup_CCL!$A$3:$Z$549,11,FALSE))+(H227/100)</f>
        <v>58.709999999999994</v>
      </c>
      <c r="L227" s="72">
        <f>(VLOOKUP($G227,Depth_Lookup_CCL!$A$3:$Z$549,11,FALSE))+(I227/100)</f>
        <v>58.809999999999995</v>
      </c>
      <c r="M227" s="67">
        <v>5</v>
      </c>
      <c r="N227" s="70" t="s">
        <v>1389</v>
      </c>
      <c r="P227" s="73"/>
      <c r="Q227" s="73"/>
      <c r="R227" s="73"/>
      <c r="S227" s="74"/>
      <c r="T227" s="73"/>
      <c r="U227" s="75"/>
      <c r="V227" s="73"/>
      <c r="W227" s="73"/>
      <c r="X227" s="73"/>
      <c r="Y227" s="75"/>
      <c r="Z227" s="75"/>
      <c r="AA227" s="75"/>
      <c r="AB227" s="75"/>
      <c r="AC227" s="73"/>
      <c r="AD227" s="73"/>
      <c r="AE227" s="73"/>
      <c r="AF227" s="75"/>
      <c r="AG227" s="75"/>
      <c r="AH227" s="73"/>
      <c r="AI227" s="73"/>
      <c r="AJ227" s="73"/>
      <c r="AK227" s="72"/>
      <c r="AL227" s="76"/>
      <c r="AM227" s="76"/>
      <c r="AN227" s="72"/>
      <c r="AO227" s="76"/>
      <c r="AP227" s="72"/>
      <c r="AQ227" s="72"/>
      <c r="AR227" s="72"/>
      <c r="AS227" s="72"/>
      <c r="AT227" s="77"/>
      <c r="AU227" s="78"/>
      <c r="AV227" s="77"/>
      <c r="AW227" s="77"/>
      <c r="AX227" s="77"/>
      <c r="AY227" s="77"/>
      <c r="AZ227" s="77"/>
      <c r="BA227" s="77"/>
      <c r="BB227" s="77"/>
      <c r="BC227" s="77"/>
      <c r="BD227" s="79"/>
    </row>
    <row r="228" spans="3:59" s="70" customFormat="1">
      <c r="C228" s="70" t="s">
        <v>1386</v>
      </c>
      <c r="D228" s="70" t="s">
        <v>1387</v>
      </c>
      <c r="E228" s="70">
        <v>25</v>
      </c>
      <c r="F228" s="70">
        <v>2</v>
      </c>
      <c r="G228" s="71" t="str">
        <f t="shared" si="97"/>
        <v>25-2</v>
      </c>
      <c r="H228" s="70">
        <v>83</v>
      </c>
      <c r="I228" s="70">
        <v>85</v>
      </c>
      <c r="J228" s="70" t="b">
        <f>IF((I228/100)&gt;(VLOOKUP($G228,[1]Depth_Lookup_CCL!$A$3:$L$549,9,FALSE)),"Value too high",TRUE)</f>
        <v>1</v>
      </c>
      <c r="K228" s="72">
        <f>(VLOOKUP($G228,Depth_Lookup_CCL!$A$3:$Z$549,11,FALSE))+(H228/100)</f>
        <v>58.809999999999995</v>
      </c>
      <c r="L228" s="72">
        <f>(VLOOKUP($G228,Depth_Lookup_CCL!$A$3:$Z$549,11,FALSE))+(I228/100)</f>
        <v>58.83</v>
      </c>
      <c r="M228" s="67">
        <v>5</v>
      </c>
      <c r="N228" s="70" t="s">
        <v>1389</v>
      </c>
      <c r="P228" s="73"/>
      <c r="Q228" s="73"/>
      <c r="R228" s="73"/>
      <c r="S228" s="74"/>
      <c r="T228" s="73"/>
      <c r="U228" s="75"/>
      <c r="V228" s="73"/>
      <c r="W228" s="73"/>
      <c r="X228" s="73"/>
      <c r="Y228" s="75"/>
      <c r="Z228" s="75"/>
      <c r="AA228" s="75"/>
      <c r="AB228" s="75"/>
      <c r="AC228" s="73"/>
      <c r="AD228" s="73"/>
      <c r="AE228" s="73"/>
      <c r="AF228" s="75"/>
      <c r="AG228" s="75"/>
      <c r="AH228" s="73"/>
      <c r="AI228" s="73"/>
      <c r="AJ228" s="73"/>
      <c r="AK228" s="72"/>
      <c r="AL228" s="76"/>
      <c r="AM228" s="76"/>
      <c r="AN228" s="72"/>
      <c r="AO228" s="76"/>
      <c r="AP228" s="72"/>
      <c r="AQ228" s="72"/>
      <c r="AR228" s="72"/>
      <c r="AS228" s="72"/>
      <c r="AT228" s="77"/>
      <c r="AU228" s="78"/>
      <c r="AV228" s="77"/>
      <c r="AW228" s="77"/>
      <c r="AX228" s="77"/>
      <c r="AY228" s="77"/>
      <c r="AZ228" s="77"/>
      <c r="BA228" s="77"/>
      <c r="BB228" s="77"/>
      <c r="BC228" s="77"/>
      <c r="BD228" s="79"/>
      <c r="BG228" s="70" t="s">
        <v>1471</v>
      </c>
    </row>
    <row r="229" spans="3:59" s="70" customFormat="1">
      <c r="C229" s="70" t="s">
        <v>1386</v>
      </c>
      <c r="D229" s="70" t="s">
        <v>1387</v>
      </c>
      <c r="E229" s="70">
        <v>25</v>
      </c>
      <c r="F229" s="70">
        <v>3</v>
      </c>
      <c r="G229" s="71" t="str">
        <f t="shared" si="25"/>
        <v>25-3</v>
      </c>
      <c r="H229" s="70">
        <v>0</v>
      </c>
      <c r="I229" s="70">
        <v>93</v>
      </c>
      <c r="J229" s="70" t="str">
        <f>IF((I229/100)&gt;(VLOOKUP($G229,[1]Depth_Lookup_CCL!$A$3:$L$549,9,FALSE)),"Value too high",TRUE)</f>
        <v>Value too high</v>
      </c>
      <c r="K229" s="72">
        <f>(VLOOKUP($G229,Depth_Lookup_CCL!$A$3:$Z$549,11,FALSE))+(H229/100)</f>
        <v>58.83</v>
      </c>
      <c r="L229" s="72">
        <f>(VLOOKUP($G229,Depth_Lookup_CCL!$A$3:$Z$549,11,FALSE))+(I229/100)</f>
        <v>59.76</v>
      </c>
      <c r="M229" s="67">
        <v>5</v>
      </c>
      <c r="N229" s="70" t="s">
        <v>1389</v>
      </c>
      <c r="O229" s="70" t="s">
        <v>233</v>
      </c>
      <c r="P229" s="73"/>
      <c r="Q229" s="73"/>
      <c r="R229" s="73"/>
      <c r="S229" s="74"/>
      <c r="T229" s="73"/>
      <c r="U229" s="75"/>
      <c r="V229" s="73"/>
      <c r="W229" s="73"/>
      <c r="X229" s="73" t="e">
        <f>VLOOKUP(W229,[3]definitions_list_lookup!$V$12:$W$15,2,FALSE)</f>
        <v>#N/A</v>
      </c>
      <c r="Y229" s="75"/>
      <c r="Z229" s="75" t="e">
        <f>VLOOKUP(Y229,[3]definitions_list_lookup!$AT$3:$AU$5,2,FALSE)</f>
        <v>#N/A</v>
      </c>
      <c r="AA229" s="75"/>
      <c r="AB229" s="75"/>
      <c r="AC229" s="73"/>
      <c r="AD229" s="73"/>
      <c r="AE229" s="73"/>
      <c r="AF229" s="75"/>
      <c r="AG229" s="75"/>
      <c r="AH229" s="73"/>
      <c r="AI229" s="73"/>
      <c r="AJ229" s="73"/>
      <c r="AK229" s="72"/>
      <c r="AL229" s="76"/>
      <c r="AM229" s="76"/>
      <c r="AN229" s="72"/>
      <c r="AO229" s="76"/>
      <c r="AP229" s="72"/>
      <c r="AQ229" s="72"/>
      <c r="AR229" s="72"/>
      <c r="AS229" s="72"/>
      <c r="AT229" s="77">
        <v>90</v>
      </c>
      <c r="AU229" s="78">
        <v>180</v>
      </c>
      <c r="AV229" s="77">
        <v>0</v>
      </c>
      <c r="AW229" s="77">
        <v>360</v>
      </c>
      <c r="AX229" s="77">
        <f t="shared" si="59"/>
        <v>90</v>
      </c>
      <c r="AY229" s="77">
        <f t="shared" si="60"/>
        <v>90</v>
      </c>
      <c r="AZ229" s="77">
        <f t="shared" si="61"/>
        <v>2.1500079925461761E-31</v>
      </c>
      <c r="BA229" s="77">
        <f t="shared" si="62"/>
        <v>180</v>
      </c>
      <c r="BB229" s="77">
        <f t="shared" si="63"/>
        <v>90</v>
      </c>
      <c r="BC229" s="77">
        <f t="shared" si="64"/>
        <v>270</v>
      </c>
      <c r="BD229" s="79">
        <f t="shared" si="65"/>
        <v>90</v>
      </c>
      <c r="BE229" s="70">
        <f t="shared" ref="BE229" si="98">30+BD229</f>
        <v>120</v>
      </c>
      <c r="BF229" s="70">
        <f t="shared" si="57"/>
        <v>-60</v>
      </c>
      <c r="BG229" s="70" t="s">
        <v>1471</v>
      </c>
    </row>
    <row r="230" spans="3:59" s="70" customFormat="1">
      <c r="C230" s="70" t="s">
        <v>1386</v>
      </c>
      <c r="D230" s="70" t="s">
        <v>1387</v>
      </c>
      <c r="E230" s="70">
        <v>25</v>
      </c>
      <c r="F230" s="70">
        <v>4</v>
      </c>
      <c r="G230" s="71" t="str">
        <f t="shared" si="25"/>
        <v>25-4</v>
      </c>
      <c r="H230" s="70">
        <v>0</v>
      </c>
      <c r="I230" s="70">
        <v>38</v>
      </c>
      <c r="J230" s="70" t="b">
        <f>IF((I230/100)&gt;(VLOOKUP($G230,[1]Depth_Lookup_CCL!$A$3:$L$549,9,FALSE)),"Value too high",TRUE)</f>
        <v>1</v>
      </c>
      <c r="K230" s="72">
        <f>(VLOOKUP($G230,Depth_Lookup_CCL!$A$3:$Z$549,11,FALSE))+(H230/100)</f>
        <v>59.754999999999995</v>
      </c>
      <c r="L230" s="72">
        <f>(VLOOKUP($G230,Depth_Lookup_CCL!$A$3:$Z$549,11,FALSE))+(I230/100)</f>
        <v>60.134999999999998</v>
      </c>
      <c r="M230" s="67">
        <v>5</v>
      </c>
      <c r="N230" s="70" t="s">
        <v>1389</v>
      </c>
      <c r="O230" s="70" t="s">
        <v>233</v>
      </c>
      <c r="P230" s="73"/>
      <c r="Q230" s="73"/>
      <c r="R230" s="73"/>
      <c r="S230" s="74"/>
      <c r="T230" s="73"/>
      <c r="U230" s="75"/>
      <c r="V230" s="73"/>
      <c r="W230" s="73"/>
      <c r="X230" s="73" t="e">
        <f>VLOOKUP(W230,[3]definitions_list_lookup!$V$12:$W$15,2,FALSE)</f>
        <v>#N/A</v>
      </c>
      <c r="Y230" s="75"/>
      <c r="Z230" s="75" t="e">
        <f>VLOOKUP(Y230,[3]definitions_list_lookup!$AT$3:$AU$5,2,FALSE)</f>
        <v>#N/A</v>
      </c>
      <c r="AA230" s="75"/>
      <c r="AB230" s="75"/>
      <c r="AC230" s="73"/>
      <c r="AD230" s="73"/>
      <c r="AE230" s="73"/>
      <c r="AF230" s="75"/>
      <c r="AG230" s="75"/>
      <c r="AH230" s="73"/>
      <c r="AI230" s="73"/>
      <c r="AJ230" s="73"/>
      <c r="AK230" s="72"/>
      <c r="AL230" s="76"/>
      <c r="AM230" s="76"/>
      <c r="AN230" s="72"/>
      <c r="AO230" s="76"/>
      <c r="AP230" s="72"/>
      <c r="AQ230" s="72"/>
      <c r="AR230" s="72"/>
      <c r="AS230" s="72"/>
      <c r="AT230" s="77"/>
      <c r="AU230" s="78"/>
      <c r="AV230" s="77"/>
      <c r="AW230" s="77"/>
      <c r="AX230" s="77"/>
      <c r="AY230" s="77"/>
      <c r="AZ230" s="77"/>
      <c r="BA230" s="77"/>
      <c r="BB230" s="77"/>
      <c r="BC230" s="77"/>
      <c r="BD230" s="79"/>
      <c r="BG230" s="70" t="s">
        <v>1471</v>
      </c>
    </row>
    <row r="231" spans="3:59" s="70" customFormat="1">
      <c r="C231" s="70" t="s">
        <v>1386</v>
      </c>
      <c r="D231" s="70" t="s">
        <v>1387</v>
      </c>
      <c r="E231" s="70">
        <v>25</v>
      </c>
      <c r="F231" s="70">
        <v>4</v>
      </c>
      <c r="G231" s="71" t="str">
        <f t="shared" ref="G231" si="99">E231&amp;"-"&amp;F231</f>
        <v>25-4</v>
      </c>
      <c r="H231" s="70">
        <v>38</v>
      </c>
      <c r="I231" s="70">
        <v>86</v>
      </c>
      <c r="J231" s="70" t="str">
        <f>IF((I231/100)&gt;(VLOOKUP($G231,[1]Depth_Lookup_CCL!$A$3:$L$549,9,FALSE)),"Value too high",TRUE)</f>
        <v>Value too high</v>
      </c>
      <c r="K231" s="72">
        <f>(VLOOKUP($G231,Depth_Lookup_CCL!$A$3:$Z$549,11,FALSE))+(H231/100)</f>
        <v>60.134999999999998</v>
      </c>
      <c r="L231" s="72">
        <f>(VLOOKUP($G231,Depth_Lookup_CCL!$A$3:$Z$549,11,FALSE))+(I231/100)</f>
        <v>60.614999999999995</v>
      </c>
      <c r="M231" s="67">
        <v>5</v>
      </c>
      <c r="N231" s="70" t="s">
        <v>1389</v>
      </c>
      <c r="P231" s="73"/>
      <c r="Q231" s="73"/>
      <c r="R231" s="73"/>
      <c r="S231" s="74"/>
      <c r="T231" s="73"/>
      <c r="U231" s="75"/>
      <c r="V231" s="73"/>
      <c r="W231" s="73"/>
      <c r="X231" s="73"/>
      <c r="Y231" s="75"/>
      <c r="Z231" s="75"/>
      <c r="AA231" s="75"/>
      <c r="AB231" s="75"/>
      <c r="AC231" s="73"/>
      <c r="AD231" s="73"/>
      <c r="AE231" s="73"/>
      <c r="AF231" s="75"/>
      <c r="AG231" s="75"/>
      <c r="AH231" s="73"/>
      <c r="AI231" s="73"/>
      <c r="AJ231" s="73"/>
      <c r="AK231" s="72"/>
      <c r="AL231" s="76"/>
      <c r="AM231" s="76"/>
      <c r="AN231" s="72"/>
      <c r="AO231" s="76"/>
      <c r="AP231" s="72"/>
      <c r="AQ231" s="72"/>
      <c r="AR231" s="72"/>
      <c r="AS231" s="72"/>
      <c r="AT231" s="77"/>
      <c r="AU231" s="78"/>
      <c r="AV231" s="77"/>
      <c r="AW231" s="77"/>
      <c r="AX231" s="77"/>
      <c r="AY231" s="77"/>
      <c r="AZ231" s="77"/>
      <c r="BA231" s="77"/>
      <c r="BB231" s="77"/>
      <c r="BC231" s="77"/>
      <c r="BD231" s="79"/>
    </row>
    <row r="232" spans="3:59" s="70" customFormat="1">
      <c r="C232" s="70" t="s">
        <v>1386</v>
      </c>
      <c r="D232" s="70" t="s">
        <v>1387</v>
      </c>
      <c r="E232" s="70">
        <v>26</v>
      </c>
      <c r="F232" s="70">
        <v>1</v>
      </c>
      <c r="G232" s="71" t="str">
        <f t="shared" si="25"/>
        <v>26-1</v>
      </c>
      <c r="H232" s="70">
        <v>0</v>
      </c>
      <c r="I232" s="70">
        <v>20</v>
      </c>
      <c r="J232" s="70" t="b">
        <f>IF((I232/100)&gt;(VLOOKUP($G232,[1]Depth_Lookup_CCL!$A$3:$L$549,9,FALSE)),"Value too high",TRUE)</f>
        <v>1</v>
      </c>
      <c r="K232" s="72">
        <f>(VLOOKUP($G232,Depth_Lookup_CCL!$A$3:$Z$549,11,FALSE))+(H232/100)</f>
        <v>60.35</v>
      </c>
      <c r="L232" s="72">
        <f>(VLOOKUP($G232,Depth_Lookup_CCL!$A$3:$Z$549,11,FALSE))+(I232/100)</f>
        <v>60.550000000000004</v>
      </c>
      <c r="M232" s="67">
        <v>5</v>
      </c>
      <c r="N232" s="70" t="s">
        <v>1389</v>
      </c>
      <c r="O232" s="70" t="s">
        <v>233</v>
      </c>
      <c r="P232" s="73"/>
      <c r="Q232" s="73"/>
      <c r="R232" s="73"/>
      <c r="S232" s="74"/>
      <c r="T232" s="73"/>
      <c r="U232" s="75"/>
      <c r="V232" s="73"/>
      <c r="W232" s="73"/>
      <c r="X232" s="73" t="e">
        <f>VLOOKUP(W232,[3]definitions_list_lookup!$V$12:$W$15,2,FALSE)</f>
        <v>#N/A</v>
      </c>
      <c r="Y232" s="75"/>
      <c r="Z232" s="75" t="e">
        <f>VLOOKUP(Y232,[3]definitions_list_lookup!$AT$3:$AU$5,2,FALSE)</f>
        <v>#N/A</v>
      </c>
      <c r="AA232" s="75"/>
      <c r="AB232" s="75"/>
      <c r="AC232" s="73"/>
      <c r="AD232" s="73"/>
      <c r="AE232" s="73"/>
      <c r="AF232" s="75"/>
      <c r="AG232" s="75"/>
      <c r="AH232" s="73"/>
      <c r="AI232" s="73"/>
      <c r="AJ232" s="73"/>
      <c r="AK232" s="72"/>
      <c r="AL232" s="76"/>
      <c r="AM232" s="76"/>
      <c r="AN232" s="72"/>
      <c r="AO232" s="76"/>
      <c r="AP232" s="72"/>
      <c r="AQ232" s="72"/>
      <c r="AR232" s="72"/>
      <c r="AS232" s="72"/>
      <c r="AT232" s="77"/>
      <c r="AU232" s="78"/>
      <c r="AV232" s="77"/>
      <c r="AW232" s="77"/>
      <c r="AX232" s="77"/>
      <c r="AY232" s="77"/>
      <c r="AZ232" s="77"/>
      <c r="BA232" s="77"/>
      <c r="BB232" s="77"/>
      <c r="BC232" s="77"/>
      <c r="BD232" s="79"/>
    </row>
    <row r="233" spans="3:59" s="70" customFormat="1">
      <c r="C233" s="70" t="s">
        <v>1386</v>
      </c>
      <c r="D233" s="70" t="s">
        <v>1387</v>
      </c>
      <c r="E233" s="70">
        <v>26</v>
      </c>
      <c r="F233" s="70">
        <v>1</v>
      </c>
      <c r="G233" s="71" t="str">
        <f t="shared" ref="G233:G235" si="100">E233&amp;"-"&amp;F233</f>
        <v>26-1</v>
      </c>
      <c r="H233" s="70">
        <v>20</v>
      </c>
      <c r="I233" s="70">
        <v>53</v>
      </c>
      <c r="J233" s="70" t="b">
        <f>IF((I233/100)&gt;(VLOOKUP($G233,[1]Depth_Lookup_CCL!$A$3:$L$549,9,FALSE)),"Value too high",TRUE)</f>
        <v>1</v>
      </c>
      <c r="K233" s="72">
        <f>(VLOOKUP($G233,Depth_Lookup_CCL!$A$3:$Z$549,11,FALSE))+(H233/100)</f>
        <v>60.550000000000004</v>
      </c>
      <c r="L233" s="72">
        <f>(VLOOKUP($G233,Depth_Lookup_CCL!$A$3:$Z$549,11,FALSE))+(I233/100)</f>
        <v>60.88</v>
      </c>
      <c r="M233" s="67">
        <v>5</v>
      </c>
      <c r="N233" s="70" t="s">
        <v>1389</v>
      </c>
      <c r="P233" s="73"/>
      <c r="Q233" s="73"/>
      <c r="R233" s="73"/>
      <c r="S233" s="74"/>
      <c r="T233" s="73"/>
      <c r="U233" s="75"/>
      <c r="V233" s="73"/>
      <c r="W233" s="73"/>
      <c r="X233" s="73"/>
      <c r="Y233" s="75"/>
      <c r="Z233" s="75"/>
      <c r="AA233" s="75"/>
      <c r="AB233" s="75"/>
      <c r="AC233" s="73"/>
      <c r="AD233" s="73"/>
      <c r="AE233" s="73"/>
      <c r="AF233" s="75"/>
      <c r="AG233" s="75"/>
      <c r="AH233" s="73"/>
      <c r="AI233" s="73"/>
      <c r="AJ233" s="73"/>
      <c r="AK233" s="72"/>
      <c r="AL233" s="76"/>
      <c r="AM233" s="76"/>
      <c r="AN233" s="72"/>
      <c r="AO233" s="76"/>
      <c r="AP233" s="72"/>
      <c r="AQ233" s="72"/>
      <c r="AR233" s="72"/>
      <c r="AS233" s="72"/>
      <c r="AT233" s="77"/>
      <c r="AU233" s="78"/>
      <c r="AV233" s="77"/>
      <c r="AW233" s="77"/>
      <c r="AX233" s="77"/>
      <c r="AY233" s="77"/>
      <c r="AZ233" s="77"/>
      <c r="BA233" s="77"/>
      <c r="BB233" s="77"/>
      <c r="BC233" s="77"/>
      <c r="BD233" s="79"/>
    </row>
    <row r="234" spans="3:59" s="70" customFormat="1">
      <c r="C234" s="70" t="s">
        <v>1386</v>
      </c>
      <c r="D234" s="70" t="s">
        <v>1387</v>
      </c>
      <c r="E234" s="70">
        <v>26</v>
      </c>
      <c r="F234" s="70">
        <v>1</v>
      </c>
      <c r="G234" s="71" t="str">
        <f t="shared" si="100"/>
        <v>26-1</v>
      </c>
      <c r="H234" s="70">
        <v>53</v>
      </c>
      <c r="I234" s="70">
        <v>76</v>
      </c>
      <c r="J234" s="70" t="b">
        <f>IF((I234/100)&gt;(VLOOKUP($G234,[1]Depth_Lookup_CCL!$A$3:$L$549,9,FALSE)),"Value too high",TRUE)</f>
        <v>1</v>
      </c>
      <c r="K234" s="72">
        <f>(VLOOKUP($G234,Depth_Lookup_CCL!$A$3:$Z$549,11,FALSE))+(H234/100)</f>
        <v>60.88</v>
      </c>
      <c r="L234" s="72">
        <f>(VLOOKUP($G234,Depth_Lookup_CCL!$A$3:$Z$549,11,FALSE))+(I234/100)</f>
        <v>61.11</v>
      </c>
      <c r="M234" s="67">
        <v>5</v>
      </c>
      <c r="N234" s="70" t="s">
        <v>1389</v>
      </c>
      <c r="P234" s="73"/>
      <c r="Q234" s="73"/>
      <c r="R234" s="73"/>
      <c r="S234" s="74"/>
      <c r="T234" s="73"/>
      <c r="U234" s="75"/>
      <c r="V234" s="73"/>
      <c r="W234" s="73"/>
      <c r="X234" s="73"/>
      <c r="Y234" s="75"/>
      <c r="Z234" s="75"/>
      <c r="AA234" s="75"/>
      <c r="AB234" s="75"/>
      <c r="AC234" s="73"/>
      <c r="AD234" s="73"/>
      <c r="AE234" s="73"/>
      <c r="AF234" s="75"/>
      <c r="AG234" s="75"/>
      <c r="AH234" s="73"/>
      <c r="AI234" s="73"/>
      <c r="AJ234" s="73"/>
      <c r="AK234" s="72"/>
      <c r="AL234" s="76"/>
      <c r="AM234" s="76"/>
      <c r="AN234" s="72"/>
      <c r="AO234" s="76"/>
      <c r="AP234" s="72"/>
      <c r="AQ234" s="72"/>
      <c r="AR234" s="72"/>
      <c r="AS234" s="72"/>
      <c r="AT234" s="77"/>
      <c r="AU234" s="78"/>
      <c r="AV234" s="77"/>
      <c r="AW234" s="77"/>
      <c r="AX234" s="77"/>
      <c r="AY234" s="77"/>
      <c r="AZ234" s="77"/>
      <c r="BA234" s="77"/>
      <c r="BB234" s="77"/>
      <c r="BC234" s="77"/>
      <c r="BD234" s="79"/>
    </row>
    <row r="235" spans="3:59" s="70" customFormat="1">
      <c r="C235" s="70" t="s">
        <v>1386</v>
      </c>
      <c r="D235" s="70" t="s">
        <v>1387</v>
      </c>
      <c r="E235" s="70">
        <v>26</v>
      </c>
      <c r="F235" s="70">
        <v>1</v>
      </c>
      <c r="G235" s="71" t="str">
        <f t="shared" si="100"/>
        <v>26-1</v>
      </c>
      <c r="H235" s="70">
        <v>76</v>
      </c>
      <c r="I235" s="70">
        <v>84</v>
      </c>
      <c r="J235" s="70" t="b">
        <f>IF((I235/100)&gt;(VLOOKUP($G235,[1]Depth_Lookup_CCL!$A$3:$L$549,9,FALSE)),"Value too high",TRUE)</f>
        <v>1</v>
      </c>
      <c r="K235" s="72">
        <f>(VLOOKUP($G235,Depth_Lookup_CCL!$A$3:$Z$549,11,FALSE))+(H235/100)</f>
        <v>61.11</v>
      </c>
      <c r="L235" s="72">
        <f>(VLOOKUP($G235,Depth_Lookup_CCL!$A$3:$Z$549,11,FALSE))+(I235/100)</f>
        <v>61.190000000000005</v>
      </c>
      <c r="M235" s="67">
        <v>5</v>
      </c>
      <c r="N235" s="70" t="s">
        <v>1389</v>
      </c>
      <c r="P235" s="73"/>
      <c r="Q235" s="73"/>
      <c r="R235" s="73"/>
      <c r="S235" s="74"/>
      <c r="T235" s="73"/>
      <c r="U235" s="75"/>
      <c r="V235" s="73"/>
      <c r="W235" s="73"/>
      <c r="X235" s="73"/>
      <c r="Y235" s="75"/>
      <c r="Z235" s="75"/>
      <c r="AA235" s="75"/>
      <c r="AB235" s="75"/>
      <c r="AC235" s="73"/>
      <c r="AD235" s="73"/>
      <c r="AE235" s="73"/>
      <c r="AF235" s="75"/>
      <c r="AG235" s="75"/>
      <c r="AH235" s="73"/>
      <c r="AI235" s="73"/>
      <c r="AJ235" s="73"/>
      <c r="AK235" s="72"/>
      <c r="AL235" s="76"/>
      <c r="AM235" s="76"/>
      <c r="AN235" s="72"/>
      <c r="AO235" s="76"/>
      <c r="AP235" s="72"/>
      <c r="AQ235" s="72"/>
      <c r="AR235" s="72"/>
      <c r="AS235" s="72"/>
      <c r="AT235" s="77"/>
      <c r="AU235" s="78"/>
      <c r="AV235" s="77"/>
      <c r="AW235" s="77"/>
      <c r="AX235" s="77"/>
      <c r="AY235" s="77"/>
      <c r="AZ235" s="77"/>
      <c r="BA235" s="77"/>
      <c r="BB235" s="77"/>
      <c r="BC235" s="77"/>
      <c r="BD235" s="79"/>
    </row>
    <row r="236" spans="3:59" s="70" customFormat="1">
      <c r="C236" s="70" t="s">
        <v>1386</v>
      </c>
      <c r="D236" s="70" t="s">
        <v>1387</v>
      </c>
      <c r="E236" s="70">
        <v>26</v>
      </c>
      <c r="F236" s="70">
        <v>2</v>
      </c>
      <c r="G236" s="71" t="str">
        <f t="shared" si="25"/>
        <v>26-2</v>
      </c>
      <c r="H236" s="70">
        <v>0</v>
      </c>
      <c r="I236" s="70">
        <v>12</v>
      </c>
      <c r="J236" s="70" t="b">
        <f>IF((I236/100)&gt;(VLOOKUP($G236,[1]Depth_Lookup_CCL!$A$3:$L$549,9,FALSE)),"Value too high",TRUE)</f>
        <v>1</v>
      </c>
      <c r="K236" s="72">
        <f>(VLOOKUP($G236,Depth_Lookup_CCL!$A$3:$Z$549,11,FALSE))+(H236/100)</f>
        <v>61.190000000000005</v>
      </c>
      <c r="L236" s="72">
        <f>(VLOOKUP($G236,Depth_Lookup_CCL!$A$3:$Z$549,11,FALSE))+(I236/100)</f>
        <v>61.31</v>
      </c>
      <c r="M236" s="67">
        <v>5</v>
      </c>
      <c r="N236" s="70" t="s">
        <v>1389</v>
      </c>
      <c r="O236" s="70" t="s">
        <v>233</v>
      </c>
      <c r="P236" s="73"/>
      <c r="Q236" s="73"/>
      <c r="R236" s="73"/>
      <c r="S236" s="74" t="s">
        <v>1401</v>
      </c>
      <c r="T236" s="73" t="s">
        <v>158</v>
      </c>
      <c r="U236" s="75" t="s">
        <v>155</v>
      </c>
      <c r="V236" s="73" t="s">
        <v>176</v>
      </c>
      <c r="W236" s="73" t="s">
        <v>107</v>
      </c>
      <c r="X236" s="73">
        <f>VLOOKUP(W236,[3]definitions_list_lookup!$V$12:$W$15,2,FALSE)</f>
        <v>2</v>
      </c>
      <c r="Y236" s="75" t="s">
        <v>243</v>
      </c>
      <c r="Z236" s="75">
        <f>VLOOKUP(Y236,[3]definitions_list_lookup!$AT$3:$AU$5,2,FALSE)</f>
        <v>2</v>
      </c>
      <c r="AA236" s="75">
        <v>4</v>
      </c>
      <c r="AB236" s="75"/>
      <c r="AC236" s="73"/>
      <c r="AD236" s="73"/>
      <c r="AE236" s="73"/>
      <c r="AF236" s="75"/>
      <c r="AG236" s="75"/>
      <c r="AH236" s="73"/>
      <c r="AI236" s="73"/>
      <c r="AJ236" s="73"/>
      <c r="AK236" s="72"/>
      <c r="AL236" s="76"/>
      <c r="AM236" s="76"/>
      <c r="AN236" s="72"/>
      <c r="AO236" s="76"/>
      <c r="AP236" s="72"/>
      <c r="AQ236" s="72"/>
      <c r="AR236" s="72"/>
      <c r="AS236" s="72"/>
    </row>
    <row r="237" spans="3:59" s="70" customFormat="1">
      <c r="C237" s="70" t="s">
        <v>1386</v>
      </c>
      <c r="D237" s="70" t="s">
        <v>1387</v>
      </c>
      <c r="E237" s="70">
        <v>26</v>
      </c>
      <c r="F237" s="70">
        <v>2</v>
      </c>
      <c r="G237" s="71" t="str">
        <f t="shared" ref="G237:G241" si="101">E237&amp;"-"&amp;F237</f>
        <v>26-2</v>
      </c>
      <c r="H237" s="70">
        <v>12</v>
      </c>
      <c r="I237" s="70">
        <v>21</v>
      </c>
      <c r="J237" s="70" t="b">
        <f>IF((I237/100)&gt;(VLOOKUP($G237,[1]Depth_Lookup_CCL!$A$3:$L$549,9,FALSE)),"Value too high",TRUE)</f>
        <v>1</v>
      </c>
      <c r="K237" s="72">
        <f>(VLOOKUP($G237,Depth_Lookup_CCL!$A$3:$Z$549,11,FALSE))+(H237/100)</f>
        <v>61.31</v>
      </c>
      <c r="L237" s="72">
        <f>(VLOOKUP($G237,Depth_Lookup_CCL!$A$3:$Z$549,11,FALSE))+(I237/100)</f>
        <v>61.400000000000006</v>
      </c>
      <c r="M237" s="67">
        <v>5</v>
      </c>
      <c r="N237" s="70" t="s">
        <v>1389</v>
      </c>
      <c r="P237" s="73"/>
      <c r="Q237" s="73"/>
      <c r="R237" s="73"/>
      <c r="S237" s="74"/>
      <c r="T237" s="73"/>
      <c r="U237" s="75"/>
      <c r="V237" s="73"/>
      <c r="W237" s="73"/>
      <c r="X237" s="73"/>
      <c r="Y237" s="75"/>
      <c r="Z237" s="75"/>
      <c r="AA237" s="75"/>
      <c r="AB237" s="75"/>
      <c r="AC237" s="73"/>
      <c r="AD237" s="73"/>
      <c r="AE237" s="73"/>
      <c r="AF237" s="75"/>
      <c r="AG237" s="75"/>
      <c r="AH237" s="73"/>
      <c r="AI237" s="73"/>
      <c r="AJ237" s="73"/>
      <c r="AK237" s="72"/>
      <c r="AL237" s="76"/>
      <c r="AM237" s="76"/>
      <c r="AN237" s="72"/>
      <c r="AO237" s="76"/>
      <c r="AP237" s="72"/>
      <c r="AQ237" s="72"/>
      <c r="AR237" s="72"/>
      <c r="AS237" s="72"/>
      <c r="AT237" s="77"/>
      <c r="AU237" s="78"/>
      <c r="AV237" s="77"/>
      <c r="AW237" s="77"/>
      <c r="AX237" s="77"/>
      <c r="AY237" s="77"/>
      <c r="AZ237" s="77"/>
      <c r="BA237" s="77"/>
      <c r="BB237" s="77"/>
      <c r="BC237" s="77"/>
      <c r="BD237" s="79"/>
    </row>
    <row r="238" spans="3:59" s="70" customFormat="1">
      <c r="C238" s="70" t="s">
        <v>1386</v>
      </c>
      <c r="D238" s="70" t="s">
        <v>1387</v>
      </c>
      <c r="E238" s="70">
        <v>26</v>
      </c>
      <c r="F238" s="70">
        <v>2</v>
      </c>
      <c r="G238" s="71" t="str">
        <f t="shared" si="101"/>
        <v>26-2</v>
      </c>
      <c r="H238" s="70">
        <v>21</v>
      </c>
      <c r="I238" s="70">
        <v>55</v>
      </c>
      <c r="J238" s="70" t="b">
        <f>IF((I238/100)&gt;(VLOOKUP($G238,[1]Depth_Lookup_CCL!$A$3:$L$549,9,FALSE)),"Value too high",TRUE)</f>
        <v>1</v>
      </c>
      <c r="K238" s="72">
        <f>(VLOOKUP($G238,Depth_Lookup_CCL!$A$3:$Z$549,11,FALSE))+(H238/100)</f>
        <v>61.400000000000006</v>
      </c>
      <c r="L238" s="72">
        <f>(VLOOKUP($G238,Depth_Lookup_CCL!$A$3:$Z$549,11,FALSE))+(I238/100)</f>
        <v>61.74</v>
      </c>
      <c r="M238" s="67">
        <v>5</v>
      </c>
      <c r="N238" s="70" t="s">
        <v>1389</v>
      </c>
      <c r="P238" s="73"/>
      <c r="Q238" s="73"/>
      <c r="R238" s="73"/>
      <c r="S238" s="74"/>
      <c r="T238" s="73"/>
      <c r="U238" s="75"/>
      <c r="V238" s="73"/>
      <c r="W238" s="73"/>
      <c r="X238" s="73"/>
      <c r="Y238" s="75"/>
      <c r="Z238" s="75"/>
      <c r="AA238" s="75"/>
      <c r="AB238" s="75"/>
      <c r="AC238" s="73"/>
      <c r="AD238" s="73"/>
      <c r="AE238" s="73"/>
      <c r="AF238" s="75"/>
      <c r="AG238" s="75"/>
      <c r="AH238" s="73"/>
      <c r="AI238" s="73"/>
      <c r="AJ238" s="73"/>
      <c r="AK238" s="72"/>
      <c r="AL238" s="76"/>
      <c r="AM238" s="76"/>
      <c r="AN238" s="72"/>
      <c r="AO238" s="76"/>
      <c r="AP238" s="72"/>
      <c r="AQ238" s="72"/>
      <c r="AR238" s="72"/>
      <c r="AS238" s="72"/>
      <c r="AT238" s="77">
        <v>31</v>
      </c>
      <c r="AU238" s="78">
        <v>90</v>
      </c>
      <c r="AV238" s="77">
        <v>38</v>
      </c>
      <c r="AW238" s="77">
        <v>180</v>
      </c>
      <c r="AX238" s="77">
        <f>+(IF($AU238&lt;$AW238,((MIN($AW238,$AU238)+(DEGREES(ATAN((TAN(RADIANS($AV238))/((TAN(RADIANS($AT238))*SIN(RADIANS(ABS($AU238-$AW238))))))-(COS(RADIANS(ABS($AU238-$AW238)))/SIN(RADIANS(ABS($AU238-$AW238)))))))-180)),((MAX($AW238,$AU238)-(DEGREES(ATAN((TAN(RADIANS($AV238))/((TAN(RADIANS($AT238))*SIN(RADIANS(ABS($AU238-$AW238))))))-(COS(RADIANS(ABS($AU238-$AW238)))/SIN(RADIANS(ABS($AU238-$AW238)))))))-180))))</f>
        <v>-37.562679257683953</v>
      </c>
      <c r="AY238" s="77">
        <f>IF($AX238&gt;0,$AX238,360+$AX238)</f>
        <v>322.43732074231605</v>
      </c>
      <c r="AZ238" s="77">
        <f>+ABS(DEGREES(ATAN((COS(RADIANS(ABS($AX238+180-(IF($AU238&gt;$AW238,MAX($AV238,$AU238),MIN($AU238,$AW238))))))/(TAN(RADIANS($AT238)))))))</f>
        <v>45.415022323212888</v>
      </c>
      <c r="BA238" s="77">
        <f>+IF(($AX238+90)&gt;0,$AX238+90,$AX238+450)</f>
        <v>52.437320742316047</v>
      </c>
      <c r="BB238" s="77">
        <f>-$AZ238+90</f>
        <v>44.584977676787112</v>
      </c>
      <c r="BC238" s="77">
        <f>IF(($AY238&lt;180),$AY238+180,$AY238-180)</f>
        <v>142.43732074231605</v>
      </c>
      <c r="BD238" s="79">
        <f>-$AZ238+90</f>
        <v>44.584977676787112</v>
      </c>
      <c r="BE238" s="70">
        <f>30+BD238</f>
        <v>74.584977676787105</v>
      </c>
      <c r="BF238" s="70">
        <f>30-BD238</f>
        <v>-14.584977676787112</v>
      </c>
    </row>
    <row r="239" spans="3:59" s="70" customFormat="1">
      <c r="C239" s="70" t="s">
        <v>1386</v>
      </c>
      <c r="D239" s="70" t="s">
        <v>1387</v>
      </c>
      <c r="E239" s="70">
        <v>26</v>
      </c>
      <c r="F239" s="70">
        <v>2</v>
      </c>
      <c r="G239" s="71" t="str">
        <f t="shared" si="101"/>
        <v>26-2</v>
      </c>
      <c r="H239" s="70">
        <v>55</v>
      </c>
      <c r="I239" s="70">
        <v>64</v>
      </c>
      <c r="J239" s="70" t="b">
        <f>IF((I239/100)&gt;(VLOOKUP($G239,[1]Depth_Lookup_CCL!$A$3:$L$549,9,FALSE)),"Value too high",TRUE)</f>
        <v>1</v>
      </c>
      <c r="K239" s="72">
        <f>(VLOOKUP($G239,Depth_Lookup_CCL!$A$3:$Z$549,11,FALSE))+(H239/100)</f>
        <v>61.74</v>
      </c>
      <c r="L239" s="72">
        <f>(VLOOKUP($G239,Depth_Lookup_CCL!$A$3:$Z$549,11,FALSE))+(I239/100)</f>
        <v>61.830000000000005</v>
      </c>
      <c r="M239" s="67">
        <v>5</v>
      </c>
      <c r="N239" s="70" t="s">
        <v>1389</v>
      </c>
      <c r="P239" s="73"/>
      <c r="Q239" s="73"/>
      <c r="R239" s="73"/>
      <c r="S239" s="74"/>
      <c r="T239" s="73"/>
      <c r="U239" s="75"/>
      <c r="V239" s="73"/>
      <c r="W239" s="73"/>
      <c r="X239" s="73"/>
      <c r="Y239" s="75"/>
      <c r="Z239" s="75"/>
      <c r="AA239" s="75"/>
      <c r="AB239" s="75"/>
      <c r="AC239" s="73"/>
      <c r="AD239" s="73"/>
      <c r="AE239" s="73"/>
      <c r="AF239" s="75"/>
      <c r="AG239" s="75"/>
      <c r="AH239" s="73"/>
      <c r="AI239" s="73"/>
      <c r="AJ239" s="73"/>
      <c r="AK239" s="72"/>
      <c r="AL239" s="76"/>
      <c r="AM239" s="76"/>
      <c r="AN239" s="72"/>
      <c r="AO239" s="76"/>
      <c r="AP239" s="72"/>
      <c r="AQ239" s="72"/>
      <c r="AR239" s="72"/>
      <c r="AS239" s="72"/>
      <c r="AT239" s="77"/>
      <c r="AU239" s="78"/>
      <c r="AV239" s="77"/>
      <c r="AW239" s="77"/>
      <c r="AX239" s="77"/>
      <c r="AY239" s="77"/>
      <c r="AZ239" s="77"/>
      <c r="BA239" s="77"/>
      <c r="BB239" s="77"/>
      <c r="BC239" s="77"/>
      <c r="BD239" s="79"/>
    </row>
    <row r="240" spans="3:59" s="70" customFormat="1">
      <c r="C240" s="70" t="s">
        <v>1386</v>
      </c>
      <c r="D240" s="70" t="s">
        <v>1387</v>
      </c>
      <c r="E240" s="70">
        <v>26</v>
      </c>
      <c r="F240" s="70">
        <v>2</v>
      </c>
      <c r="G240" s="71" t="str">
        <f t="shared" si="101"/>
        <v>26-2</v>
      </c>
      <c r="H240" s="70">
        <v>64</v>
      </c>
      <c r="I240" s="70">
        <v>68</v>
      </c>
      <c r="J240" s="70" t="b">
        <f>IF((I240/100)&gt;(VLOOKUP($G240,[1]Depth_Lookup_CCL!$A$3:$L$549,9,FALSE)),"Value too high",TRUE)</f>
        <v>1</v>
      </c>
      <c r="K240" s="72">
        <f>(VLOOKUP($G240,Depth_Lookup_CCL!$A$3:$Z$549,11,FALSE))+(H240/100)</f>
        <v>61.830000000000005</v>
      </c>
      <c r="L240" s="72">
        <f>(VLOOKUP($G240,Depth_Lookup_CCL!$A$3:$Z$549,11,FALSE))+(I240/100)</f>
        <v>61.870000000000005</v>
      </c>
      <c r="M240" s="67">
        <v>5</v>
      </c>
      <c r="N240" s="70" t="s">
        <v>1389</v>
      </c>
      <c r="P240" s="73"/>
      <c r="Q240" s="73"/>
      <c r="R240" s="73"/>
      <c r="S240" s="74"/>
      <c r="T240" s="73"/>
      <c r="U240" s="75"/>
      <c r="V240" s="73"/>
      <c r="W240" s="73"/>
      <c r="X240" s="73"/>
      <c r="Y240" s="75"/>
      <c r="Z240" s="75"/>
      <c r="AA240" s="75"/>
      <c r="AB240" s="75"/>
      <c r="AC240" s="73"/>
      <c r="AD240" s="73"/>
      <c r="AE240" s="73"/>
      <c r="AF240" s="75"/>
      <c r="AG240" s="75"/>
      <c r="AH240" s="73"/>
      <c r="AI240" s="73"/>
      <c r="AJ240" s="73"/>
      <c r="AK240" s="72"/>
      <c r="AL240" s="76"/>
      <c r="AM240" s="76"/>
      <c r="AN240" s="72"/>
      <c r="AO240" s="76"/>
      <c r="AP240" s="72"/>
      <c r="AQ240" s="72"/>
      <c r="AR240" s="72"/>
      <c r="AS240" s="72"/>
      <c r="AT240" s="77">
        <v>45</v>
      </c>
      <c r="AU240" s="78">
        <v>90</v>
      </c>
      <c r="AV240" s="77">
        <v>47</v>
      </c>
      <c r="AW240" s="77">
        <v>180</v>
      </c>
      <c r="AX240" s="77">
        <f>+(IF($AU240&lt;$AW240,((MIN($AW240,$AU240)+(DEGREES(ATAN((TAN(RADIANS($AV240))/((TAN(RADIANS($AT240))*SIN(RADIANS(ABS($AU240-$AW240))))))-(COS(RADIANS(ABS($AU240-$AW240)))/SIN(RADIANS(ABS($AU240-$AW240)))))))-180)),((MAX($AW240,$AU240)-(DEGREES(ATAN((TAN(RADIANS($AV240))/((TAN(RADIANS($AT240))*SIN(RADIANS(ABS($AU240-$AW240))))))-(COS(RADIANS(ABS($AU240-$AW240)))/SIN(RADIANS(ABS($AU240-$AW240)))))))-180))))</f>
        <v>-43</v>
      </c>
      <c r="AY240" s="77">
        <f>IF($AX240&gt;0,$AX240,360+$AX240)</f>
        <v>317</v>
      </c>
      <c r="AZ240" s="77">
        <f>+ABS(DEGREES(ATAN((COS(RADIANS(ABS($AX240+180-(IF($AU240&gt;$AW240,MAX($AV240,$AU240),MIN($AU240,$AW240))))))/(TAN(RADIANS($AT240)))))))</f>
        <v>34.293923708121319</v>
      </c>
      <c r="BA240" s="77">
        <f>+IF(($AX240+90)&gt;0,$AX240+90,$AX240+450)</f>
        <v>47</v>
      </c>
      <c r="BB240" s="77">
        <f>-$AZ240+90</f>
        <v>55.706076291878681</v>
      </c>
      <c r="BC240" s="77">
        <f>IF(($AY240&lt;180),$AY240+180,$AY240-180)</f>
        <v>137</v>
      </c>
      <c r="BD240" s="79">
        <f>-$AZ240+90</f>
        <v>55.706076291878681</v>
      </c>
      <c r="BE240" s="70">
        <f>30+BD240</f>
        <v>85.706076291878674</v>
      </c>
      <c r="BF240" s="70">
        <f>30-BD240</f>
        <v>-25.706076291878681</v>
      </c>
    </row>
    <row r="241" spans="3:59" s="70" customFormat="1">
      <c r="C241" s="70" t="s">
        <v>1386</v>
      </c>
      <c r="D241" s="70" t="s">
        <v>1387</v>
      </c>
      <c r="E241" s="70">
        <v>26</v>
      </c>
      <c r="F241" s="70">
        <v>2</v>
      </c>
      <c r="G241" s="71" t="str">
        <f t="shared" si="101"/>
        <v>26-2</v>
      </c>
      <c r="H241" s="70">
        <v>68</v>
      </c>
      <c r="I241" s="70">
        <v>73</v>
      </c>
      <c r="J241" s="70" t="str">
        <f>IF((I241/100)&gt;(VLOOKUP($G241,[1]Depth_Lookup_CCL!$A$3:$L$549,9,FALSE)),"Value too high",TRUE)</f>
        <v>Value too high</v>
      </c>
      <c r="K241" s="72">
        <f>(VLOOKUP($G241,Depth_Lookup_CCL!$A$3:$Z$549,11,FALSE))+(H241/100)</f>
        <v>61.870000000000005</v>
      </c>
      <c r="L241" s="72">
        <f>(VLOOKUP($G241,Depth_Lookup_CCL!$A$3:$Z$549,11,FALSE))+(I241/100)</f>
        <v>61.92</v>
      </c>
      <c r="M241" s="67">
        <v>5</v>
      </c>
      <c r="N241" s="70" t="s">
        <v>1389</v>
      </c>
      <c r="P241" s="73"/>
      <c r="Q241" s="73"/>
      <c r="R241" s="73"/>
      <c r="S241" s="74"/>
      <c r="T241" s="73"/>
      <c r="U241" s="75"/>
      <c r="V241" s="73"/>
      <c r="W241" s="73"/>
      <c r="X241" s="73"/>
      <c r="Y241" s="75"/>
      <c r="Z241" s="75"/>
      <c r="AA241" s="75"/>
      <c r="AB241" s="75"/>
      <c r="AC241" s="73"/>
      <c r="AD241" s="73"/>
      <c r="AE241" s="73"/>
      <c r="AF241" s="75"/>
      <c r="AG241" s="75"/>
      <c r="AH241" s="73"/>
      <c r="AI241" s="73"/>
      <c r="AJ241" s="73"/>
      <c r="AK241" s="72"/>
      <c r="AL241" s="76"/>
      <c r="AM241" s="76"/>
      <c r="AN241" s="72"/>
      <c r="AO241" s="76"/>
      <c r="AP241" s="72"/>
      <c r="AQ241" s="72"/>
      <c r="AR241" s="72"/>
      <c r="AS241" s="72"/>
      <c r="AT241" s="77"/>
      <c r="AU241" s="78"/>
      <c r="AV241" s="77"/>
      <c r="AW241" s="77"/>
      <c r="AX241" s="77"/>
      <c r="AY241" s="77"/>
      <c r="AZ241" s="77"/>
      <c r="BA241" s="77"/>
      <c r="BB241" s="77"/>
      <c r="BC241" s="77"/>
      <c r="BD241" s="79"/>
    </row>
    <row r="242" spans="3:59" s="70" customFormat="1">
      <c r="C242" s="70" t="s">
        <v>1386</v>
      </c>
      <c r="D242" s="70" t="s">
        <v>1387</v>
      </c>
      <c r="E242" s="70">
        <v>26</v>
      </c>
      <c r="F242" s="70">
        <v>3</v>
      </c>
      <c r="G242" s="71" t="str">
        <f t="shared" si="25"/>
        <v>26-3</v>
      </c>
      <c r="H242" s="70">
        <v>0</v>
      </c>
      <c r="I242" s="70">
        <v>5</v>
      </c>
      <c r="J242" s="70" t="b">
        <f>IF((I242/100)&gt;(VLOOKUP($G242,[1]Depth_Lookup_CCL!$A$3:$L$549,9,FALSE)),"Value too high",TRUE)</f>
        <v>1</v>
      </c>
      <c r="K242" s="72">
        <f>(VLOOKUP($G242,Depth_Lookup_CCL!$A$3:$Z$549,11,FALSE))+(H242/100)</f>
        <v>61.910000000000004</v>
      </c>
      <c r="L242" s="72">
        <f>(VLOOKUP($G242,Depth_Lookup_CCL!$A$3:$Z$549,11,FALSE))+(I242/100)</f>
        <v>61.96</v>
      </c>
      <c r="M242" s="67">
        <v>5</v>
      </c>
      <c r="N242" s="70" t="s">
        <v>1389</v>
      </c>
      <c r="O242" s="70" t="s">
        <v>233</v>
      </c>
      <c r="P242" s="73"/>
      <c r="Q242" s="73"/>
      <c r="R242" s="73"/>
      <c r="S242" s="74" t="s">
        <v>1401</v>
      </c>
      <c r="T242" s="73"/>
      <c r="U242" s="75"/>
      <c r="V242" s="73"/>
      <c r="W242" s="73"/>
      <c r="X242" s="73" t="e">
        <f>VLOOKUP(W242,[3]definitions_list_lookup!$V$12:$W$15,2,FALSE)</f>
        <v>#N/A</v>
      </c>
      <c r="Y242" s="75"/>
      <c r="Z242" s="75" t="e">
        <f>VLOOKUP(Y242,[3]definitions_list_lookup!$AT$3:$AU$5,2,FALSE)</f>
        <v>#N/A</v>
      </c>
      <c r="AA242" s="75"/>
      <c r="AB242" s="75"/>
      <c r="AC242" s="73"/>
      <c r="AD242" s="73"/>
      <c r="AE242" s="73"/>
      <c r="AF242" s="75"/>
      <c r="AG242" s="75"/>
      <c r="AH242" s="73"/>
      <c r="AI242" s="73"/>
      <c r="AJ242" s="73"/>
      <c r="AK242" s="72"/>
      <c r="AL242" s="76"/>
      <c r="AM242" s="76"/>
      <c r="AN242" s="72"/>
      <c r="AO242" s="76"/>
      <c r="AP242" s="72"/>
      <c r="AQ242" s="72"/>
      <c r="AR242" s="72"/>
      <c r="AS242" s="72"/>
      <c r="AT242" s="70">
        <v>34</v>
      </c>
      <c r="AU242" s="70">
        <v>90</v>
      </c>
      <c r="AV242" s="70">
        <v>33</v>
      </c>
      <c r="AW242" s="70">
        <v>180</v>
      </c>
      <c r="AX242" s="70">
        <f>+(IF($AU242&lt;$AW242,((MIN($AW242,$AU242)+(DEGREES(ATAN((TAN(RADIANS($AV242))/((TAN(RADIANS($AT242))*SIN(RADIANS(ABS($AU242-$AW242))))))-(COS(RADIANS(ABS($AU242-$AW242)))/SIN(RADIANS(ABS($AU242-$AW242)))))))-180)),((MAX($AW242,$AU242)-(DEGREES(ATAN((TAN(RADIANS($AV242))/((TAN(RADIANS($AT242))*SIN(RADIANS(ABS($AU242-$AW242))))))-(COS(RADIANS(ABS($AU242-$AW242)))/SIN(RADIANS(ABS($AU242-$AW242)))))))-180))))</f>
        <v>-46.086175088802491</v>
      </c>
      <c r="AY242" s="70">
        <f>IF($AX242&gt;0,$AX242,360+$AX242)</f>
        <v>313.91382491119748</v>
      </c>
      <c r="AZ242" s="70">
        <f>+ABS(DEGREES(ATAN((COS(RADIANS(ABS($AX242+180-(IF($AU242&gt;$AW242,MAX($AV242,$AU242),MIN($AU242,$AW242))))))/(TAN(RADIANS($AT242)))))))</f>
        <v>46.883666499477201</v>
      </c>
      <c r="BA242" s="70">
        <f>+IF(($AX242+90)&gt;0,$AX242+90,$AX242+450)</f>
        <v>43.913824911197509</v>
      </c>
      <c r="BB242" s="70">
        <f>-$AZ242+90</f>
        <v>43.116333500522799</v>
      </c>
      <c r="BC242" s="70">
        <f>IF(($AY242&lt;180),$AY242+180,$AY242-180)</f>
        <v>133.91382491119748</v>
      </c>
      <c r="BD242" s="70">
        <f>-$AZ242+90</f>
        <v>43.116333500522799</v>
      </c>
      <c r="BE242" s="70">
        <f>30+BD242</f>
        <v>73.116333500522799</v>
      </c>
      <c r="BF242" s="70">
        <f>30-BD242</f>
        <v>-13.116333500522799</v>
      </c>
    </row>
    <row r="243" spans="3:59" s="70" customFormat="1">
      <c r="C243" s="70" t="s">
        <v>1386</v>
      </c>
      <c r="D243" s="70" t="s">
        <v>1387</v>
      </c>
      <c r="E243" s="70">
        <v>26</v>
      </c>
      <c r="F243" s="70">
        <v>3</v>
      </c>
      <c r="G243" s="71" t="str">
        <f t="shared" ref="G243:G245" si="102">E243&amp;"-"&amp;F243</f>
        <v>26-3</v>
      </c>
      <c r="H243" s="70">
        <v>5</v>
      </c>
      <c r="I243" s="70">
        <v>69</v>
      </c>
      <c r="J243" s="70" t="b">
        <f>IF((I243/100)&gt;(VLOOKUP($G243,[1]Depth_Lookup_CCL!$A$3:$L$549,9,FALSE)),"Value too high",TRUE)</f>
        <v>1</v>
      </c>
      <c r="K243" s="72">
        <f>(VLOOKUP($G243,Depth_Lookup_CCL!$A$3:$Z$549,11,FALSE))+(H243/100)</f>
        <v>61.96</v>
      </c>
      <c r="L243" s="72">
        <f>(VLOOKUP($G243,Depth_Lookup_CCL!$A$3:$Z$549,11,FALSE))+(I243/100)</f>
        <v>62.6</v>
      </c>
      <c r="M243" s="67">
        <v>5</v>
      </c>
      <c r="N243" s="70" t="s">
        <v>1389</v>
      </c>
      <c r="P243" s="73"/>
      <c r="Q243" s="73"/>
      <c r="R243" s="73"/>
      <c r="S243" s="74"/>
      <c r="T243" s="73"/>
      <c r="U243" s="75"/>
      <c r="V243" s="73"/>
      <c r="W243" s="73"/>
      <c r="X243" s="73"/>
      <c r="Y243" s="75"/>
      <c r="Z243" s="75"/>
      <c r="AA243" s="75"/>
      <c r="AB243" s="75"/>
      <c r="AC243" s="73"/>
      <c r="AD243" s="73"/>
      <c r="AE243" s="73"/>
      <c r="AF243" s="75"/>
      <c r="AG243" s="75"/>
      <c r="AH243" s="73"/>
      <c r="AI243" s="73"/>
      <c r="AJ243" s="73"/>
      <c r="AK243" s="72"/>
      <c r="AL243" s="76"/>
      <c r="AM243" s="76"/>
      <c r="AN243" s="72"/>
      <c r="AO243" s="76"/>
      <c r="AP243" s="72"/>
      <c r="AQ243" s="72"/>
      <c r="AR243" s="72"/>
      <c r="AS243" s="72"/>
      <c r="AT243" s="77">
        <v>38</v>
      </c>
      <c r="AU243" s="78">
        <v>90</v>
      </c>
      <c r="AV243" s="77">
        <v>31</v>
      </c>
      <c r="AW243" s="77">
        <v>180</v>
      </c>
      <c r="AX243" s="77">
        <f>+(IF($AU243&lt;$AW243,((MIN($AW243,$AU243)+(DEGREES(ATAN((TAN(RADIANS($AV243))/((TAN(RADIANS($AT243))*SIN(RADIANS(ABS($AU243-$AW243))))))-(COS(RADIANS(ABS($AU243-$AW243)))/SIN(RADIANS(ABS($AU243-$AW243)))))))-180)),((MAX($AW243,$AU243)-(DEGREES(ATAN((TAN(RADIANS($AV243))/((TAN(RADIANS($AT243))*SIN(RADIANS(ABS($AU243-$AW243))))))-(COS(RADIANS(ABS($AU243-$AW243)))/SIN(RADIANS(ABS($AU243-$AW243)))))))-180))))</f>
        <v>-52.437320742316032</v>
      </c>
      <c r="AY243" s="77">
        <f>IF($AX243&gt;0,$AX243,360+$AX243)</f>
        <v>307.56267925768395</v>
      </c>
      <c r="AZ243" s="77">
        <f>+ABS(DEGREES(ATAN((COS(RADIANS(ABS($AX243+180-(IF($AU243&gt;$AW243,MAX($AV243,$AU243),MIN($AU243,$AW243))))))/(TAN(RADIANS($AT243)))))))</f>
        <v>45.415022323212895</v>
      </c>
      <c r="BA243" s="77">
        <f>+IF(($AX243+90)&gt;0,$AX243+90,$AX243+450)</f>
        <v>37.562679257683968</v>
      </c>
      <c r="BB243" s="77">
        <f>-$AZ243+90</f>
        <v>44.584977676787105</v>
      </c>
      <c r="BC243" s="77">
        <f>IF(($AY243&lt;180),$AY243+180,$AY243-180)</f>
        <v>127.56267925768395</v>
      </c>
      <c r="BD243" s="79">
        <f>-$AZ243+90</f>
        <v>44.584977676787105</v>
      </c>
      <c r="BE243" s="70">
        <f>30+BD243</f>
        <v>74.584977676787105</v>
      </c>
      <c r="BF243" s="70">
        <f>30-BD243</f>
        <v>-14.584977676787105</v>
      </c>
    </row>
    <row r="244" spans="3:59" s="70" customFormat="1">
      <c r="C244" s="70" t="s">
        <v>1386</v>
      </c>
      <c r="D244" s="70" t="s">
        <v>1387</v>
      </c>
      <c r="E244" s="70">
        <v>26</v>
      </c>
      <c r="F244" s="70">
        <v>3</v>
      </c>
      <c r="G244" s="71" t="str">
        <f t="shared" ref="G244" si="103">E244&amp;"-"&amp;F244</f>
        <v>26-3</v>
      </c>
      <c r="H244" s="70">
        <v>69</v>
      </c>
      <c r="I244" s="70">
        <v>79</v>
      </c>
      <c r="J244" s="70" t="b">
        <f>IF((I244/100)&gt;(VLOOKUP($G244,[1]Depth_Lookup_CCL!$A$3:$L$549,9,FALSE)),"Value too high",TRUE)</f>
        <v>1</v>
      </c>
      <c r="K244" s="72">
        <f>(VLOOKUP($G244,Depth_Lookup_CCL!$A$3:$Z$549,11,FALSE))+(H244/100)</f>
        <v>62.6</v>
      </c>
      <c r="L244" s="72">
        <f>(VLOOKUP($G244,Depth_Lookup_CCL!$A$3:$Z$549,11,FALSE))+(I244/100)</f>
        <v>62.7</v>
      </c>
      <c r="M244" s="67">
        <v>5</v>
      </c>
      <c r="N244" s="70" t="s">
        <v>1389</v>
      </c>
      <c r="P244" s="73"/>
      <c r="Q244" s="73"/>
      <c r="R244" s="73"/>
      <c r="S244" s="74"/>
      <c r="T244" s="73"/>
      <c r="U244" s="75"/>
      <c r="V244" s="73"/>
      <c r="W244" s="73"/>
      <c r="X244" s="73"/>
      <c r="Y244" s="75"/>
      <c r="Z244" s="75"/>
      <c r="AA244" s="75"/>
      <c r="AB244" s="75"/>
      <c r="AC244" s="73"/>
      <c r="AD244" s="73"/>
      <c r="AE244" s="73"/>
      <c r="AF244" s="75"/>
      <c r="AG244" s="75"/>
      <c r="AH244" s="73"/>
      <c r="AI244" s="73"/>
      <c r="AJ244" s="73"/>
      <c r="AK244" s="72"/>
      <c r="AL244" s="76"/>
      <c r="AM244" s="76"/>
      <c r="AN244" s="72"/>
      <c r="AO244" s="76"/>
      <c r="AP244" s="72"/>
      <c r="AQ244" s="72"/>
      <c r="AR244" s="72"/>
      <c r="AS244" s="72"/>
      <c r="AT244" s="77">
        <v>42</v>
      </c>
      <c r="AU244" s="78">
        <v>90</v>
      </c>
      <c r="AV244" s="77">
        <v>28</v>
      </c>
      <c r="AW244" s="77">
        <v>180</v>
      </c>
      <c r="AX244" s="77">
        <f>+(IF($AU244&lt;$AW244,((MIN($AW244,$AU244)+(DEGREES(ATAN((TAN(RADIANS($AV244))/((TAN(RADIANS($AT244))*SIN(RADIANS(ABS($AU244-$AW244))))))-(COS(RADIANS(ABS($AU244-$AW244)))/SIN(RADIANS(ABS($AU244-$AW244)))))))-180)),((MAX($AW244,$AU244)-(DEGREES(ATAN((TAN(RADIANS($AV244))/((TAN(RADIANS($AT244))*SIN(RADIANS(ABS($AU244-$AW244))))))-(COS(RADIANS(ABS($AU244-$AW244)))/SIN(RADIANS(ABS($AU244-$AW244)))))))-180))))</f>
        <v>-59.437165812586215</v>
      </c>
      <c r="AY244" s="77">
        <f>IF($AX244&gt;0,$AX244,360+$AX244)</f>
        <v>300.56283418741378</v>
      </c>
      <c r="AZ244" s="77">
        <f>+ABS(DEGREES(ATAN((COS(RADIANS(ABS($AX244+180-(IF($AU244&gt;$AW244,MAX($AV244,$AU244),MIN($AU244,$AW244))))))/(TAN(RADIANS($AT244)))))))</f>
        <v>43.720855063088464</v>
      </c>
      <c r="BA244" s="77">
        <f>+IF(($AX244+90)&gt;0,$AX244+90,$AX244+450)</f>
        <v>30.562834187413785</v>
      </c>
      <c r="BB244" s="77">
        <f>-$AZ244+90</f>
        <v>46.279144936911536</v>
      </c>
      <c r="BC244" s="77">
        <f>IF(($AY244&lt;180),$AY244+180,$AY244-180)</f>
        <v>120.56283418741378</v>
      </c>
      <c r="BD244" s="79">
        <f>-$AZ244+90</f>
        <v>46.279144936911536</v>
      </c>
      <c r="BE244" s="70">
        <f>30+BD244</f>
        <v>76.279144936911536</v>
      </c>
      <c r="BF244" s="70">
        <f>30-BD244</f>
        <v>-16.279144936911536</v>
      </c>
      <c r="BG244" s="70" t="s">
        <v>1473</v>
      </c>
    </row>
    <row r="245" spans="3:59" s="70" customFormat="1">
      <c r="C245" s="70" t="s">
        <v>1386</v>
      </c>
      <c r="D245" s="70" t="s">
        <v>1387</v>
      </c>
      <c r="E245" s="70">
        <v>26</v>
      </c>
      <c r="F245" s="70">
        <v>3</v>
      </c>
      <c r="G245" s="71" t="str">
        <f t="shared" si="102"/>
        <v>26-3</v>
      </c>
      <c r="H245" s="70">
        <v>79</v>
      </c>
      <c r="I245" s="70">
        <v>88</v>
      </c>
      <c r="J245" s="70" t="b">
        <f>IF((I245/100)&gt;(VLOOKUP($G245,[1]Depth_Lookup_CCL!$A$3:$L$549,9,FALSE)),"Value too high",TRUE)</f>
        <v>1</v>
      </c>
      <c r="K245" s="72">
        <f>(VLOOKUP($G245,Depth_Lookup_CCL!$A$3:$Z$549,11,FALSE))+(H245/100)</f>
        <v>62.7</v>
      </c>
      <c r="L245" s="72">
        <f>(VLOOKUP($G245,Depth_Lookup_CCL!$A$3:$Z$549,11,FALSE))+(I245/100)</f>
        <v>62.790000000000006</v>
      </c>
      <c r="M245" s="67">
        <v>5</v>
      </c>
      <c r="N245" s="70" t="s">
        <v>1389</v>
      </c>
      <c r="P245" s="73"/>
      <c r="Q245" s="73"/>
      <c r="R245" s="73"/>
      <c r="S245" s="74"/>
      <c r="T245" s="73"/>
      <c r="U245" s="75"/>
      <c r="V245" s="73"/>
      <c r="W245" s="73"/>
      <c r="X245" s="73"/>
      <c r="Y245" s="75"/>
      <c r="Z245" s="75"/>
      <c r="AA245" s="75"/>
      <c r="AB245" s="75"/>
      <c r="AC245" s="73"/>
      <c r="AD245" s="73"/>
      <c r="AE245" s="73"/>
      <c r="AF245" s="75"/>
      <c r="AG245" s="75"/>
      <c r="AH245" s="73"/>
      <c r="AI245" s="73"/>
      <c r="AJ245" s="73"/>
      <c r="AK245" s="72"/>
      <c r="AL245" s="76"/>
      <c r="AM245" s="76"/>
      <c r="AN245" s="72"/>
      <c r="AO245" s="76"/>
      <c r="AP245" s="72"/>
      <c r="AQ245" s="72"/>
      <c r="AR245" s="72"/>
      <c r="AS245" s="72"/>
      <c r="AT245" s="77"/>
      <c r="AU245" s="78"/>
      <c r="AV245" s="77"/>
      <c r="AW245" s="77"/>
      <c r="AX245" s="77"/>
      <c r="AY245" s="77"/>
      <c r="AZ245" s="77"/>
      <c r="BA245" s="77"/>
      <c r="BB245" s="77"/>
      <c r="BC245" s="77"/>
      <c r="BD245" s="79"/>
    </row>
    <row r="246" spans="3:59" s="70" customFormat="1">
      <c r="C246" s="70" t="s">
        <v>1386</v>
      </c>
      <c r="D246" s="70" t="s">
        <v>1387</v>
      </c>
      <c r="E246" s="70">
        <v>26</v>
      </c>
      <c r="F246" s="70">
        <v>4</v>
      </c>
      <c r="G246" s="71" t="str">
        <f t="shared" si="25"/>
        <v>26-4</v>
      </c>
      <c r="H246" s="70">
        <v>0</v>
      </c>
      <c r="I246" s="70">
        <v>54</v>
      </c>
      <c r="J246" s="70" t="b">
        <f>IF((I246/100)&gt;(VLOOKUP($G246,[1]Depth_Lookup_CCL!$A$3:$L$549,9,FALSE)),"Value too high",TRUE)</f>
        <v>1</v>
      </c>
      <c r="K246" s="72">
        <f>(VLOOKUP($G246,Depth_Lookup_CCL!$A$3:$Z$549,11,FALSE))+(H246/100)</f>
        <v>62.800000000000004</v>
      </c>
      <c r="L246" s="72">
        <f>(VLOOKUP($G246,Depth_Lookup_CCL!$A$3:$Z$549,11,FALSE))+(I246/100)</f>
        <v>63.34</v>
      </c>
      <c r="M246" s="67">
        <v>5</v>
      </c>
      <c r="N246" s="70" t="s">
        <v>1395</v>
      </c>
      <c r="O246" s="70" t="s">
        <v>233</v>
      </c>
      <c r="P246" s="73"/>
      <c r="Q246" s="73"/>
      <c r="R246" s="73"/>
      <c r="S246" s="74"/>
      <c r="T246" s="73" t="s">
        <v>158</v>
      </c>
      <c r="U246" s="75" t="s">
        <v>155</v>
      </c>
      <c r="V246" s="73" t="s">
        <v>176</v>
      </c>
      <c r="W246" s="73" t="s">
        <v>107</v>
      </c>
      <c r="X246" s="73">
        <f>VLOOKUP(W246,[3]definitions_list_lookup!$V$12:$W$15,2,FALSE)</f>
        <v>2</v>
      </c>
      <c r="Y246" s="75" t="s">
        <v>241</v>
      </c>
      <c r="Z246" s="75">
        <f>VLOOKUP(Y246,[3]definitions_list_lookup!$AT$3:$AU$5,2,FALSE)</f>
        <v>0</v>
      </c>
      <c r="AA246" s="75">
        <v>50</v>
      </c>
      <c r="AB246" s="75"/>
      <c r="AC246" s="73"/>
      <c r="AD246" s="73"/>
      <c r="AE246" s="73"/>
      <c r="AF246" s="75"/>
      <c r="AG246" s="75"/>
      <c r="AH246" s="73"/>
      <c r="AI246" s="73"/>
      <c r="AJ246" s="73"/>
      <c r="AK246" s="72"/>
      <c r="AL246" s="76"/>
      <c r="AM246" s="76"/>
      <c r="AN246" s="72"/>
      <c r="AO246" s="76"/>
      <c r="AP246" s="72"/>
      <c r="AQ246" s="72"/>
      <c r="AR246" s="72"/>
      <c r="AS246" s="72"/>
      <c r="AT246" s="77"/>
      <c r="AU246" s="78"/>
      <c r="AV246" s="77"/>
      <c r="AW246" s="77"/>
      <c r="AX246" s="77"/>
      <c r="AY246" s="77"/>
      <c r="AZ246" s="77"/>
      <c r="BA246" s="77"/>
      <c r="BB246" s="77"/>
      <c r="BC246" s="77"/>
      <c r="BD246" s="79"/>
    </row>
    <row r="247" spans="3:59" s="70" customFormat="1">
      <c r="C247" s="70" t="s">
        <v>1386</v>
      </c>
      <c r="D247" s="70" t="s">
        <v>1387</v>
      </c>
      <c r="E247" s="70">
        <v>26</v>
      </c>
      <c r="F247" s="70">
        <v>4</v>
      </c>
      <c r="G247" s="71" t="str">
        <f t="shared" ref="G247" si="104">E247&amp;"-"&amp;F247</f>
        <v>26-4</v>
      </c>
      <c r="H247" s="70">
        <v>54</v>
      </c>
      <c r="I247" s="70">
        <v>76</v>
      </c>
      <c r="J247" s="70" t="b">
        <f>IF((I247/100)&gt;(VLOOKUP($G247,[1]Depth_Lookup_CCL!$A$3:$L$549,9,FALSE)),"Value too high",TRUE)</f>
        <v>1</v>
      </c>
      <c r="K247" s="72">
        <f>(VLOOKUP($G247,Depth_Lookup_CCL!$A$3:$Z$549,11,FALSE))+(H247/100)</f>
        <v>63.34</v>
      </c>
      <c r="L247" s="72">
        <f>(VLOOKUP($G247,Depth_Lookup_CCL!$A$3:$Z$549,11,FALSE))+(I247/100)</f>
        <v>63.56</v>
      </c>
      <c r="M247" s="67">
        <v>5</v>
      </c>
      <c r="N247" s="70" t="s">
        <v>1395</v>
      </c>
      <c r="P247" s="73"/>
      <c r="Q247" s="73"/>
      <c r="R247" s="73"/>
      <c r="S247" s="74"/>
      <c r="T247" s="73"/>
      <c r="U247" s="75"/>
      <c r="V247" s="73"/>
      <c r="W247" s="73"/>
      <c r="X247" s="73"/>
      <c r="Y247" s="75"/>
      <c r="Z247" s="75"/>
      <c r="AA247" s="75"/>
      <c r="AB247" s="75"/>
      <c r="AC247" s="73"/>
      <c r="AD247" s="73"/>
      <c r="AE247" s="73"/>
      <c r="AF247" s="75"/>
      <c r="AG247" s="75"/>
      <c r="AH247" s="73"/>
      <c r="AI247" s="73"/>
      <c r="AJ247" s="73"/>
      <c r="AK247" s="72"/>
      <c r="AL247" s="76"/>
      <c r="AM247" s="76"/>
      <c r="AN247" s="72"/>
      <c r="AO247" s="76"/>
      <c r="AP247" s="72"/>
      <c r="AQ247" s="72"/>
      <c r="AR247" s="72"/>
      <c r="AS247" s="72"/>
      <c r="AT247" s="77"/>
      <c r="AU247" s="78"/>
      <c r="AV247" s="77"/>
      <c r="AW247" s="77"/>
      <c r="AX247" s="77"/>
      <c r="AY247" s="77"/>
      <c r="AZ247" s="77"/>
      <c r="BA247" s="77"/>
      <c r="BB247" s="77"/>
      <c r="BC247" s="77"/>
      <c r="BD247" s="79"/>
    </row>
    <row r="248" spans="3:59" s="70" customFormat="1">
      <c r="C248" s="70" t="s">
        <v>1386</v>
      </c>
      <c r="D248" s="70" t="s">
        <v>1387</v>
      </c>
      <c r="E248" s="70">
        <v>26</v>
      </c>
      <c r="F248" s="70">
        <v>4</v>
      </c>
      <c r="G248" s="71" t="str">
        <f t="shared" ref="G248" si="105">E248&amp;"-"&amp;F248</f>
        <v>26-4</v>
      </c>
      <c r="H248" s="70">
        <v>76</v>
      </c>
      <c r="I248" s="70">
        <v>86</v>
      </c>
      <c r="J248" s="70" t="b">
        <f>IF((I248/100)&gt;(VLOOKUP($G248,[1]Depth_Lookup_CCL!$A$3:$L$549,9,FALSE)),"Value too high",TRUE)</f>
        <v>1</v>
      </c>
      <c r="K248" s="72">
        <f>(VLOOKUP($G248,Depth_Lookup_CCL!$A$3:$Z$549,11,FALSE))+(H248/100)</f>
        <v>63.56</v>
      </c>
      <c r="L248" s="72">
        <f>(VLOOKUP($G248,Depth_Lookup_CCL!$A$3:$Z$549,11,FALSE))+(I248/100)</f>
        <v>63.660000000000004</v>
      </c>
      <c r="M248" s="67">
        <v>5</v>
      </c>
      <c r="N248" s="70" t="s">
        <v>1395</v>
      </c>
      <c r="P248" s="73"/>
      <c r="Q248" s="73"/>
      <c r="R248" s="73"/>
      <c r="S248" s="74"/>
      <c r="T248" s="73"/>
      <c r="U248" s="75"/>
      <c r="V248" s="73"/>
      <c r="W248" s="73"/>
      <c r="X248" s="73"/>
      <c r="Y248" s="75"/>
      <c r="Z248" s="75"/>
      <c r="AA248" s="75"/>
      <c r="AB248" s="75"/>
      <c r="AC248" s="73"/>
      <c r="AD248" s="73"/>
      <c r="AE248" s="73"/>
      <c r="AF248" s="75"/>
      <c r="AG248" s="75"/>
      <c r="AH248" s="73"/>
      <c r="AI248" s="73"/>
      <c r="AJ248" s="73"/>
      <c r="AK248" s="72"/>
      <c r="AL248" s="76"/>
      <c r="AM248" s="76"/>
      <c r="AN248" s="72"/>
      <c r="AO248" s="76"/>
      <c r="AP248" s="72"/>
      <c r="AQ248" s="72"/>
      <c r="AR248" s="72"/>
      <c r="AS248" s="72"/>
      <c r="AT248" s="77">
        <v>53</v>
      </c>
      <c r="AU248" s="78">
        <v>270</v>
      </c>
      <c r="AV248" s="77">
        <v>28</v>
      </c>
      <c r="AW248" s="77">
        <v>360</v>
      </c>
      <c r="AX248" s="77">
        <f t="shared" si="59"/>
        <v>111.83458374483331</v>
      </c>
      <c r="AY248" s="77">
        <f t="shared" si="60"/>
        <v>111.83458374483331</v>
      </c>
      <c r="AZ248" s="77">
        <f t="shared" si="61"/>
        <v>34.972604743014855</v>
      </c>
      <c r="BA248" s="77">
        <f t="shared" si="62"/>
        <v>201.83458374483331</v>
      </c>
      <c r="BB248" s="77">
        <f t="shared" si="63"/>
        <v>55.027395256985145</v>
      </c>
      <c r="BC248" s="77">
        <f t="shared" si="64"/>
        <v>291.83458374483331</v>
      </c>
      <c r="BD248" s="79">
        <f t="shared" si="65"/>
        <v>55.027395256985145</v>
      </c>
      <c r="BE248" s="70">
        <f t="shared" ref="BE248" si="106">30+BD248</f>
        <v>85.027395256985145</v>
      </c>
      <c r="BF248" s="70">
        <f t="shared" ref="BF248" si="107">30-BD248</f>
        <v>-25.027395256985145</v>
      </c>
      <c r="BG248" s="70" t="s">
        <v>1474</v>
      </c>
    </row>
    <row r="249" spans="3:59" s="70" customFormat="1">
      <c r="C249" s="70" t="s">
        <v>1386</v>
      </c>
      <c r="D249" s="70" t="s">
        <v>1387</v>
      </c>
      <c r="E249" s="70">
        <v>27</v>
      </c>
      <c r="F249" s="70">
        <v>1</v>
      </c>
      <c r="G249" s="71" t="str">
        <f t="shared" si="25"/>
        <v>27-1</v>
      </c>
      <c r="H249" s="70">
        <v>0</v>
      </c>
      <c r="I249" s="70">
        <v>41</v>
      </c>
      <c r="J249" s="70" t="b">
        <f>IF((I249/100)&gt;(VLOOKUP($G249,[1]Depth_Lookup_CCL!$A$3:$L$549,9,FALSE)),"Value too high",TRUE)</f>
        <v>1</v>
      </c>
      <c r="K249" s="72">
        <f>(VLOOKUP($G249,Depth_Lookup_CCL!$A$3:$Z$549,11,FALSE))+(H249/100)</f>
        <v>63.4</v>
      </c>
      <c r="L249" s="72">
        <f>(VLOOKUP($G249,Depth_Lookup_CCL!$A$3:$Z$549,11,FALSE))+(I249/100)</f>
        <v>63.809999999999995</v>
      </c>
      <c r="M249" s="67">
        <v>5</v>
      </c>
      <c r="N249" s="70" t="s">
        <v>1389</v>
      </c>
      <c r="O249" s="70" t="s">
        <v>233</v>
      </c>
      <c r="P249" s="73"/>
      <c r="Q249" s="73"/>
      <c r="R249" s="73"/>
      <c r="S249" s="74"/>
      <c r="T249" s="73"/>
      <c r="U249" s="75"/>
      <c r="V249" s="73"/>
      <c r="W249" s="73"/>
      <c r="X249" s="73" t="e">
        <f>VLOOKUP(W249,[3]definitions_list_lookup!$V$12:$W$15,2,FALSE)</f>
        <v>#N/A</v>
      </c>
      <c r="Y249" s="75"/>
      <c r="Z249" s="75" t="e">
        <f>VLOOKUP(Y249,[3]definitions_list_lookup!$AT$3:$AU$5,2,FALSE)</f>
        <v>#N/A</v>
      </c>
      <c r="AA249" s="75"/>
      <c r="AB249" s="75"/>
      <c r="AC249" s="73"/>
      <c r="AD249" s="73"/>
      <c r="AE249" s="73"/>
      <c r="AF249" s="75"/>
      <c r="AG249" s="75"/>
      <c r="AH249" s="73"/>
      <c r="AI249" s="73"/>
      <c r="AJ249" s="73"/>
      <c r="AK249" s="72"/>
      <c r="AL249" s="76"/>
      <c r="AM249" s="76"/>
      <c r="AN249" s="72"/>
      <c r="AO249" s="76"/>
      <c r="AP249" s="72"/>
      <c r="AQ249" s="72"/>
      <c r="AR249" s="72"/>
      <c r="AS249" s="72"/>
      <c r="AT249" s="77">
        <v>44</v>
      </c>
      <c r="AU249" s="78">
        <v>90</v>
      </c>
      <c r="AV249" s="77">
        <v>32</v>
      </c>
      <c r="AW249" s="77">
        <v>180</v>
      </c>
      <c r="AX249" s="77">
        <f t="shared" si="59"/>
        <v>-57.094259011576128</v>
      </c>
      <c r="AY249" s="77">
        <f t="shared" si="60"/>
        <v>302.90574098842387</v>
      </c>
      <c r="AZ249" s="77">
        <f t="shared" si="61"/>
        <v>41.003547883357363</v>
      </c>
      <c r="BA249" s="77">
        <f t="shared" si="62"/>
        <v>32.905740988423872</v>
      </c>
      <c r="BB249" s="77">
        <f t="shared" si="63"/>
        <v>48.996452116642637</v>
      </c>
      <c r="BC249" s="77">
        <f t="shared" si="64"/>
        <v>122.90574098842387</v>
      </c>
      <c r="BD249" s="79">
        <f t="shared" si="65"/>
        <v>48.996452116642637</v>
      </c>
      <c r="BE249" s="70">
        <f t="shared" si="58"/>
        <v>78.996452116642644</v>
      </c>
      <c r="BF249" s="70">
        <f t="shared" si="57"/>
        <v>-18.996452116642637</v>
      </c>
    </row>
    <row r="250" spans="3:59" s="70" customFormat="1">
      <c r="C250" s="70" t="s">
        <v>1386</v>
      </c>
      <c r="D250" s="70" t="s">
        <v>1387</v>
      </c>
      <c r="E250" s="70">
        <v>27</v>
      </c>
      <c r="F250" s="70">
        <v>2</v>
      </c>
      <c r="G250" s="71" t="str">
        <f t="shared" si="25"/>
        <v>27-2</v>
      </c>
      <c r="H250" s="70">
        <v>0</v>
      </c>
      <c r="I250" s="70">
        <v>72</v>
      </c>
      <c r="J250" s="70" t="b">
        <f>IF((I250/100)&gt;(VLOOKUP($G250,[1]Depth_Lookup_CCL!$A$3:$L$549,9,FALSE)),"Value too high",TRUE)</f>
        <v>1</v>
      </c>
      <c r="K250" s="72">
        <f>(VLOOKUP($G250,Depth_Lookup_CCL!$A$3:$Z$549,11,FALSE))+(H250/100)</f>
        <v>63.809999999999995</v>
      </c>
      <c r="L250" s="72">
        <f>(VLOOKUP($G250,Depth_Lookup_CCL!$A$3:$Z$549,11,FALSE))+(I250/100)</f>
        <v>64.53</v>
      </c>
      <c r="M250" s="67">
        <v>5</v>
      </c>
      <c r="N250" s="70" t="s">
        <v>1389</v>
      </c>
      <c r="O250" s="70" t="s">
        <v>233</v>
      </c>
      <c r="P250" s="73"/>
      <c r="Q250" s="73"/>
      <c r="R250" s="73"/>
      <c r="S250" s="74" t="s">
        <v>1402</v>
      </c>
      <c r="T250" s="73"/>
      <c r="U250" s="75"/>
      <c r="V250" s="73"/>
      <c r="W250" s="73"/>
      <c r="X250" s="73" t="e">
        <f>VLOOKUP(W250,[3]definitions_list_lookup!$V$12:$W$15,2,FALSE)</f>
        <v>#N/A</v>
      </c>
      <c r="Y250" s="75"/>
      <c r="Z250" s="75" t="e">
        <f>VLOOKUP(Y250,[3]definitions_list_lookup!$AT$3:$AU$5,2,FALSE)</f>
        <v>#N/A</v>
      </c>
      <c r="AA250" s="75"/>
      <c r="AB250" s="75"/>
      <c r="AC250" s="73"/>
      <c r="AD250" s="73"/>
      <c r="AE250" s="73"/>
      <c r="AF250" s="75"/>
      <c r="AG250" s="75"/>
      <c r="AH250" s="73"/>
      <c r="AI250" s="73"/>
      <c r="AJ250" s="73"/>
      <c r="AK250" s="72"/>
      <c r="AL250" s="76"/>
      <c r="AM250" s="76"/>
      <c r="AN250" s="72"/>
      <c r="AO250" s="76"/>
      <c r="AP250" s="72"/>
      <c r="AQ250" s="72"/>
      <c r="AR250" s="72"/>
      <c r="AS250" s="72"/>
      <c r="AT250" s="77">
        <v>47</v>
      </c>
      <c r="AU250" s="78">
        <v>90</v>
      </c>
      <c r="AV250" s="77">
        <v>40</v>
      </c>
      <c r="AW250" s="77">
        <v>180</v>
      </c>
      <c r="AX250" s="77">
        <f t="shared" si="59"/>
        <v>-51.957777126007556</v>
      </c>
      <c r="AY250" s="77">
        <f t="shared" si="60"/>
        <v>308.04222287399244</v>
      </c>
      <c r="AZ250" s="77">
        <f t="shared" si="61"/>
        <v>36.293881693379383</v>
      </c>
      <c r="BA250" s="77">
        <f t="shared" si="62"/>
        <v>38.042222873992444</v>
      </c>
      <c r="BB250" s="77">
        <f t="shared" si="63"/>
        <v>53.706118306620617</v>
      </c>
      <c r="BC250" s="77">
        <f t="shared" si="64"/>
        <v>128.04222287399244</v>
      </c>
      <c r="BD250" s="79">
        <f t="shared" si="65"/>
        <v>53.706118306620617</v>
      </c>
      <c r="BE250" s="70">
        <f t="shared" si="58"/>
        <v>83.706118306620624</v>
      </c>
      <c r="BF250" s="70">
        <f t="shared" si="57"/>
        <v>-23.706118306620617</v>
      </c>
    </row>
    <row r="251" spans="3:59" s="70" customFormat="1">
      <c r="C251" s="70" t="s">
        <v>1386</v>
      </c>
      <c r="D251" s="70" t="s">
        <v>1387</v>
      </c>
      <c r="E251" s="70">
        <v>27</v>
      </c>
      <c r="F251" s="70">
        <v>3</v>
      </c>
      <c r="G251" s="71" t="str">
        <f t="shared" si="25"/>
        <v>27-3</v>
      </c>
      <c r="H251" s="70">
        <v>0</v>
      </c>
      <c r="I251" s="70">
        <v>7</v>
      </c>
      <c r="J251" s="70" t="b">
        <f>IF((I251/100)&gt;(VLOOKUP($G251,[1]Depth_Lookup_CCL!$A$3:$L$549,9,FALSE)),"Value too high",TRUE)</f>
        <v>1</v>
      </c>
      <c r="K251" s="72">
        <f>(VLOOKUP($G251,Depth_Lookup_CCL!$A$3:$Z$549,11,FALSE))+(H251/100)</f>
        <v>64.539999999999992</v>
      </c>
      <c r="L251" s="72">
        <f>(VLOOKUP($G251,Depth_Lookup_CCL!$A$3:$Z$549,11,FALSE))+(I251/100)</f>
        <v>64.609999999999985</v>
      </c>
      <c r="M251" s="67">
        <v>5</v>
      </c>
      <c r="N251" s="70" t="s">
        <v>1389</v>
      </c>
      <c r="O251" s="70" t="s">
        <v>233</v>
      </c>
      <c r="P251" s="73"/>
      <c r="Q251" s="73"/>
      <c r="R251" s="73"/>
      <c r="S251" s="74"/>
      <c r="T251" s="73"/>
      <c r="U251" s="75"/>
      <c r="V251" s="73"/>
      <c r="W251" s="73"/>
      <c r="X251" s="73" t="e">
        <f>VLOOKUP(W251,[3]definitions_list_lookup!$V$12:$W$15,2,FALSE)</f>
        <v>#N/A</v>
      </c>
      <c r="Y251" s="75"/>
      <c r="Z251" s="75" t="e">
        <f>VLOOKUP(Y251,[3]definitions_list_lookup!$AT$3:$AU$5,2,FALSE)</f>
        <v>#N/A</v>
      </c>
      <c r="AA251" s="75"/>
      <c r="AB251" s="75"/>
      <c r="AC251" s="73"/>
      <c r="AD251" s="73"/>
      <c r="AE251" s="73"/>
      <c r="AF251" s="75"/>
      <c r="AG251" s="75"/>
      <c r="AH251" s="73"/>
      <c r="AI251" s="73"/>
      <c r="AJ251" s="73"/>
      <c r="AK251" s="72"/>
      <c r="AL251" s="76"/>
      <c r="AM251" s="76"/>
      <c r="AN251" s="72"/>
      <c r="AO251" s="76"/>
      <c r="AP251" s="72"/>
      <c r="AQ251" s="72"/>
      <c r="AR251" s="72"/>
      <c r="AS251" s="72"/>
      <c r="AT251" s="77">
        <v>49</v>
      </c>
      <c r="AU251" s="78">
        <v>90</v>
      </c>
      <c r="AV251" s="77">
        <v>0</v>
      </c>
      <c r="AW251" s="77">
        <v>360</v>
      </c>
      <c r="AX251" s="77">
        <f t="shared" si="59"/>
        <v>-90.000000000000014</v>
      </c>
      <c r="AY251" s="77">
        <f t="shared" si="60"/>
        <v>270</v>
      </c>
      <c r="AZ251" s="77">
        <f t="shared" si="61"/>
        <v>41.000000000000007</v>
      </c>
      <c r="BA251" s="77">
        <f t="shared" si="62"/>
        <v>360</v>
      </c>
      <c r="BB251" s="77">
        <f t="shared" si="63"/>
        <v>48.999999999999993</v>
      </c>
      <c r="BC251" s="77">
        <f t="shared" si="64"/>
        <v>90</v>
      </c>
      <c r="BD251" s="79">
        <f t="shared" si="65"/>
        <v>48.999999999999993</v>
      </c>
      <c r="BE251" s="70">
        <f t="shared" si="58"/>
        <v>79</v>
      </c>
      <c r="BF251" s="70">
        <f t="shared" si="57"/>
        <v>-18.999999999999993</v>
      </c>
    </row>
    <row r="252" spans="3:59" s="70" customFormat="1">
      <c r="C252" s="70" t="s">
        <v>1386</v>
      </c>
      <c r="D252" s="70" t="s">
        <v>1387</v>
      </c>
      <c r="E252" s="70">
        <v>27</v>
      </c>
      <c r="F252" s="70">
        <v>3</v>
      </c>
      <c r="G252" s="71" t="str">
        <f t="shared" ref="G252:G255" si="108">E252&amp;"-"&amp;F252</f>
        <v>27-3</v>
      </c>
      <c r="H252" s="70">
        <v>7</v>
      </c>
      <c r="I252" s="70">
        <v>65</v>
      </c>
      <c r="J252" s="70" t="b">
        <f>IF((I252/100)&gt;(VLOOKUP($G252,[1]Depth_Lookup_CCL!$A$3:$L$549,9,FALSE)),"Value too high",TRUE)</f>
        <v>1</v>
      </c>
      <c r="K252" s="72">
        <f>(VLOOKUP($G252,Depth_Lookup_CCL!$A$3:$Z$549,11,FALSE))+(H252/100)</f>
        <v>64.609999999999985</v>
      </c>
      <c r="L252" s="72">
        <f>(VLOOKUP($G252,Depth_Lookup_CCL!$A$3:$Z$549,11,FALSE))+(I252/100)</f>
        <v>65.19</v>
      </c>
      <c r="M252" s="67">
        <v>5</v>
      </c>
      <c r="N252" s="70" t="s">
        <v>1389</v>
      </c>
      <c r="P252" s="73"/>
      <c r="Q252" s="73"/>
      <c r="R252" s="73"/>
      <c r="S252" s="74"/>
      <c r="T252" s="73"/>
      <c r="U252" s="75"/>
      <c r="V252" s="73"/>
      <c r="W252" s="73"/>
      <c r="X252" s="73"/>
      <c r="Y252" s="75"/>
      <c r="Z252" s="75"/>
      <c r="AA252" s="75"/>
      <c r="AB252" s="75"/>
      <c r="AC252" s="73"/>
      <c r="AD252" s="73"/>
      <c r="AE252" s="73"/>
      <c r="AF252" s="75"/>
      <c r="AG252" s="75"/>
      <c r="AH252" s="73"/>
      <c r="AI252" s="73"/>
      <c r="AJ252" s="73"/>
      <c r="AK252" s="72"/>
      <c r="AL252" s="76"/>
      <c r="AM252" s="76"/>
      <c r="AN252" s="72"/>
      <c r="AO252" s="76"/>
      <c r="AP252" s="72"/>
      <c r="AQ252" s="72"/>
      <c r="AR252" s="72"/>
      <c r="AS252" s="72"/>
      <c r="AT252" s="77"/>
      <c r="AU252" s="78"/>
      <c r="AV252" s="77"/>
      <c r="AW252" s="77"/>
      <c r="AX252" s="77"/>
      <c r="AY252" s="77"/>
      <c r="AZ252" s="77"/>
      <c r="BA252" s="77"/>
      <c r="BB252" s="77"/>
      <c r="BC252" s="77"/>
      <c r="BD252" s="79"/>
    </row>
    <row r="253" spans="3:59" s="70" customFormat="1">
      <c r="C253" s="70" t="s">
        <v>1386</v>
      </c>
      <c r="D253" s="70" t="s">
        <v>1387</v>
      </c>
      <c r="E253" s="70">
        <v>27</v>
      </c>
      <c r="F253" s="70">
        <v>3</v>
      </c>
      <c r="G253" s="71" t="str">
        <f t="shared" si="108"/>
        <v>27-3</v>
      </c>
      <c r="H253" s="70">
        <v>65</v>
      </c>
      <c r="I253" s="70">
        <v>74</v>
      </c>
      <c r="J253" s="70" t="b">
        <f>IF((I253/100)&gt;(VLOOKUP($G253,[1]Depth_Lookup_CCL!$A$3:$L$549,9,FALSE)),"Value too high",TRUE)</f>
        <v>1</v>
      </c>
      <c r="K253" s="72">
        <f>(VLOOKUP($G253,Depth_Lookup_CCL!$A$3:$Z$549,11,FALSE))+(H253/100)</f>
        <v>65.19</v>
      </c>
      <c r="L253" s="72">
        <f>(VLOOKUP($G253,Depth_Lookup_CCL!$A$3:$Z$549,11,FALSE))+(I253/100)</f>
        <v>65.279999999999987</v>
      </c>
      <c r="M253" s="67">
        <v>5</v>
      </c>
      <c r="N253" s="70" t="s">
        <v>1389</v>
      </c>
      <c r="P253" s="73"/>
      <c r="Q253" s="73"/>
      <c r="R253" s="73"/>
      <c r="S253" s="74"/>
      <c r="T253" s="73"/>
      <c r="U253" s="75"/>
      <c r="V253" s="73"/>
      <c r="W253" s="73"/>
      <c r="X253" s="73"/>
      <c r="Y253" s="75"/>
      <c r="Z253" s="75"/>
      <c r="AA253" s="75"/>
      <c r="AB253" s="75"/>
      <c r="AC253" s="73"/>
      <c r="AD253" s="73"/>
      <c r="AE253" s="73"/>
      <c r="AF253" s="75"/>
      <c r="AG253" s="75"/>
      <c r="AH253" s="73"/>
      <c r="AI253" s="73"/>
      <c r="AJ253" s="73"/>
      <c r="AK253" s="72"/>
      <c r="AL253" s="76"/>
      <c r="AM253" s="76"/>
      <c r="AN253" s="72"/>
      <c r="AO253" s="76"/>
      <c r="AP253" s="72"/>
      <c r="AQ253" s="72"/>
      <c r="AR253" s="72"/>
      <c r="AS253" s="72"/>
      <c r="AT253" s="77"/>
      <c r="AU253" s="78"/>
      <c r="AV253" s="77"/>
      <c r="AW253" s="77"/>
      <c r="AX253" s="77"/>
      <c r="AY253" s="77"/>
      <c r="AZ253" s="77"/>
      <c r="BA253" s="77"/>
      <c r="BB253" s="77"/>
      <c r="BC253" s="77"/>
      <c r="BD253" s="79"/>
    </row>
    <row r="254" spans="3:59" s="70" customFormat="1">
      <c r="C254" s="70" t="s">
        <v>1386</v>
      </c>
      <c r="D254" s="70" t="s">
        <v>1387</v>
      </c>
      <c r="E254" s="70">
        <v>27</v>
      </c>
      <c r="F254" s="70">
        <v>3</v>
      </c>
      <c r="G254" s="71" t="str">
        <f t="shared" si="108"/>
        <v>27-3</v>
      </c>
      <c r="H254" s="70">
        <v>74</v>
      </c>
      <c r="I254" s="70">
        <v>84</v>
      </c>
      <c r="J254" s="70" t="b">
        <f>IF((I254/100)&gt;(VLOOKUP($G254,[1]Depth_Lookup_CCL!$A$3:$L$549,9,FALSE)),"Value too high",TRUE)</f>
        <v>1</v>
      </c>
      <c r="K254" s="72">
        <f>(VLOOKUP($G254,Depth_Lookup_CCL!$A$3:$Z$549,11,FALSE))+(H254/100)</f>
        <v>65.279999999999987</v>
      </c>
      <c r="L254" s="72">
        <f>(VLOOKUP($G254,Depth_Lookup_CCL!$A$3:$Z$549,11,FALSE))+(I254/100)</f>
        <v>65.38</v>
      </c>
      <c r="M254" s="67">
        <v>5</v>
      </c>
      <c r="N254" s="70" t="s">
        <v>1389</v>
      </c>
      <c r="P254" s="73"/>
      <c r="Q254" s="73"/>
      <c r="R254" s="73"/>
      <c r="S254" s="74"/>
      <c r="T254" s="73"/>
      <c r="U254" s="75"/>
      <c r="V254" s="73"/>
      <c r="W254" s="73"/>
      <c r="X254" s="73"/>
      <c r="Y254" s="75"/>
      <c r="Z254" s="75"/>
      <c r="AA254" s="75"/>
      <c r="AB254" s="75"/>
      <c r="AC254" s="73"/>
      <c r="AD254" s="73"/>
      <c r="AE254" s="73"/>
      <c r="AF254" s="75"/>
      <c r="AG254" s="75"/>
      <c r="AH254" s="73"/>
      <c r="AI254" s="73"/>
      <c r="AJ254" s="73"/>
      <c r="AK254" s="72"/>
      <c r="AL254" s="76"/>
      <c r="AM254" s="76"/>
      <c r="AN254" s="72"/>
      <c r="AO254" s="76"/>
      <c r="AP254" s="72"/>
      <c r="AQ254" s="72"/>
      <c r="AR254" s="72"/>
      <c r="AS254" s="72"/>
      <c r="AT254" s="77"/>
      <c r="AU254" s="78"/>
      <c r="AV254" s="77"/>
      <c r="AW254" s="77"/>
      <c r="AX254" s="77"/>
      <c r="AY254" s="77"/>
      <c r="AZ254" s="77"/>
      <c r="BA254" s="77"/>
      <c r="BB254" s="77"/>
      <c r="BC254" s="77"/>
      <c r="BD254" s="79"/>
    </row>
    <row r="255" spans="3:59" s="70" customFormat="1">
      <c r="C255" s="70" t="s">
        <v>1386</v>
      </c>
      <c r="D255" s="70" t="s">
        <v>1387</v>
      </c>
      <c r="E255" s="70">
        <v>27</v>
      </c>
      <c r="F255" s="70">
        <v>3</v>
      </c>
      <c r="G255" s="71" t="str">
        <f t="shared" si="108"/>
        <v>27-3</v>
      </c>
      <c r="H255" s="70">
        <v>84</v>
      </c>
      <c r="I255" s="70">
        <v>95</v>
      </c>
      <c r="J255" s="70" t="str">
        <f>IF((I255/100)&gt;(VLOOKUP($G255,[1]Depth_Lookup_CCL!$A$3:$L$549,9,FALSE)),"Value too high",TRUE)</f>
        <v>Value too high</v>
      </c>
      <c r="K255" s="72">
        <f>(VLOOKUP($G255,Depth_Lookup_CCL!$A$3:$Z$549,11,FALSE))+(H255/100)</f>
        <v>65.38</v>
      </c>
      <c r="L255" s="72">
        <f>(VLOOKUP($G255,Depth_Lookup_CCL!$A$3:$Z$549,11,FALSE))+(I255/100)</f>
        <v>65.489999999999995</v>
      </c>
      <c r="M255" s="67">
        <v>5</v>
      </c>
      <c r="N255" s="70" t="s">
        <v>1389</v>
      </c>
      <c r="P255" s="73"/>
      <c r="Q255" s="73"/>
      <c r="R255" s="73"/>
      <c r="S255" s="74"/>
      <c r="T255" s="73"/>
      <c r="U255" s="75"/>
      <c r="V255" s="73"/>
      <c r="W255" s="73"/>
      <c r="X255" s="73"/>
      <c r="Y255" s="75"/>
      <c r="Z255" s="75"/>
      <c r="AA255" s="75"/>
      <c r="AB255" s="75"/>
      <c r="AC255" s="73"/>
      <c r="AD255" s="73"/>
      <c r="AE255" s="73"/>
      <c r="AF255" s="75"/>
      <c r="AG255" s="75"/>
      <c r="AH255" s="73"/>
      <c r="AI255" s="73"/>
      <c r="AJ255" s="73"/>
      <c r="AK255" s="72"/>
      <c r="AL255" s="76"/>
      <c r="AM255" s="76"/>
      <c r="AN255" s="72"/>
      <c r="AO255" s="76"/>
      <c r="AP255" s="72"/>
      <c r="AQ255" s="72"/>
      <c r="AR255" s="72"/>
      <c r="AS255" s="72"/>
      <c r="AT255" s="77"/>
      <c r="AU255" s="78"/>
      <c r="AV255" s="77"/>
      <c r="AW255" s="77"/>
      <c r="AX255" s="77"/>
      <c r="AY255" s="77"/>
      <c r="AZ255" s="77"/>
      <c r="BA255" s="77"/>
      <c r="BB255" s="77"/>
      <c r="BC255" s="77"/>
      <c r="BD255" s="79"/>
    </row>
    <row r="256" spans="3:59" s="70" customFormat="1">
      <c r="C256" s="70" t="s">
        <v>1386</v>
      </c>
      <c r="D256" s="70" t="s">
        <v>1387</v>
      </c>
      <c r="E256" s="70">
        <v>27</v>
      </c>
      <c r="F256" s="70">
        <v>4</v>
      </c>
      <c r="G256" s="71" t="str">
        <f t="shared" si="25"/>
        <v>27-4</v>
      </c>
      <c r="H256" s="70">
        <v>0</v>
      </c>
      <c r="I256" s="70">
        <v>5</v>
      </c>
      <c r="J256" s="70" t="b">
        <f>IF((I256/100)&gt;(VLOOKUP($G256,[1]Depth_Lookup_CCL!$A$3:$L$549,9,FALSE)),"Value too high",TRUE)</f>
        <v>1</v>
      </c>
      <c r="K256" s="72">
        <f>(VLOOKUP($G256,Depth_Lookup_CCL!$A$3:$Z$549,11,FALSE))+(H256/100)</f>
        <v>65.484999999999985</v>
      </c>
      <c r="L256" s="72">
        <f>(VLOOKUP($G256,Depth_Lookup_CCL!$A$3:$Z$549,11,FALSE))+(I256/100)</f>
        <v>65.534999999999982</v>
      </c>
      <c r="M256" s="67">
        <v>5</v>
      </c>
      <c r="N256" s="70" t="s">
        <v>1389</v>
      </c>
      <c r="O256" s="70" t="s">
        <v>233</v>
      </c>
      <c r="P256" s="73"/>
      <c r="Q256" s="73"/>
      <c r="R256" s="73"/>
      <c r="S256" s="74" t="s">
        <v>1403</v>
      </c>
      <c r="T256" s="73"/>
      <c r="U256" s="75"/>
      <c r="V256" s="73"/>
      <c r="W256" s="73"/>
      <c r="X256" s="73" t="e">
        <f>VLOOKUP(W256,[3]definitions_list_lookup!$V$12:$W$15,2,FALSE)</f>
        <v>#N/A</v>
      </c>
      <c r="Y256" s="75"/>
      <c r="Z256" s="75" t="e">
        <f>VLOOKUP(Y256,[3]definitions_list_lookup!$AT$3:$AU$5,2,FALSE)</f>
        <v>#N/A</v>
      </c>
      <c r="AA256" s="75"/>
      <c r="AB256" s="75"/>
      <c r="AC256" s="73"/>
      <c r="AD256" s="73"/>
      <c r="AE256" s="73"/>
      <c r="AF256" s="75"/>
      <c r="AG256" s="75"/>
      <c r="AH256" s="73"/>
      <c r="AI256" s="73"/>
      <c r="AJ256" s="73"/>
      <c r="AK256" s="72"/>
      <c r="AL256" s="76"/>
      <c r="AM256" s="76"/>
      <c r="AN256" s="72"/>
      <c r="AO256" s="76"/>
      <c r="AP256" s="72"/>
      <c r="AQ256" s="72"/>
      <c r="AR256" s="72"/>
      <c r="AS256" s="72"/>
    </row>
    <row r="257" spans="3:58" s="70" customFormat="1">
      <c r="C257" s="70" t="s">
        <v>1386</v>
      </c>
      <c r="D257" s="70" t="s">
        <v>1387</v>
      </c>
      <c r="E257" s="70">
        <v>27</v>
      </c>
      <c r="F257" s="70">
        <v>4</v>
      </c>
      <c r="G257" s="71" t="str">
        <f t="shared" ref="G257:G259" si="109">E257&amp;"-"&amp;F257</f>
        <v>27-4</v>
      </c>
      <c r="H257" s="70">
        <v>5</v>
      </c>
      <c r="I257" s="70">
        <v>14</v>
      </c>
      <c r="J257" s="70" t="b">
        <f>IF((I257/100)&gt;(VLOOKUP($G257,[1]Depth_Lookup_CCL!$A$3:$L$549,9,FALSE)),"Value too high",TRUE)</f>
        <v>1</v>
      </c>
      <c r="K257" s="72">
        <f>(VLOOKUP($G257,Depth_Lookup_CCL!$A$3:$Z$549,11,FALSE))+(H257/100)</f>
        <v>65.534999999999982</v>
      </c>
      <c r="L257" s="72">
        <f>(VLOOKUP($G257,Depth_Lookup_CCL!$A$3:$Z$549,11,FALSE))+(I257/100)</f>
        <v>65.624999999999986</v>
      </c>
      <c r="M257" s="67">
        <v>5</v>
      </c>
      <c r="N257" s="70" t="s">
        <v>1389</v>
      </c>
      <c r="P257" s="73"/>
      <c r="Q257" s="73"/>
      <c r="R257" s="73"/>
      <c r="S257" s="74"/>
      <c r="T257" s="73"/>
      <c r="U257" s="75"/>
      <c r="V257" s="73"/>
      <c r="W257" s="73"/>
      <c r="X257" s="73"/>
      <c r="Y257" s="75"/>
      <c r="Z257" s="75"/>
      <c r="AA257" s="75"/>
      <c r="AB257" s="75"/>
      <c r="AC257" s="73"/>
      <c r="AD257" s="73"/>
      <c r="AE257" s="73"/>
      <c r="AF257" s="75"/>
      <c r="AG257" s="75"/>
      <c r="AH257" s="73"/>
      <c r="AI257" s="73"/>
      <c r="AJ257" s="73"/>
      <c r="AK257" s="72"/>
      <c r="AL257" s="76"/>
      <c r="AM257" s="76"/>
      <c r="AN257" s="72"/>
      <c r="AO257" s="76"/>
      <c r="AP257" s="72"/>
      <c r="AQ257" s="72"/>
      <c r="AR257" s="72"/>
      <c r="AS257" s="72"/>
      <c r="AT257" s="77"/>
      <c r="AU257" s="78"/>
      <c r="AV257" s="77"/>
      <c r="AW257" s="77"/>
      <c r="AX257" s="77"/>
      <c r="AY257" s="77"/>
      <c r="AZ257" s="77"/>
      <c r="BA257" s="77"/>
      <c r="BB257" s="77"/>
      <c r="BC257" s="77"/>
      <c r="BD257" s="79"/>
    </row>
    <row r="258" spans="3:58" s="70" customFormat="1">
      <c r="C258" s="70" t="s">
        <v>1386</v>
      </c>
      <c r="D258" s="70" t="s">
        <v>1387</v>
      </c>
      <c r="E258" s="70">
        <v>27</v>
      </c>
      <c r="F258" s="70">
        <v>4</v>
      </c>
      <c r="G258" s="71" t="str">
        <f t="shared" si="109"/>
        <v>27-4</v>
      </c>
      <c r="H258" s="70">
        <v>14</v>
      </c>
      <c r="I258" s="70">
        <v>60</v>
      </c>
      <c r="J258" s="70" t="b">
        <f>IF((I258/100)&gt;(VLOOKUP($G258,[1]Depth_Lookup_CCL!$A$3:$L$549,9,FALSE)),"Value too high",TRUE)</f>
        <v>1</v>
      </c>
      <c r="K258" s="72">
        <f>(VLOOKUP($G258,Depth_Lookup_CCL!$A$3:$Z$549,11,FALSE))+(H258/100)</f>
        <v>65.624999999999986</v>
      </c>
      <c r="L258" s="72">
        <f>(VLOOKUP($G258,Depth_Lookup_CCL!$A$3:$Z$549,11,FALSE))+(I258/100)</f>
        <v>66.08499999999998</v>
      </c>
      <c r="M258" s="67">
        <v>5</v>
      </c>
      <c r="N258" s="70" t="s">
        <v>1389</v>
      </c>
      <c r="P258" s="73"/>
      <c r="Q258" s="73"/>
      <c r="R258" s="73"/>
      <c r="S258" s="74"/>
      <c r="T258" s="73"/>
      <c r="U258" s="75"/>
      <c r="V258" s="73"/>
      <c r="W258" s="73"/>
      <c r="X258" s="73"/>
      <c r="Y258" s="75"/>
      <c r="Z258" s="75"/>
      <c r="AA258" s="75"/>
      <c r="AB258" s="75"/>
      <c r="AC258" s="73"/>
      <c r="AD258" s="73"/>
      <c r="AE258" s="73"/>
      <c r="AF258" s="75"/>
      <c r="AG258" s="75"/>
      <c r="AH258" s="73"/>
      <c r="AI258" s="73"/>
      <c r="AJ258" s="73"/>
      <c r="AK258" s="72"/>
      <c r="AL258" s="76"/>
      <c r="AM258" s="76"/>
      <c r="AN258" s="72"/>
      <c r="AO258" s="76"/>
      <c r="AP258" s="72"/>
      <c r="AQ258" s="72"/>
      <c r="AR258" s="72"/>
      <c r="AS258" s="72"/>
      <c r="AT258" s="77">
        <v>29</v>
      </c>
      <c r="AU258" s="78">
        <v>90</v>
      </c>
      <c r="AV258" s="77">
        <v>8</v>
      </c>
      <c r="AW258" s="77">
        <v>180</v>
      </c>
      <c r="AX258" s="77">
        <f>+(IF($AU258&lt;$AW258,((MIN($AW258,$AU258)+(DEGREES(ATAN((TAN(RADIANS($AV258))/((TAN(RADIANS($AT258))*SIN(RADIANS(ABS($AU258-$AW258))))))-(COS(RADIANS(ABS($AU258-$AW258)))/SIN(RADIANS(ABS($AU258-$AW258)))))))-180)),((MAX($AW258,$AU258)-(DEGREES(ATAN((TAN(RADIANS($AV258))/((TAN(RADIANS($AT258))*SIN(RADIANS(ABS($AU258-$AW258))))))-(COS(RADIANS(ABS($AU258-$AW258)))/SIN(RADIANS(ABS($AU258-$AW258)))))))-180))))</f>
        <v>-75.772892067672743</v>
      </c>
      <c r="AY258" s="77">
        <f>IF($AX258&gt;0,$AX258,360+$AX258)</f>
        <v>284.22710793232727</v>
      </c>
      <c r="AZ258" s="77">
        <f>+ABS(DEGREES(ATAN((COS(RADIANS(ABS($AX258+180-(IF($AU258&gt;$AW258,MAX($AV258,$AU258),MIN($AU258,$AW258))))))/(TAN(RADIANS($AT258)))))))</f>
        <v>60.237001566695028</v>
      </c>
      <c r="BA258" s="77">
        <f>+IF(($AX258+90)&gt;0,$AX258+90,$AX258+450)</f>
        <v>14.227107932327257</v>
      </c>
      <c r="BB258" s="77">
        <f>-$AZ258+90</f>
        <v>29.762998433304972</v>
      </c>
      <c r="BC258" s="77">
        <f>IF(($AY258&lt;180),$AY258+180,$AY258-180)</f>
        <v>104.22710793232727</v>
      </c>
      <c r="BD258" s="79">
        <f>-$AZ258+90</f>
        <v>29.762998433304972</v>
      </c>
      <c r="BE258" s="70">
        <f>30+BD258</f>
        <v>59.762998433304972</v>
      </c>
      <c r="BF258" s="70">
        <f>30-BD258</f>
        <v>0.23700156669502803</v>
      </c>
    </row>
    <row r="259" spans="3:58" s="70" customFormat="1">
      <c r="C259" s="70" t="s">
        <v>1386</v>
      </c>
      <c r="D259" s="70" t="s">
        <v>1387</v>
      </c>
      <c r="E259" s="70">
        <v>27</v>
      </c>
      <c r="F259" s="70">
        <v>4</v>
      </c>
      <c r="G259" s="71" t="str">
        <f t="shared" si="109"/>
        <v>27-4</v>
      </c>
      <c r="H259" s="70">
        <v>60</v>
      </c>
      <c r="I259" s="70">
        <v>62</v>
      </c>
      <c r="J259" s="70" t="b">
        <f>IF((I259/100)&gt;(VLOOKUP($G259,[1]Depth_Lookup_CCL!$A$3:$L$549,9,FALSE)),"Value too high",TRUE)</f>
        <v>1</v>
      </c>
      <c r="K259" s="72">
        <f>(VLOOKUP($G259,Depth_Lookup_CCL!$A$3:$Z$549,11,FALSE))+(H259/100)</f>
        <v>66.08499999999998</v>
      </c>
      <c r="L259" s="72">
        <f>(VLOOKUP($G259,Depth_Lookup_CCL!$A$3:$Z$549,11,FALSE))+(I259/100)</f>
        <v>66.10499999999999</v>
      </c>
      <c r="M259" s="67">
        <v>5</v>
      </c>
      <c r="N259" s="70" t="s">
        <v>1389</v>
      </c>
      <c r="P259" s="73"/>
      <c r="Q259" s="73"/>
      <c r="R259" s="73"/>
      <c r="S259" s="74"/>
      <c r="T259" s="73"/>
      <c r="U259" s="75"/>
      <c r="V259" s="73"/>
      <c r="W259" s="73"/>
      <c r="X259" s="73"/>
      <c r="Y259" s="75"/>
      <c r="Z259" s="75"/>
      <c r="AA259" s="75"/>
      <c r="AB259" s="75"/>
      <c r="AC259" s="73"/>
      <c r="AD259" s="73"/>
      <c r="AE259" s="73"/>
      <c r="AF259" s="75"/>
      <c r="AG259" s="75"/>
      <c r="AH259" s="73"/>
      <c r="AI259" s="73"/>
      <c r="AJ259" s="73"/>
      <c r="AK259" s="72"/>
      <c r="AL259" s="76"/>
      <c r="AM259" s="76"/>
      <c r="AN259" s="72"/>
      <c r="AO259" s="76"/>
      <c r="AP259" s="72"/>
      <c r="AQ259" s="72"/>
      <c r="AR259" s="72"/>
      <c r="AS259" s="72"/>
      <c r="AT259" s="77"/>
      <c r="AU259" s="78"/>
      <c r="AV259" s="77"/>
      <c r="AW259" s="77"/>
      <c r="AX259" s="77"/>
      <c r="AY259" s="77"/>
      <c r="AZ259" s="77"/>
      <c r="BA259" s="77"/>
      <c r="BB259" s="77"/>
      <c r="BC259" s="77"/>
      <c r="BD259" s="79"/>
    </row>
    <row r="260" spans="3:58" s="70" customFormat="1">
      <c r="C260" s="70" t="s">
        <v>1386</v>
      </c>
      <c r="D260" s="70" t="s">
        <v>1387</v>
      </c>
      <c r="E260" s="70">
        <v>27</v>
      </c>
      <c r="F260" s="70">
        <v>5</v>
      </c>
      <c r="G260" s="71" t="str">
        <f t="shared" si="25"/>
        <v>27-5</v>
      </c>
      <c r="H260" s="70">
        <v>0</v>
      </c>
      <c r="I260" s="70">
        <v>13</v>
      </c>
      <c r="J260" s="70" t="b">
        <f>IF((I260/100)&gt;(VLOOKUP($G260,[1]Depth_Lookup_CCL!$A$3:$L$549,9,FALSE)),"Value too high",TRUE)</f>
        <v>1</v>
      </c>
      <c r="K260" s="72">
        <f>(VLOOKUP($G260,Depth_Lookup_CCL!$A$3:$Z$549,11,FALSE))+(H260/100)</f>
        <v>66.109999999999985</v>
      </c>
      <c r="L260" s="72">
        <f>(VLOOKUP($G260,Depth_Lookup_CCL!$A$3:$Z$549,11,FALSE))+(I260/100)</f>
        <v>66.239999999999981</v>
      </c>
      <c r="M260" s="67">
        <v>5</v>
      </c>
      <c r="N260" s="70" t="s">
        <v>1389</v>
      </c>
      <c r="O260" s="70" t="s">
        <v>233</v>
      </c>
      <c r="P260" s="73"/>
      <c r="Q260" s="73"/>
      <c r="R260" s="73"/>
      <c r="S260" s="74"/>
      <c r="T260" s="73" t="s">
        <v>158</v>
      </c>
      <c r="U260" s="75" t="s">
        <v>155</v>
      </c>
      <c r="V260" s="73" t="s">
        <v>176</v>
      </c>
      <c r="W260" s="73" t="s">
        <v>167</v>
      </c>
      <c r="X260" s="73">
        <f>VLOOKUP(W260,[3]definitions_list_lookup!$V$12:$W$15,2,FALSE)</f>
        <v>3</v>
      </c>
      <c r="Y260" s="75" t="s">
        <v>243</v>
      </c>
      <c r="Z260" s="75">
        <f>VLOOKUP(Y260,[3]definitions_list_lookup!$AT$3:$AU$5,2,FALSE)</f>
        <v>2</v>
      </c>
      <c r="AA260" s="75">
        <v>20</v>
      </c>
      <c r="AB260" s="75"/>
      <c r="AC260" s="73"/>
      <c r="AD260" s="73"/>
      <c r="AE260" s="73"/>
      <c r="AF260" s="75"/>
      <c r="AG260" s="75"/>
      <c r="AH260" s="73"/>
      <c r="AI260" s="73"/>
      <c r="AJ260" s="73"/>
      <c r="AK260" s="72"/>
      <c r="AL260" s="76"/>
      <c r="AM260" s="76"/>
      <c r="AN260" s="72"/>
      <c r="AO260" s="76"/>
      <c r="AP260" s="72"/>
      <c r="AQ260" s="72"/>
      <c r="AR260" s="72"/>
      <c r="AS260" s="72"/>
    </row>
    <row r="261" spans="3:58" s="70" customFormat="1">
      <c r="C261" s="70" t="s">
        <v>1386</v>
      </c>
      <c r="D261" s="70" t="s">
        <v>1387</v>
      </c>
      <c r="E261" s="70">
        <v>27</v>
      </c>
      <c r="F261" s="70">
        <v>5</v>
      </c>
      <c r="G261" s="71" t="str">
        <f t="shared" ref="G261:G262" si="110">E261&amp;"-"&amp;F261</f>
        <v>27-5</v>
      </c>
      <c r="H261" s="70">
        <v>13</v>
      </c>
      <c r="I261" s="70">
        <v>30</v>
      </c>
      <c r="J261" s="70" t="b">
        <f>IF((I261/100)&gt;(VLOOKUP($G261,[1]Depth_Lookup_CCL!$A$3:$L$549,9,FALSE)),"Value too high",TRUE)</f>
        <v>1</v>
      </c>
      <c r="K261" s="72">
        <f>(VLOOKUP($G261,Depth_Lookup_CCL!$A$3:$Z$549,11,FALSE))+(H261/100)</f>
        <v>66.239999999999981</v>
      </c>
      <c r="L261" s="72">
        <f>(VLOOKUP($G261,Depth_Lookup_CCL!$A$3:$Z$549,11,FALSE))+(I261/100)</f>
        <v>66.409999999999982</v>
      </c>
      <c r="M261" s="67">
        <v>5</v>
      </c>
      <c r="N261" s="70" t="s">
        <v>1389</v>
      </c>
      <c r="P261" s="73"/>
      <c r="Q261" s="73"/>
      <c r="R261" s="73"/>
      <c r="S261" s="74"/>
      <c r="T261" s="73"/>
      <c r="U261" s="75"/>
      <c r="V261" s="73"/>
      <c r="W261" s="73"/>
      <c r="X261" s="73"/>
      <c r="Y261" s="75"/>
      <c r="Z261" s="75"/>
      <c r="AA261" s="75"/>
      <c r="AB261" s="75"/>
      <c r="AC261" s="73"/>
      <c r="AD261" s="73"/>
      <c r="AE261" s="73"/>
      <c r="AF261" s="75"/>
      <c r="AG261" s="75"/>
      <c r="AH261" s="73"/>
      <c r="AI261" s="73"/>
      <c r="AJ261" s="73"/>
      <c r="AK261" s="72"/>
      <c r="AL261" s="76"/>
      <c r="AM261" s="76"/>
      <c r="AN261" s="72"/>
      <c r="AO261" s="76"/>
      <c r="AP261" s="72"/>
      <c r="AQ261" s="72"/>
      <c r="AR261" s="72"/>
      <c r="AS261" s="72"/>
      <c r="AT261" s="77">
        <v>49</v>
      </c>
      <c r="AU261" s="78">
        <v>90</v>
      </c>
      <c r="AV261" s="77">
        <v>4</v>
      </c>
      <c r="AW261" s="77">
        <v>180</v>
      </c>
      <c r="AX261" s="77">
        <f>+(IF($AU261&lt;$AW261,((MIN($AW261,$AU261)+(DEGREES(ATAN((TAN(RADIANS($AV261))/((TAN(RADIANS($AT261))*SIN(RADIANS(ABS($AU261-$AW261))))))-(COS(RADIANS(ABS($AU261-$AW261)))/SIN(RADIANS(ABS($AU261-$AW261)))))))-180)),((MAX($AW261,$AU261)-(DEGREES(ATAN((TAN(RADIANS($AV261))/((TAN(RADIANS($AT261))*SIN(RADIANS(ABS($AU261-$AW261))))))-(COS(RADIANS(ABS($AU261-$AW261)))/SIN(RADIANS(ABS($AU261-$AW261)))))))-180))))</f>
        <v>-86.521473113228453</v>
      </c>
      <c r="AY261" s="77">
        <f>IF($AX261&gt;0,$AX261,360+$AX261)</f>
        <v>273.47852688677153</v>
      </c>
      <c r="AZ261" s="77">
        <f>+ABS(DEGREES(ATAN((COS(RADIANS(ABS($AX261+180-(IF($AU261&gt;$AW261,MAX($AV261,$AU261),MIN($AU261,$AW261))))))/(TAN(RADIANS($AT261)))))))</f>
        <v>40.947691545792587</v>
      </c>
      <c r="BA261" s="77">
        <f>+IF(($AX261+90)&gt;0,$AX261+90,$AX261+450)</f>
        <v>3.4785268867715473</v>
      </c>
      <c r="BB261" s="77">
        <f>-$AZ261+90</f>
        <v>49.052308454207413</v>
      </c>
      <c r="BC261" s="77">
        <f>IF(($AY261&lt;180),$AY261+180,$AY261-180)</f>
        <v>93.478526886771533</v>
      </c>
      <c r="BD261" s="79">
        <f>-$AZ261+90</f>
        <v>49.052308454207413</v>
      </c>
      <c r="BE261" s="70">
        <f>30+BD261</f>
        <v>79.052308454207406</v>
      </c>
      <c r="BF261" s="70">
        <f>30-BD261</f>
        <v>-19.052308454207413</v>
      </c>
    </row>
    <row r="262" spans="3:58" s="70" customFormat="1">
      <c r="C262" s="70" t="s">
        <v>1386</v>
      </c>
      <c r="D262" s="70" t="s">
        <v>1387</v>
      </c>
      <c r="E262" s="70">
        <v>27</v>
      </c>
      <c r="F262" s="70">
        <v>5</v>
      </c>
      <c r="G262" s="71" t="str">
        <f t="shared" si="110"/>
        <v>27-5</v>
      </c>
      <c r="H262" s="70">
        <v>30</v>
      </c>
      <c r="I262" s="70">
        <v>47</v>
      </c>
      <c r="J262" s="70" t="b">
        <f>IF((I262/100)&gt;(VLOOKUP($G262,[1]Depth_Lookup_CCL!$A$3:$L$549,9,FALSE)),"Value too high",TRUE)</f>
        <v>1</v>
      </c>
      <c r="K262" s="72">
        <f>(VLOOKUP($G262,Depth_Lookup_CCL!$A$3:$Z$549,11,FALSE))+(H262/100)</f>
        <v>66.409999999999982</v>
      </c>
      <c r="L262" s="72">
        <f>(VLOOKUP($G262,Depth_Lookup_CCL!$A$3:$Z$549,11,FALSE))+(I262/100)</f>
        <v>66.579999999999984</v>
      </c>
      <c r="M262" s="67">
        <v>5</v>
      </c>
      <c r="N262" s="70" t="s">
        <v>1389</v>
      </c>
      <c r="P262" s="73"/>
      <c r="Q262" s="73"/>
      <c r="R262" s="73"/>
      <c r="S262" s="74"/>
      <c r="T262" s="73"/>
      <c r="U262" s="75"/>
      <c r="V262" s="73"/>
      <c r="W262" s="73"/>
      <c r="X262" s="73"/>
      <c r="Y262" s="75"/>
      <c r="Z262" s="75"/>
      <c r="AA262" s="75"/>
      <c r="AB262" s="75"/>
      <c r="AC262" s="73"/>
      <c r="AD262" s="73"/>
      <c r="AE262" s="73"/>
      <c r="AF262" s="75"/>
      <c r="AG262" s="75"/>
      <c r="AH262" s="73"/>
      <c r="AI262" s="73"/>
      <c r="AJ262" s="73"/>
      <c r="AK262" s="72"/>
      <c r="AL262" s="76"/>
      <c r="AM262" s="76"/>
      <c r="AN262" s="72"/>
      <c r="AO262" s="76"/>
      <c r="AP262" s="72"/>
      <c r="AQ262" s="72"/>
      <c r="AR262" s="72"/>
      <c r="AS262" s="72"/>
      <c r="AT262" s="77">
        <v>34</v>
      </c>
      <c r="AU262" s="78">
        <v>90</v>
      </c>
      <c r="AV262" s="77">
        <v>13</v>
      </c>
      <c r="AW262" s="77">
        <v>180</v>
      </c>
      <c r="AX262" s="77">
        <f>+(IF($AU262&lt;$AW262,((MIN($AW262,$AU262)+(DEGREES(ATAN((TAN(RADIANS($AV262))/((TAN(RADIANS($AT262))*SIN(RADIANS(ABS($AU262-$AW262))))))-(COS(RADIANS(ABS($AU262-$AW262)))/SIN(RADIANS(ABS($AU262-$AW262)))))))-180)),((MAX($AW262,$AU262)-(DEGREES(ATAN((TAN(RADIANS($AV262))/((TAN(RADIANS($AT262))*SIN(RADIANS(ABS($AU262-$AW262))))))-(COS(RADIANS(ABS($AU262-$AW262)))/SIN(RADIANS(ABS($AU262-$AW262)))))))-180))))</f>
        <v>-71.105146867414092</v>
      </c>
      <c r="AY262" s="77">
        <f>IF($AX262&gt;0,$AX262,360+$AX262)</f>
        <v>288.89485313258592</v>
      </c>
      <c r="AZ262" s="77">
        <f>+ABS(DEGREES(ATAN((COS(RADIANS(ABS($AX262+180-(IF($AU262&gt;$AW262,MAX($AV262,$AU262),MIN($AU262,$AW262))))))/(TAN(RADIANS($AT262)))))))</f>
        <v>54.513984897590781</v>
      </c>
      <c r="BA262" s="77">
        <f>+IF(($AX262+90)&gt;0,$AX262+90,$AX262+450)</f>
        <v>18.894853132585908</v>
      </c>
      <c r="BB262" s="77">
        <f>-$AZ262+90</f>
        <v>35.486015102409219</v>
      </c>
      <c r="BC262" s="77">
        <f>IF(($AY262&lt;180),$AY262+180,$AY262-180)</f>
        <v>108.89485313258592</v>
      </c>
      <c r="BD262" s="79">
        <f>-$AZ262+90</f>
        <v>35.486015102409219</v>
      </c>
      <c r="BE262" s="70">
        <f>30+BD262</f>
        <v>65.486015102409226</v>
      </c>
      <c r="BF262" s="70">
        <f>30-BD262</f>
        <v>-5.486015102409219</v>
      </c>
    </row>
    <row r="263" spans="3:58" s="70" customFormat="1">
      <c r="C263" s="70" t="s">
        <v>1386</v>
      </c>
      <c r="D263" s="70" t="s">
        <v>1387</v>
      </c>
      <c r="E263" s="70">
        <v>28</v>
      </c>
      <c r="F263" s="70">
        <v>1</v>
      </c>
      <c r="G263" s="71" t="str">
        <f t="shared" si="25"/>
        <v>28-1</v>
      </c>
      <c r="H263" s="70">
        <v>0</v>
      </c>
      <c r="I263" s="70">
        <v>13</v>
      </c>
      <c r="J263" s="70" t="b">
        <f>IF((I263/100)&gt;(VLOOKUP($G263,[1]Depth_Lookup_CCL!$A$3:$L$549,9,FALSE)),"Value too high",TRUE)</f>
        <v>1</v>
      </c>
      <c r="K263" s="72">
        <f>(VLOOKUP($G263,Depth_Lookup_CCL!$A$3:$Z$549,11,FALSE))+(H263/100)</f>
        <v>66.45</v>
      </c>
      <c r="L263" s="72">
        <f>(VLOOKUP($G263,Depth_Lookup_CCL!$A$3:$Z$549,11,FALSE))+(I263/100)</f>
        <v>66.58</v>
      </c>
      <c r="M263" s="67">
        <v>5</v>
      </c>
      <c r="N263" s="70" t="s">
        <v>1389</v>
      </c>
      <c r="O263" s="70" t="s">
        <v>233</v>
      </c>
      <c r="P263" s="73"/>
      <c r="Q263" s="73"/>
      <c r="R263" s="73"/>
      <c r="S263" s="74" t="s">
        <v>1392</v>
      </c>
      <c r="T263" s="73" t="s">
        <v>158</v>
      </c>
      <c r="U263" s="75" t="s">
        <v>155</v>
      </c>
      <c r="V263" s="73" t="s">
        <v>176</v>
      </c>
      <c r="W263" s="73" t="s">
        <v>167</v>
      </c>
      <c r="X263" s="73">
        <f>VLOOKUP(W263,[3]definitions_list_lookup!$V$12:$W$15,2,FALSE)</f>
        <v>3</v>
      </c>
      <c r="Y263" s="75" t="s">
        <v>243</v>
      </c>
      <c r="Z263" s="75">
        <f>VLOOKUP(Y263,[3]definitions_list_lookup!$AT$3:$AU$5,2,FALSE)</f>
        <v>2</v>
      </c>
      <c r="AA263" s="75">
        <v>20</v>
      </c>
      <c r="AB263" s="75"/>
      <c r="AC263" s="73"/>
      <c r="AD263" s="73"/>
      <c r="AE263" s="73"/>
      <c r="AF263" s="75"/>
      <c r="AG263" s="75"/>
      <c r="AH263" s="73"/>
      <c r="AI263" s="73"/>
      <c r="AJ263" s="73"/>
      <c r="AK263" s="72"/>
      <c r="AL263" s="76"/>
      <c r="AM263" s="76"/>
      <c r="AN263" s="72"/>
      <c r="AO263" s="76"/>
      <c r="AP263" s="72"/>
      <c r="AQ263" s="72"/>
      <c r="AR263" s="72"/>
      <c r="AS263" s="72"/>
      <c r="AT263" s="77">
        <v>31</v>
      </c>
      <c r="AU263" s="78">
        <v>90</v>
      </c>
      <c r="AV263" s="77">
        <v>15</v>
      </c>
      <c r="AW263" s="77">
        <v>180</v>
      </c>
      <c r="AX263" s="77">
        <f t="shared" si="59"/>
        <v>-65.965884018081894</v>
      </c>
      <c r="AY263" s="77">
        <f t="shared" si="60"/>
        <v>294.03411598191809</v>
      </c>
      <c r="AZ263" s="77">
        <f t="shared" si="61"/>
        <v>56.659147736640712</v>
      </c>
      <c r="BA263" s="77">
        <f t="shared" si="62"/>
        <v>24.034115981918106</v>
      </c>
      <c r="BB263" s="77">
        <f t="shared" si="63"/>
        <v>33.340852263359288</v>
      </c>
      <c r="BC263" s="77">
        <f t="shared" si="64"/>
        <v>114.03411598191809</v>
      </c>
      <c r="BD263" s="79">
        <f t="shared" si="65"/>
        <v>33.340852263359288</v>
      </c>
      <c r="BE263" s="70">
        <f t="shared" si="58"/>
        <v>63.340852263359288</v>
      </c>
      <c r="BF263" s="70">
        <f t="shared" si="57"/>
        <v>-3.3408522633592881</v>
      </c>
    </row>
    <row r="264" spans="3:58" s="70" customFormat="1">
      <c r="C264" s="70" t="s">
        <v>1386</v>
      </c>
      <c r="D264" s="70" t="s">
        <v>1387</v>
      </c>
      <c r="E264" s="70">
        <v>28</v>
      </c>
      <c r="F264" s="70">
        <v>1</v>
      </c>
      <c r="G264" s="71" t="str">
        <f t="shared" ref="G264" si="111">E264&amp;"-"&amp;F264</f>
        <v>28-1</v>
      </c>
      <c r="H264" s="70">
        <v>13</v>
      </c>
      <c r="I264" s="70">
        <v>83</v>
      </c>
      <c r="J264" s="70" t="b">
        <f>IF((I264/100)&gt;(VLOOKUP($G264,[1]Depth_Lookup_CCL!$A$3:$L$549,9,FALSE)),"Value too high",TRUE)</f>
        <v>1</v>
      </c>
      <c r="K264" s="72">
        <f>(VLOOKUP($G264,Depth_Lookup_CCL!$A$3:$Z$549,11,FALSE))+(H264/100)</f>
        <v>66.58</v>
      </c>
      <c r="L264" s="72">
        <f>(VLOOKUP($G264,Depth_Lookup_CCL!$A$3:$Z$549,11,FALSE))+(I264/100)</f>
        <v>67.28</v>
      </c>
      <c r="M264" s="67">
        <v>5</v>
      </c>
      <c r="N264" s="70" t="s">
        <v>1389</v>
      </c>
      <c r="P264" s="73"/>
      <c r="Q264" s="73"/>
      <c r="R264" s="73"/>
      <c r="S264" s="74"/>
      <c r="T264" s="73"/>
      <c r="U264" s="75"/>
      <c r="V264" s="73"/>
      <c r="W264" s="73"/>
      <c r="X264" s="73"/>
      <c r="Y264" s="75"/>
      <c r="Z264" s="75"/>
      <c r="AA264" s="75"/>
      <c r="AB264" s="75"/>
      <c r="AC264" s="73"/>
      <c r="AD264" s="73"/>
      <c r="AE264" s="73"/>
      <c r="AF264" s="75"/>
      <c r="AG264" s="75"/>
      <c r="AH264" s="73"/>
      <c r="AI264" s="73"/>
      <c r="AJ264" s="73"/>
      <c r="AK264" s="72"/>
      <c r="AL264" s="76"/>
      <c r="AM264" s="76"/>
      <c r="AN264" s="72"/>
      <c r="AO264" s="76"/>
      <c r="AP264" s="72"/>
      <c r="AQ264" s="72"/>
      <c r="AR264" s="72"/>
      <c r="AS264" s="72"/>
      <c r="AT264" s="77">
        <v>43</v>
      </c>
      <c r="AU264" s="78">
        <v>90</v>
      </c>
      <c r="AV264" s="77">
        <v>4</v>
      </c>
      <c r="AW264" s="77">
        <v>180</v>
      </c>
      <c r="AX264" s="77">
        <f>+(IF($AU264&lt;$AW264,((MIN($AW264,$AU264)+(DEGREES(ATAN((TAN(RADIANS($AV264))/((TAN(RADIANS($AT264))*SIN(RADIANS(ABS($AU264-$AW264))))))-(COS(RADIANS(ABS($AU264-$AW264)))/SIN(RADIANS(ABS($AU264-$AW264)))))))-180)),((MAX($AW264,$AU264)-(DEGREES(ATAN((TAN(RADIANS($AV264))/((TAN(RADIANS($AT264))*SIN(RADIANS(ABS($AU264-$AW264))))))-(COS(RADIANS(ABS($AU264-$AW264)))/SIN(RADIANS(ABS($AU264-$AW264)))))))-180))))</f>
        <v>-85.711568826871471</v>
      </c>
      <c r="AY264" s="77">
        <f>IF($AX264&gt;0,$AX264,360+$AX264)</f>
        <v>274.28843117312852</v>
      </c>
      <c r="AZ264" s="77">
        <f>+ABS(DEGREES(ATAN((COS(RADIANS(ABS($AX264+180-(IF($AU264&gt;$AW264,MAX($AV264,$AU264),MIN($AU264,$AW264))))))/(TAN(RADIANS($AT264)))))))</f>
        <v>46.919868574474847</v>
      </c>
      <c r="BA264" s="77">
        <f>+IF(($AX264+90)&gt;0,$AX264+90,$AX264+450)</f>
        <v>4.2884311731285294</v>
      </c>
      <c r="BB264" s="77">
        <f>-$AZ264+90</f>
        <v>43.080131425525153</v>
      </c>
      <c r="BC264" s="77">
        <f>IF(($AY264&lt;180),$AY264+180,$AY264-180)</f>
        <v>94.288431173128515</v>
      </c>
      <c r="BD264" s="79">
        <f>-$AZ264+90</f>
        <v>43.080131425525153</v>
      </c>
      <c r="BE264" s="70">
        <f>30+BD264</f>
        <v>73.080131425525153</v>
      </c>
      <c r="BF264" s="70">
        <f>30-BD264</f>
        <v>-13.080131425525153</v>
      </c>
    </row>
    <row r="265" spans="3:58" s="70" customFormat="1">
      <c r="C265" s="70" t="s">
        <v>1386</v>
      </c>
      <c r="D265" s="70" t="s">
        <v>1387</v>
      </c>
      <c r="E265" s="70">
        <v>28</v>
      </c>
      <c r="F265" s="70">
        <v>2</v>
      </c>
      <c r="G265" s="71" t="str">
        <f t="shared" si="25"/>
        <v>28-2</v>
      </c>
      <c r="H265" s="70">
        <v>0</v>
      </c>
      <c r="I265" s="70">
        <v>76</v>
      </c>
      <c r="J265" s="70" t="b">
        <f>IF((I265/100)&gt;(VLOOKUP($G265,[1]Depth_Lookup_CCL!$A$3:$L$549,9,FALSE)),"Value too high",TRUE)</f>
        <v>1</v>
      </c>
      <c r="K265" s="72">
        <f>(VLOOKUP($G265,Depth_Lookup_CCL!$A$3:$Z$549,11,FALSE))+(H265/100)</f>
        <v>67.3</v>
      </c>
      <c r="L265" s="72">
        <f>(VLOOKUP($G265,Depth_Lookup_CCL!$A$3:$Z$549,11,FALSE))+(I265/100)</f>
        <v>68.06</v>
      </c>
      <c r="M265" s="67">
        <v>5</v>
      </c>
      <c r="N265" s="70" t="s">
        <v>1389</v>
      </c>
      <c r="O265" s="70" t="s">
        <v>233</v>
      </c>
      <c r="P265" s="73"/>
      <c r="Q265" s="73"/>
      <c r="R265" s="73"/>
      <c r="S265" s="74" t="s">
        <v>1392</v>
      </c>
      <c r="T265" s="73"/>
      <c r="U265" s="75"/>
      <c r="V265" s="73"/>
      <c r="W265" s="73"/>
      <c r="X265" s="73" t="e">
        <f>VLOOKUP(W265,[3]definitions_list_lookup!$V$12:$W$15,2,FALSE)</f>
        <v>#N/A</v>
      </c>
      <c r="Y265" s="75"/>
      <c r="Z265" s="75" t="e">
        <f>VLOOKUP(Y265,[3]definitions_list_lookup!$AT$3:$AU$5,2,FALSE)</f>
        <v>#N/A</v>
      </c>
      <c r="AA265" s="75"/>
      <c r="AB265" s="75"/>
      <c r="AC265" s="73"/>
      <c r="AD265" s="73"/>
      <c r="AE265" s="73"/>
      <c r="AF265" s="75"/>
      <c r="AG265" s="75"/>
      <c r="AH265" s="73"/>
      <c r="AI265" s="73"/>
      <c r="AJ265" s="73"/>
      <c r="AK265" s="72"/>
      <c r="AL265" s="76"/>
      <c r="AM265" s="76"/>
      <c r="AN265" s="72"/>
      <c r="AO265" s="76"/>
      <c r="AP265" s="72"/>
      <c r="AQ265" s="72"/>
      <c r="AR265" s="72"/>
      <c r="AS265" s="72"/>
      <c r="AT265" s="77">
        <v>30</v>
      </c>
      <c r="AU265" s="78">
        <v>90</v>
      </c>
      <c r="AV265" s="77">
        <v>26</v>
      </c>
      <c r="AW265" s="77">
        <v>180</v>
      </c>
      <c r="AX265" s="77">
        <f t="shared" si="59"/>
        <v>-49.809624409103662</v>
      </c>
      <c r="AY265" s="77">
        <f t="shared" si="60"/>
        <v>310.19037559089634</v>
      </c>
      <c r="AZ265" s="77">
        <f t="shared" si="61"/>
        <v>52.918427478822188</v>
      </c>
      <c r="BA265" s="77">
        <f t="shared" si="62"/>
        <v>40.190375590896338</v>
      </c>
      <c r="BB265" s="77">
        <f t="shared" si="63"/>
        <v>37.081572521177812</v>
      </c>
      <c r="BC265" s="77">
        <f t="shared" si="64"/>
        <v>130.19037559089634</v>
      </c>
      <c r="BD265" s="79">
        <f t="shared" si="65"/>
        <v>37.081572521177812</v>
      </c>
      <c r="BE265" s="70">
        <f t="shared" si="58"/>
        <v>67.081572521177804</v>
      </c>
      <c r="BF265" s="70">
        <f t="shared" si="57"/>
        <v>-7.0815725211778116</v>
      </c>
    </row>
    <row r="266" spans="3:58" s="70" customFormat="1">
      <c r="C266" s="70" t="s">
        <v>1386</v>
      </c>
      <c r="D266" s="70" t="s">
        <v>1387</v>
      </c>
      <c r="E266" s="70">
        <v>28</v>
      </c>
      <c r="F266" s="70">
        <v>3</v>
      </c>
      <c r="G266" s="71" t="str">
        <f t="shared" si="25"/>
        <v>28-3</v>
      </c>
      <c r="H266" s="70">
        <v>0</v>
      </c>
      <c r="I266" s="70">
        <v>50</v>
      </c>
      <c r="J266" s="70" t="b">
        <f>IF((I266/100)&gt;(VLOOKUP($G266,[1]Depth_Lookup_CCL!$A$3:$L$549,9,FALSE)),"Value too high",TRUE)</f>
        <v>1</v>
      </c>
      <c r="K266" s="72">
        <f>(VLOOKUP($G266,Depth_Lookup_CCL!$A$3:$Z$549,11,FALSE))+(H266/100)</f>
        <v>68.064999999999998</v>
      </c>
      <c r="L266" s="72">
        <f>(VLOOKUP($G266,Depth_Lookup_CCL!$A$3:$Z$549,11,FALSE))+(I266/100)</f>
        <v>68.564999999999998</v>
      </c>
      <c r="M266" s="67">
        <v>5</v>
      </c>
      <c r="N266" s="70" t="s">
        <v>1389</v>
      </c>
      <c r="O266" s="70" t="s">
        <v>233</v>
      </c>
      <c r="P266" s="73"/>
      <c r="Q266" s="73"/>
      <c r="R266" s="73"/>
      <c r="S266" s="74"/>
      <c r="T266" s="73" t="s">
        <v>171</v>
      </c>
      <c r="U266" s="75" t="s">
        <v>155</v>
      </c>
      <c r="V266" s="73" t="s">
        <v>176</v>
      </c>
      <c r="W266" s="73" t="s">
        <v>167</v>
      </c>
      <c r="X266" s="73">
        <f>VLOOKUP(W266,[3]definitions_list_lookup!$V$12:$W$15,2,FALSE)</f>
        <v>3</v>
      </c>
      <c r="Y266" s="75" t="s">
        <v>243</v>
      </c>
      <c r="Z266" s="75">
        <f>VLOOKUP(Y266,[3]definitions_list_lookup!$AT$3:$AU$5,2,FALSE)</f>
        <v>2</v>
      </c>
      <c r="AA266" s="75">
        <v>10</v>
      </c>
      <c r="AB266" s="75" t="s">
        <v>1404</v>
      </c>
      <c r="AC266" s="73"/>
      <c r="AD266" s="73"/>
      <c r="AE266" s="73"/>
      <c r="AF266" s="75"/>
      <c r="AG266" s="75"/>
      <c r="AH266" s="73"/>
      <c r="AI266" s="73"/>
      <c r="AJ266" s="73"/>
      <c r="AK266" s="72"/>
      <c r="AL266" s="76"/>
      <c r="AM266" s="76"/>
      <c r="AN266" s="72"/>
      <c r="AO266" s="76"/>
      <c r="AP266" s="72"/>
      <c r="AQ266" s="72"/>
      <c r="AR266" s="72"/>
      <c r="AS266" s="72"/>
      <c r="AT266" s="77"/>
      <c r="AU266" s="78"/>
      <c r="AV266" s="77"/>
      <c r="AW266" s="77"/>
      <c r="AX266" s="77"/>
      <c r="AY266" s="77"/>
      <c r="AZ266" s="77"/>
      <c r="BA266" s="77"/>
      <c r="BB266" s="77"/>
      <c r="BC266" s="77"/>
      <c r="BD266" s="79"/>
    </row>
    <row r="267" spans="3:58" s="70" customFormat="1">
      <c r="C267" s="70" t="s">
        <v>1386</v>
      </c>
      <c r="D267" s="70" t="s">
        <v>1387</v>
      </c>
      <c r="E267" s="70">
        <v>28</v>
      </c>
      <c r="F267" s="70">
        <v>3</v>
      </c>
      <c r="G267" s="71" t="str">
        <f t="shared" ref="G267:G271" si="112">E267&amp;"-"&amp;F267</f>
        <v>28-3</v>
      </c>
      <c r="H267" s="70">
        <v>50</v>
      </c>
      <c r="I267" s="70">
        <v>59</v>
      </c>
      <c r="J267" s="70" t="b">
        <f>IF((I267/100)&gt;(VLOOKUP($G267,[1]Depth_Lookup_CCL!$A$3:$L$549,9,FALSE)),"Value too high",TRUE)</f>
        <v>1</v>
      </c>
      <c r="K267" s="72">
        <f>(VLOOKUP($G267,Depth_Lookup_CCL!$A$3:$Z$549,11,FALSE))+(H267/100)</f>
        <v>68.564999999999998</v>
      </c>
      <c r="L267" s="72">
        <f>(VLOOKUP($G267,Depth_Lookup_CCL!$A$3:$Z$549,11,FALSE))+(I267/100)</f>
        <v>68.655000000000001</v>
      </c>
      <c r="M267" s="67">
        <v>5</v>
      </c>
      <c r="N267" s="70" t="s">
        <v>1389</v>
      </c>
      <c r="P267" s="73"/>
      <c r="Q267" s="73"/>
      <c r="R267" s="73"/>
      <c r="S267" s="74"/>
      <c r="T267" s="73"/>
      <c r="U267" s="75"/>
      <c r="V267" s="73"/>
      <c r="W267" s="73"/>
      <c r="X267" s="73"/>
      <c r="Y267" s="75"/>
      <c r="Z267" s="75"/>
      <c r="AA267" s="75"/>
      <c r="AB267" s="75"/>
      <c r="AC267" s="73"/>
      <c r="AD267" s="73"/>
      <c r="AE267" s="73"/>
      <c r="AF267" s="75"/>
      <c r="AG267" s="75"/>
      <c r="AH267" s="73"/>
      <c r="AI267" s="73"/>
      <c r="AJ267" s="73"/>
      <c r="AK267" s="72"/>
      <c r="AL267" s="76"/>
      <c r="AM267" s="76"/>
      <c r="AN267" s="72"/>
      <c r="AO267" s="76"/>
      <c r="AP267" s="72"/>
      <c r="AQ267" s="72"/>
      <c r="AR267" s="72"/>
      <c r="AS267" s="72"/>
      <c r="AT267" s="77"/>
      <c r="AU267" s="78"/>
      <c r="AV267" s="77"/>
      <c r="AW267" s="77"/>
      <c r="AX267" s="77"/>
      <c r="AY267" s="77"/>
      <c r="AZ267" s="77"/>
      <c r="BA267" s="77"/>
      <c r="BB267" s="77"/>
      <c r="BC267" s="77"/>
      <c r="BD267" s="79"/>
    </row>
    <row r="268" spans="3:58" s="70" customFormat="1">
      <c r="C268" s="70" t="s">
        <v>1386</v>
      </c>
      <c r="D268" s="70" t="s">
        <v>1387</v>
      </c>
      <c r="E268" s="70">
        <v>28</v>
      </c>
      <c r="F268" s="70">
        <v>3</v>
      </c>
      <c r="G268" s="71" t="str">
        <f t="shared" si="112"/>
        <v>28-3</v>
      </c>
      <c r="H268" s="70">
        <v>59</v>
      </c>
      <c r="I268" s="70">
        <v>66</v>
      </c>
      <c r="J268" s="70" t="b">
        <f>IF((I268/100)&gt;(VLOOKUP($G268,[1]Depth_Lookup_CCL!$A$3:$L$549,9,FALSE)),"Value too high",TRUE)</f>
        <v>1</v>
      </c>
      <c r="K268" s="72">
        <f>(VLOOKUP($G268,Depth_Lookup_CCL!$A$3:$Z$549,11,FALSE))+(H268/100)</f>
        <v>68.655000000000001</v>
      </c>
      <c r="L268" s="72">
        <f>(VLOOKUP($G268,Depth_Lookup_CCL!$A$3:$Z$549,11,FALSE))+(I268/100)</f>
        <v>68.724999999999994</v>
      </c>
      <c r="M268" s="67">
        <v>5</v>
      </c>
      <c r="N268" s="70" t="s">
        <v>1389</v>
      </c>
      <c r="P268" s="73"/>
      <c r="Q268" s="73"/>
      <c r="R268" s="73"/>
      <c r="S268" s="74"/>
      <c r="T268" s="73"/>
      <c r="U268" s="75"/>
      <c r="V268" s="73"/>
      <c r="W268" s="73"/>
      <c r="X268" s="73"/>
      <c r="Y268" s="75"/>
      <c r="Z268" s="75"/>
      <c r="AA268" s="75"/>
      <c r="AB268" s="75"/>
      <c r="AC268" s="73"/>
      <c r="AD268" s="73"/>
      <c r="AE268" s="73"/>
      <c r="AF268" s="75"/>
      <c r="AG268" s="75"/>
      <c r="AH268" s="73"/>
      <c r="AI268" s="73"/>
      <c r="AJ268" s="73"/>
      <c r="AK268" s="72"/>
      <c r="AL268" s="76"/>
      <c r="AM268" s="76"/>
      <c r="AN268" s="72"/>
      <c r="AO268" s="76"/>
      <c r="AP268" s="72"/>
      <c r="AQ268" s="72"/>
      <c r="AR268" s="72"/>
      <c r="AS268" s="72"/>
      <c r="AT268" s="77">
        <v>43</v>
      </c>
      <c r="AU268" s="78">
        <v>90</v>
      </c>
      <c r="AV268" s="77">
        <v>25</v>
      </c>
      <c r="AW268" s="77">
        <v>360</v>
      </c>
      <c r="AX268" s="77">
        <f t="shared" si="59"/>
        <v>-116.56751446908837</v>
      </c>
      <c r="AY268" s="77">
        <f t="shared" si="60"/>
        <v>243.43248553091163</v>
      </c>
      <c r="AZ268" s="77">
        <f t="shared" si="61"/>
        <v>43.805061471877487</v>
      </c>
      <c r="BA268" s="77">
        <f t="shared" si="62"/>
        <v>333.43248553091166</v>
      </c>
      <c r="BB268" s="77">
        <f t="shared" si="63"/>
        <v>46.194938528122513</v>
      </c>
      <c r="BC268" s="77">
        <f t="shared" si="64"/>
        <v>63.432485530911634</v>
      </c>
      <c r="BD268" s="79">
        <f t="shared" si="65"/>
        <v>46.194938528122513</v>
      </c>
      <c r="BE268" s="70">
        <f t="shared" ref="BE268" si="113">30+BD268</f>
        <v>76.19493852812252</v>
      </c>
      <c r="BF268" s="70">
        <f t="shared" ref="BF268" si="114">30-BD268</f>
        <v>-16.194938528122513</v>
      </c>
    </row>
    <row r="269" spans="3:58" s="70" customFormat="1">
      <c r="C269" s="70" t="s">
        <v>1386</v>
      </c>
      <c r="D269" s="70" t="s">
        <v>1387</v>
      </c>
      <c r="E269" s="70">
        <v>28</v>
      </c>
      <c r="F269" s="70">
        <v>3</v>
      </c>
      <c r="G269" s="71" t="str">
        <f t="shared" si="112"/>
        <v>28-3</v>
      </c>
      <c r="H269" s="70">
        <v>66</v>
      </c>
      <c r="I269" s="70">
        <v>79</v>
      </c>
      <c r="J269" s="70" t="b">
        <f>IF((I269/100)&gt;(VLOOKUP($G269,[1]Depth_Lookup_CCL!$A$3:$L$549,9,FALSE)),"Value too high",TRUE)</f>
        <v>1</v>
      </c>
      <c r="K269" s="72">
        <f>(VLOOKUP($G269,Depth_Lookup_CCL!$A$3:$Z$549,11,FALSE))+(H269/100)</f>
        <v>68.724999999999994</v>
      </c>
      <c r="L269" s="72">
        <f>(VLOOKUP($G269,Depth_Lookup_CCL!$A$3:$Z$549,11,FALSE))+(I269/100)</f>
        <v>68.855000000000004</v>
      </c>
      <c r="M269" s="67">
        <v>5</v>
      </c>
      <c r="N269" s="70" t="s">
        <v>1389</v>
      </c>
      <c r="P269" s="73"/>
      <c r="Q269" s="73"/>
      <c r="R269" s="73"/>
      <c r="S269" s="74"/>
      <c r="T269" s="73"/>
      <c r="U269" s="75"/>
      <c r="V269" s="73"/>
      <c r="W269" s="73"/>
      <c r="X269" s="73"/>
      <c r="Y269" s="75"/>
      <c r="Z269" s="75"/>
      <c r="AA269" s="75"/>
      <c r="AB269" s="75"/>
      <c r="AC269" s="73"/>
      <c r="AD269" s="73"/>
      <c r="AE269" s="73"/>
      <c r="AF269" s="75"/>
      <c r="AG269" s="75"/>
      <c r="AH269" s="73"/>
      <c r="AI269" s="73"/>
      <c r="AJ269" s="73"/>
      <c r="AK269" s="72"/>
      <c r="AL269" s="76"/>
      <c r="AM269" s="76"/>
      <c r="AN269" s="72"/>
      <c r="AO269" s="76"/>
      <c r="AP269" s="72"/>
      <c r="AQ269" s="72"/>
      <c r="AR269" s="72"/>
      <c r="AS269" s="72"/>
      <c r="AT269" s="77"/>
      <c r="AU269" s="78"/>
      <c r="AV269" s="77"/>
      <c r="AW269" s="77"/>
      <c r="AX269" s="77"/>
      <c r="AY269" s="77"/>
      <c r="AZ269" s="77"/>
      <c r="BA269" s="77"/>
      <c r="BB269" s="77"/>
      <c r="BC269" s="77"/>
      <c r="BD269" s="79"/>
    </row>
    <row r="270" spans="3:58" s="70" customFormat="1">
      <c r="C270" s="70" t="s">
        <v>1386</v>
      </c>
      <c r="D270" s="70" t="s">
        <v>1387</v>
      </c>
      <c r="E270" s="70">
        <v>28</v>
      </c>
      <c r="F270" s="70">
        <v>3</v>
      </c>
      <c r="G270" s="71" t="str">
        <f t="shared" si="112"/>
        <v>28-3</v>
      </c>
      <c r="H270" s="70">
        <v>79</v>
      </c>
      <c r="I270" s="70">
        <v>88</v>
      </c>
      <c r="J270" s="70" t="b">
        <f>IF((I270/100)&gt;(VLOOKUP($G270,[1]Depth_Lookup_CCL!$A$3:$L$549,9,FALSE)),"Value too high",TRUE)</f>
        <v>1</v>
      </c>
      <c r="K270" s="72">
        <f>(VLOOKUP($G270,Depth_Lookup_CCL!$A$3:$Z$549,11,FALSE))+(H270/100)</f>
        <v>68.855000000000004</v>
      </c>
      <c r="L270" s="72">
        <f>(VLOOKUP($G270,Depth_Lookup_CCL!$A$3:$Z$549,11,FALSE))+(I270/100)</f>
        <v>68.944999999999993</v>
      </c>
      <c r="M270" s="67">
        <v>5</v>
      </c>
      <c r="N270" s="70" t="s">
        <v>1389</v>
      </c>
      <c r="P270" s="73"/>
      <c r="Q270" s="73"/>
      <c r="R270" s="73"/>
      <c r="S270" s="74"/>
      <c r="T270" s="73"/>
      <c r="U270" s="75"/>
      <c r="V270" s="73"/>
      <c r="W270" s="73"/>
      <c r="X270" s="73"/>
      <c r="Y270" s="75"/>
      <c r="Z270" s="75"/>
      <c r="AA270" s="75"/>
      <c r="AB270" s="75"/>
      <c r="AC270" s="73"/>
      <c r="AD270" s="73"/>
      <c r="AE270" s="73"/>
      <c r="AF270" s="75"/>
      <c r="AG270" s="75"/>
      <c r="AH270" s="73"/>
      <c r="AI270" s="73"/>
      <c r="AJ270" s="73"/>
      <c r="AK270" s="72"/>
      <c r="AL270" s="76"/>
      <c r="AM270" s="76"/>
      <c r="AN270" s="72"/>
      <c r="AO270" s="76"/>
      <c r="AP270" s="72"/>
      <c r="AQ270" s="72"/>
      <c r="AR270" s="72"/>
      <c r="AS270" s="72"/>
      <c r="AT270" s="77">
        <v>44</v>
      </c>
      <c r="AU270" s="78">
        <v>90</v>
      </c>
      <c r="AV270" s="77">
        <v>25</v>
      </c>
      <c r="AW270" s="77">
        <v>360</v>
      </c>
      <c r="AX270" s="77">
        <f t="shared" si="59"/>
        <v>-115.77476836313376</v>
      </c>
      <c r="AY270" s="77">
        <f t="shared" si="60"/>
        <v>244.22523163686623</v>
      </c>
      <c r="AZ270" s="77">
        <f t="shared" si="61"/>
        <v>42.999714319951238</v>
      </c>
      <c r="BA270" s="77">
        <f t="shared" si="62"/>
        <v>334.22523163686623</v>
      </c>
      <c r="BB270" s="77">
        <f t="shared" si="63"/>
        <v>47.000285680048762</v>
      </c>
      <c r="BC270" s="77">
        <f t="shared" si="64"/>
        <v>64.225231636866226</v>
      </c>
      <c r="BD270" s="79">
        <f t="shared" si="65"/>
        <v>47.000285680048762</v>
      </c>
      <c r="BE270" s="70">
        <f t="shared" ref="BE270" si="115">30+BD270</f>
        <v>77.000285680048762</v>
      </c>
      <c r="BF270" s="70">
        <f t="shared" ref="BF270" si="116">30-BD270</f>
        <v>-17.000285680048762</v>
      </c>
    </row>
    <row r="271" spans="3:58" s="70" customFormat="1">
      <c r="C271" s="70" t="s">
        <v>1386</v>
      </c>
      <c r="D271" s="70" t="s">
        <v>1387</v>
      </c>
      <c r="E271" s="70">
        <v>28</v>
      </c>
      <c r="F271" s="70">
        <v>3</v>
      </c>
      <c r="G271" s="71" t="str">
        <f t="shared" si="112"/>
        <v>28-3</v>
      </c>
      <c r="H271" s="70">
        <v>88</v>
      </c>
      <c r="I271" s="70">
        <v>98</v>
      </c>
      <c r="J271" s="70" t="b">
        <f>IF((I271/100)&gt;(VLOOKUP($G271,[1]Depth_Lookup_CCL!$A$3:$L$549,9,FALSE)),"Value too high",TRUE)</f>
        <v>1</v>
      </c>
      <c r="K271" s="72">
        <f>(VLOOKUP($G271,Depth_Lookup_CCL!$A$3:$Z$549,11,FALSE))+(H271/100)</f>
        <v>68.944999999999993</v>
      </c>
      <c r="L271" s="72">
        <f>(VLOOKUP($G271,Depth_Lookup_CCL!$A$3:$Z$549,11,FALSE))+(I271/100)</f>
        <v>69.045000000000002</v>
      </c>
      <c r="M271" s="67">
        <v>5</v>
      </c>
      <c r="N271" s="70" t="s">
        <v>1389</v>
      </c>
      <c r="P271" s="73"/>
      <c r="Q271" s="73"/>
      <c r="R271" s="73"/>
      <c r="S271" s="74"/>
      <c r="T271" s="73"/>
      <c r="U271" s="75"/>
      <c r="V271" s="73"/>
      <c r="W271" s="73"/>
      <c r="X271" s="73"/>
      <c r="Y271" s="75"/>
      <c r="Z271" s="75"/>
      <c r="AA271" s="75"/>
      <c r="AB271" s="75"/>
      <c r="AC271" s="73"/>
      <c r="AD271" s="73"/>
      <c r="AE271" s="73"/>
      <c r="AF271" s="75"/>
      <c r="AG271" s="75"/>
      <c r="AH271" s="73"/>
      <c r="AI271" s="73"/>
      <c r="AJ271" s="73"/>
      <c r="AK271" s="72"/>
      <c r="AL271" s="76"/>
      <c r="AM271" s="76"/>
      <c r="AN271" s="72"/>
      <c r="AO271" s="76"/>
      <c r="AP271" s="72"/>
      <c r="AQ271" s="72"/>
      <c r="AR271" s="72"/>
      <c r="AS271" s="72"/>
      <c r="AT271" s="77"/>
      <c r="AU271" s="78"/>
      <c r="AV271" s="77"/>
      <c r="AW271" s="77"/>
      <c r="AX271" s="77"/>
      <c r="AY271" s="77"/>
      <c r="AZ271" s="77"/>
      <c r="BA271" s="77"/>
      <c r="BB271" s="77"/>
      <c r="BC271" s="77"/>
      <c r="BD271" s="79"/>
    </row>
    <row r="272" spans="3:58" s="70" customFormat="1">
      <c r="C272" s="70" t="s">
        <v>1386</v>
      </c>
      <c r="D272" s="70" t="s">
        <v>1387</v>
      </c>
      <c r="E272" s="70">
        <v>28</v>
      </c>
      <c r="F272" s="70">
        <v>4</v>
      </c>
      <c r="G272" s="71" t="str">
        <f t="shared" si="25"/>
        <v>28-4</v>
      </c>
      <c r="H272" s="70">
        <v>0</v>
      </c>
      <c r="I272" s="70">
        <v>52</v>
      </c>
      <c r="J272" s="70" t="b">
        <f>IF((I272/100)&gt;(VLOOKUP($G272,[1]Depth_Lookup_CCL!$A$3:$L$549,9,FALSE)),"Value too high",TRUE)</f>
        <v>1</v>
      </c>
      <c r="K272" s="72">
        <f>(VLOOKUP($G272,Depth_Lookup_CCL!$A$3:$Z$549,11,FALSE))+(H272/100)</f>
        <v>69.06</v>
      </c>
      <c r="L272" s="72">
        <f>(VLOOKUP($G272,Depth_Lookup_CCL!$A$3:$Z$549,11,FALSE))+(I272/100)</f>
        <v>69.58</v>
      </c>
      <c r="M272" s="67">
        <v>5</v>
      </c>
      <c r="N272" s="70" t="s">
        <v>1389</v>
      </c>
      <c r="O272" s="70" t="s">
        <v>233</v>
      </c>
      <c r="P272" s="73"/>
      <c r="Q272" s="73"/>
      <c r="R272" s="73"/>
      <c r="S272" s="74"/>
      <c r="T272" s="73" t="s">
        <v>171</v>
      </c>
      <c r="U272" s="75" t="s">
        <v>155</v>
      </c>
      <c r="V272" s="73" t="s">
        <v>176</v>
      </c>
      <c r="W272" s="73" t="s">
        <v>107</v>
      </c>
      <c r="X272" s="73">
        <f>VLOOKUP(W272,[3]definitions_list_lookup!$V$12:$W$15,2,FALSE)</f>
        <v>2</v>
      </c>
      <c r="Y272" s="75" t="s">
        <v>243</v>
      </c>
      <c r="Z272" s="75">
        <f>VLOOKUP(Y272,[3]definitions_list_lookup!$AT$3:$AU$5,2,FALSE)</f>
        <v>2</v>
      </c>
      <c r="AA272" s="75">
        <v>5</v>
      </c>
      <c r="AB272" s="75"/>
      <c r="AC272" s="73"/>
      <c r="AD272" s="73"/>
      <c r="AE272" s="73"/>
      <c r="AF272" s="75"/>
      <c r="AG272" s="75"/>
      <c r="AH272" s="73"/>
      <c r="AI272" s="73"/>
      <c r="AJ272" s="73"/>
      <c r="AK272" s="72"/>
      <c r="AL272" s="76"/>
      <c r="AM272" s="76"/>
      <c r="AN272" s="72"/>
      <c r="AO272" s="76"/>
      <c r="AP272" s="72"/>
      <c r="AQ272" s="72"/>
      <c r="AR272" s="72"/>
      <c r="AS272" s="72"/>
      <c r="AT272" s="77">
        <v>31</v>
      </c>
      <c r="AU272" s="78">
        <v>90</v>
      </c>
      <c r="AV272" s="77">
        <v>19</v>
      </c>
      <c r="AW272" s="77">
        <v>360</v>
      </c>
      <c r="AX272" s="77">
        <f t="shared" si="59"/>
        <v>-119.81518385152947</v>
      </c>
      <c r="AY272" s="77">
        <f t="shared" si="60"/>
        <v>240.18481614847053</v>
      </c>
      <c r="AZ272" s="77">
        <f t="shared" si="61"/>
        <v>55.296315577258262</v>
      </c>
      <c r="BA272" s="77">
        <f t="shared" si="62"/>
        <v>330.18481614847053</v>
      </c>
      <c r="BB272" s="77">
        <f t="shared" si="63"/>
        <v>34.703684422741738</v>
      </c>
      <c r="BC272" s="77">
        <f t="shared" si="64"/>
        <v>60.184816148470532</v>
      </c>
      <c r="BD272" s="79">
        <f t="shared" si="65"/>
        <v>34.703684422741738</v>
      </c>
      <c r="BE272" s="70">
        <f t="shared" si="58"/>
        <v>64.70368442274173</v>
      </c>
      <c r="BF272" s="70">
        <f t="shared" si="57"/>
        <v>-4.7036844227417376</v>
      </c>
    </row>
    <row r="273" spans="3:59" s="70" customFormat="1">
      <c r="C273" s="70" t="s">
        <v>1386</v>
      </c>
      <c r="D273" s="70" t="s">
        <v>1387</v>
      </c>
      <c r="E273" s="70">
        <v>28</v>
      </c>
      <c r="F273" s="70">
        <v>4</v>
      </c>
      <c r="G273" s="71" t="str">
        <f t="shared" ref="G273" si="117">E273&amp;"-"&amp;F273</f>
        <v>28-4</v>
      </c>
      <c r="H273" s="70">
        <v>52</v>
      </c>
      <c r="I273" s="70">
        <v>65</v>
      </c>
      <c r="J273" s="70" t="b">
        <f>IF((I273/100)&gt;(VLOOKUP($G273,[1]Depth_Lookup_CCL!$A$3:$L$549,9,FALSE)),"Value too high",TRUE)</f>
        <v>1</v>
      </c>
      <c r="K273" s="72">
        <f>(VLOOKUP($G273,Depth_Lookup_CCL!$A$3:$Z$549,11,FALSE))+(H273/100)</f>
        <v>69.58</v>
      </c>
      <c r="L273" s="72">
        <f>(VLOOKUP($G273,Depth_Lookup_CCL!$A$3:$Z$549,11,FALSE))+(I273/100)</f>
        <v>69.710000000000008</v>
      </c>
      <c r="M273" s="67">
        <v>5</v>
      </c>
      <c r="N273" s="70" t="s">
        <v>1389</v>
      </c>
      <c r="P273" s="73"/>
      <c r="Q273" s="73"/>
      <c r="R273" s="73"/>
      <c r="S273" s="74"/>
      <c r="T273" s="73"/>
      <c r="U273" s="75"/>
      <c r="V273" s="73"/>
      <c r="W273" s="73"/>
      <c r="X273" s="73"/>
      <c r="Y273" s="75"/>
      <c r="Z273" s="75"/>
      <c r="AA273" s="75"/>
      <c r="AB273" s="75"/>
      <c r="AC273" s="73"/>
      <c r="AD273" s="73"/>
      <c r="AE273" s="73"/>
      <c r="AF273" s="75"/>
      <c r="AG273" s="75"/>
      <c r="AH273" s="73"/>
      <c r="AI273" s="73"/>
      <c r="AJ273" s="73"/>
      <c r="AK273" s="72" t="s">
        <v>8</v>
      </c>
      <c r="AL273" s="76" t="s">
        <v>285</v>
      </c>
      <c r="AM273" s="76" t="s">
        <v>290</v>
      </c>
      <c r="AN273" s="72">
        <v>0.5</v>
      </c>
      <c r="AO273" s="76"/>
      <c r="AP273" s="72"/>
      <c r="AQ273" s="72"/>
      <c r="AR273" s="72"/>
      <c r="AS273" s="72"/>
      <c r="AT273" s="77">
        <v>42</v>
      </c>
      <c r="AU273" s="78">
        <v>90</v>
      </c>
      <c r="AV273" s="77">
        <v>47</v>
      </c>
      <c r="AW273" s="77">
        <v>180</v>
      </c>
      <c r="AX273" s="77">
        <f t="shared" si="59"/>
        <v>-40.018175667894837</v>
      </c>
      <c r="AY273" s="77">
        <f t="shared" si="60"/>
        <v>319.98182433210513</v>
      </c>
      <c r="AZ273" s="77">
        <f t="shared" si="61"/>
        <v>35.53282516075749</v>
      </c>
      <c r="BA273" s="77">
        <f t="shared" si="62"/>
        <v>49.981824332105163</v>
      </c>
      <c r="BB273" s="77">
        <f t="shared" si="63"/>
        <v>54.46717483924251</v>
      </c>
      <c r="BC273" s="77">
        <f t="shared" si="64"/>
        <v>139.98182433210513</v>
      </c>
      <c r="BD273" s="79">
        <f t="shared" si="65"/>
        <v>54.46717483924251</v>
      </c>
      <c r="BE273" s="70">
        <f t="shared" ref="BE273" si="118">30+BD273</f>
        <v>84.467174839242517</v>
      </c>
      <c r="BF273" s="70">
        <f t="shared" ref="BF273" si="119">30-BD273</f>
        <v>-24.46717483924251</v>
      </c>
      <c r="BG273" s="70" t="s">
        <v>1475</v>
      </c>
    </row>
    <row r="274" spans="3:59" s="70" customFormat="1">
      <c r="C274" s="70" t="s">
        <v>1386</v>
      </c>
      <c r="D274" s="70" t="s">
        <v>1387</v>
      </c>
      <c r="E274" s="70">
        <v>29</v>
      </c>
      <c r="F274" s="70">
        <v>1</v>
      </c>
      <c r="G274" s="71" t="str">
        <f t="shared" si="25"/>
        <v>29-1</v>
      </c>
      <c r="H274" s="70">
        <v>0</v>
      </c>
      <c r="I274" s="70">
        <v>92</v>
      </c>
      <c r="J274" s="70" t="b">
        <f>IF((I274/100)&gt;(VLOOKUP($G274,[1]Depth_Lookup_CCL!$A$3:$L$549,9,FALSE)),"Value too high",TRUE)</f>
        <v>1</v>
      </c>
      <c r="K274" s="72">
        <f>(VLOOKUP($G274,Depth_Lookup_CCL!$A$3:$Z$549,11,FALSE))+(H274/100)</f>
        <v>69.5</v>
      </c>
      <c r="L274" s="72">
        <f>(VLOOKUP($G274,Depth_Lookup_CCL!$A$3:$Z$549,11,FALSE))+(I274/100)</f>
        <v>70.42</v>
      </c>
      <c r="M274" s="67">
        <v>5</v>
      </c>
      <c r="N274" s="70" t="s">
        <v>1389</v>
      </c>
      <c r="O274" s="70" t="s">
        <v>233</v>
      </c>
      <c r="P274" s="73"/>
      <c r="Q274" s="73"/>
      <c r="R274" s="73"/>
      <c r="S274" s="74"/>
      <c r="T274" s="73"/>
      <c r="U274" s="75"/>
      <c r="V274" s="73"/>
      <c r="W274" s="73"/>
      <c r="X274" s="73" t="e">
        <f>VLOOKUP(W274,[3]definitions_list_lookup!$V$12:$W$15,2,FALSE)</f>
        <v>#N/A</v>
      </c>
      <c r="Y274" s="75"/>
      <c r="Z274" s="75" t="e">
        <f>VLOOKUP(Y274,[3]definitions_list_lookup!$AT$3:$AU$5,2,FALSE)</f>
        <v>#N/A</v>
      </c>
      <c r="AA274" s="75"/>
      <c r="AB274" s="75"/>
      <c r="AC274" s="73"/>
      <c r="AD274" s="73"/>
      <c r="AE274" s="73"/>
      <c r="AF274" s="75"/>
      <c r="AG274" s="75"/>
      <c r="AH274" s="73"/>
      <c r="AI274" s="73"/>
      <c r="AJ274" s="73"/>
      <c r="AK274" s="72"/>
      <c r="AL274" s="76"/>
      <c r="AM274" s="76"/>
      <c r="AN274" s="72"/>
      <c r="AO274" s="76"/>
      <c r="AP274" s="72"/>
      <c r="AQ274" s="72"/>
      <c r="AR274" s="72"/>
      <c r="AS274" s="72"/>
    </row>
    <row r="275" spans="3:59" s="70" customFormat="1">
      <c r="C275" s="70" t="s">
        <v>1386</v>
      </c>
      <c r="D275" s="70" t="s">
        <v>1387</v>
      </c>
      <c r="E275" s="70">
        <v>29</v>
      </c>
      <c r="F275" s="70">
        <v>1</v>
      </c>
      <c r="G275" s="71" t="str">
        <f t="shared" ref="G275" si="120">E275&amp;"-"&amp;F275</f>
        <v>29-1</v>
      </c>
      <c r="H275" s="70">
        <v>92</v>
      </c>
      <c r="I275" s="70">
        <v>97</v>
      </c>
      <c r="J275" s="70" t="b">
        <f>IF((I275/100)&gt;(VLOOKUP($G275,[1]Depth_Lookup_CCL!$A$3:$L$549,9,FALSE)),"Value too high",TRUE)</f>
        <v>1</v>
      </c>
      <c r="K275" s="72">
        <f>(VLOOKUP($G275,Depth_Lookup_CCL!$A$3:$Z$549,11,FALSE))+(H275/100)</f>
        <v>70.42</v>
      </c>
      <c r="L275" s="72">
        <f>(VLOOKUP($G275,Depth_Lookup_CCL!$A$3:$Z$549,11,FALSE))+(I275/100)</f>
        <v>70.47</v>
      </c>
      <c r="M275" s="67">
        <v>5</v>
      </c>
      <c r="N275" s="70" t="s">
        <v>1389</v>
      </c>
      <c r="P275" s="73"/>
      <c r="Q275" s="73"/>
      <c r="R275" s="73"/>
      <c r="S275" s="74"/>
      <c r="T275" s="73"/>
      <c r="U275" s="75"/>
      <c r="V275" s="73"/>
      <c r="W275" s="73"/>
      <c r="X275" s="73"/>
      <c r="Y275" s="75"/>
      <c r="Z275" s="75"/>
      <c r="AA275" s="75"/>
      <c r="AB275" s="75"/>
      <c r="AC275" s="73"/>
      <c r="AD275" s="73"/>
      <c r="AE275" s="73"/>
      <c r="AF275" s="75"/>
      <c r="AG275" s="75"/>
      <c r="AH275" s="73"/>
      <c r="AI275" s="73"/>
      <c r="AJ275" s="73"/>
      <c r="AK275" s="72"/>
      <c r="AL275" s="76"/>
      <c r="AM275" s="76"/>
      <c r="AN275" s="72"/>
      <c r="AO275" s="76"/>
      <c r="AP275" s="72"/>
      <c r="AQ275" s="72"/>
      <c r="AR275" s="72"/>
      <c r="AS275" s="72"/>
      <c r="AT275" s="77">
        <v>29</v>
      </c>
      <c r="AU275" s="78">
        <v>90</v>
      </c>
      <c r="AV275" s="77">
        <v>21</v>
      </c>
      <c r="AW275" s="77">
        <v>180</v>
      </c>
      <c r="AX275" s="77">
        <f>+(IF($AU275&lt;$AW275,((MIN($AW275,$AU275)+(DEGREES(ATAN((TAN(RADIANS($AV275))/((TAN(RADIANS($AT275))*SIN(RADIANS(ABS($AU275-$AW275))))))-(COS(RADIANS(ABS($AU275-$AW275)))/SIN(RADIANS(ABS($AU275-$AW275)))))))-180)),((MAX($AW275,$AU275)-(DEGREES(ATAN((TAN(RADIANS($AV275))/((TAN(RADIANS($AT275))*SIN(RADIANS(ABS($AU275-$AW275))))))-(COS(RADIANS(ABS($AU275-$AW275)))/SIN(RADIANS(ABS($AU275-$AW275)))))))-180))))</f>
        <v>-55.297048199762457</v>
      </c>
      <c r="AY275" s="77">
        <f>IF($AX275&gt;0,$AX275,360+$AX275)</f>
        <v>304.70295180023754</v>
      </c>
      <c r="AZ275" s="77">
        <f>+ABS(DEGREES(ATAN((COS(RADIANS(ABS($AX275+180-(IF($AU275&gt;$AW275,MAX($AV275,$AU275),MIN($AU275,$AW275))))))/(TAN(RADIANS($AT275)))))))</f>
        <v>56.010267397532203</v>
      </c>
      <c r="BA275" s="77">
        <f>+IF(($AX275+90)&gt;0,$AX275+90,$AX275+450)</f>
        <v>34.702951800237543</v>
      </c>
      <c r="BB275" s="77">
        <f>-$AZ275+90</f>
        <v>33.989732602467797</v>
      </c>
      <c r="BC275" s="77">
        <f>IF(($AY275&lt;180),$AY275+180,$AY275-180)</f>
        <v>124.70295180023754</v>
      </c>
      <c r="BD275" s="79">
        <f>-$AZ275+90</f>
        <v>33.989732602467797</v>
      </c>
      <c r="BE275" s="70">
        <f>30+BD275</f>
        <v>63.989732602467797</v>
      </c>
      <c r="BF275" s="70">
        <f>30-BD275</f>
        <v>-3.9897326024677966</v>
      </c>
    </row>
    <row r="276" spans="3:59" s="70" customFormat="1">
      <c r="C276" s="70" t="s">
        <v>1386</v>
      </c>
      <c r="D276" s="70" t="s">
        <v>1387</v>
      </c>
      <c r="E276" s="70">
        <v>29</v>
      </c>
      <c r="F276" s="70">
        <v>2</v>
      </c>
      <c r="G276" s="71" t="str">
        <f t="shared" si="25"/>
        <v>29-2</v>
      </c>
      <c r="H276" s="70">
        <v>0</v>
      </c>
      <c r="I276" s="70">
        <v>97</v>
      </c>
      <c r="J276" s="70" t="b">
        <f>IF((I276/100)&gt;(VLOOKUP($G276,[1]Depth_Lookup_CCL!$A$3:$L$549,9,FALSE)),"Value too high",TRUE)</f>
        <v>1</v>
      </c>
      <c r="K276" s="72">
        <f>(VLOOKUP($G276,Depth_Lookup_CCL!$A$3:$Z$549,11,FALSE))+(H276/100)</f>
        <v>70.474999999999994</v>
      </c>
      <c r="L276" s="72">
        <f>(VLOOKUP($G276,Depth_Lookup_CCL!$A$3:$Z$549,11,FALSE))+(I276/100)</f>
        <v>71.444999999999993</v>
      </c>
      <c r="M276" s="67">
        <v>5</v>
      </c>
      <c r="N276" s="70" t="s">
        <v>1389</v>
      </c>
      <c r="O276" s="70" t="s">
        <v>233</v>
      </c>
      <c r="P276" s="73"/>
      <c r="Q276" s="73"/>
      <c r="R276" s="73"/>
      <c r="S276" s="74"/>
      <c r="T276" s="73"/>
      <c r="U276" s="75"/>
      <c r="V276" s="73"/>
      <c r="W276" s="73"/>
      <c r="X276" s="73" t="e">
        <f>VLOOKUP(W276,[3]definitions_list_lookup!$V$12:$W$15,2,FALSE)</f>
        <v>#N/A</v>
      </c>
      <c r="Y276" s="75"/>
      <c r="Z276" s="75" t="e">
        <f>VLOOKUP(Y276,[3]definitions_list_lookup!$AT$3:$AU$5,2,FALSE)</f>
        <v>#N/A</v>
      </c>
      <c r="AA276" s="75"/>
      <c r="AB276" s="75"/>
      <c r="AC276" s="73"/>
      <c r="AD276" s="73"/>
      <c r="AE276" s="73"/>
      <c r="AF276" s="75"/>
      <c r="AG276" s="75"/>
      <c r="AH276" s="73"/>
      <c r="AI276" s="73"/>
      <c r="AJ276" s="73"/>
      <c r="AK276" s="72"/>
      <c r="AL276" s="76"/>
      <c r="AM276" s="76"/>
      <c r="AN276" s="72"/>
      <c r="AO276" s="76"/>
      <c r="AP276" s="72"/>
      <c r="AQ276" s="72"/>
      <c r="AR276" s="72"/>
      <c r="AS276" s="72"/>
      <c r="AT276" s="77">
        <v>36</v>
      </c>
      <c r="AU276" s="78">
        <v>180</v>
      </c>
      <c r="AV276" s="77">
        <v>0</v>
      </c>
      <c r="AW276" s="77">
        <v>90</v>
      </c>
      <c r="AX276" s="77">
        <f t="shared" si="59"/>
        <v>0</v>
      </c>
      <c r="AY276" s="77">
        <f t="shared" si="60"/>
        <v>360</v>
      </c>
      <c r="AZ276" s="77">
        <f t="shared" si="61"/>
        <v>54</v>
      </c>
      <c r="BA276" s="77">
        <f t="shared" si="62"/>
        <v>90</v>
      </c>
      <c r="BB276" s="77">
        <f t="shared" si="63"/>
        <v>36</v>
      </c>
      <c r="BC276" s="77">
        <f t="shared" si="64"/>
        <v>180</v>
      </c>
      <c r="BD276" s="79">
        <f t="shared" si="65"/>
        <v>36</v>
      </c>
      <c r="BE276" s="70">
        <f t="shared" si="58"/>
        <v>66</v>
      </c>
      <c r="BF276" s="70">
        <f t="shared" si="57"/>
        <v>-6</v>
      </c>
    </row>
    <row r="277" spans="3:59" s="70" customFormat="1">
      <c r="C277" s="70" t="s">
        <v>1386</v>
      </c>
      <c r="D277" s="70" t="s">
        <v>1387</v>
      </c>
      <c r="E277" s="70">
        <v>29</v>
      </c>
      <c r="F277" s="70">
        <v>3</v>
      </c>
      <c r="G277" s="71" t="str">
        <f t="shared" si="25"/>
        <v>29-3</v>
      </c>
      <c r="H277" s="70">
        <v>0</v>
      </c>
      <c r="I277" s="70">
        <v>3</v>
      </c>
      <c r="J277" s="70" t="b">
        <f>IF((I277/100)&gt;(VLOOKUP($G277,[1]Depth_Lookup_CCL!$A$3:$L$549,9,FALSE)),"Value too high",TRUE)</f>
        <v>1</v>
      </c>
      <c r="K277" s="29">
        <f>(VLOOKUP($G277,Depth_Lookup_CCL!$A$3:$Z$549,11,FALSE))+(H277/100)</f>
        <v>71.444999999999993</v>
      </c>
      <c r="L277" s="29">
        <f>(VLOOKUP($G277,Depth_Lookup_CCL!$A$3:$Z$549,11,FALSE))+(I277/100)</f>
        <v>71.474999999999994</v>
      </c>
      <c r="M277" s="67">
        <v>5</v>
      </c>
      <c r="N277" s="70" t="s">
        <v>1389</v>
      </c>
      <c r="O277" s="70" t="s">
        <v>233</v>
      </c>
      <c r="P277" s="73"/>
      <c r="Q277" s="73"/>
      <c r="R277" s="73"/>
      <c r="S277" s="76"/>
      <c r="T277" s="76"/>
      <c r="U277" s="76"/>
      <c r="V277" s="76"/>
      <c r="W277" s="76"/>
      <c r="X277" s="76" t="e">
        <f>VLOOKUP(W277,[4]definitions_list_lookup!$V$12:$W$15,2,FALSE)</f>
        <v>#N/A</v>
      </c>
      <c r="Y277" s="76"/>
      <c r="Z277" s="76" t="e">
        <f>VLOOKUP(Y277,[4]definitions_list_lookup!$AT$3:$AU$5,2,FALSE)</f>
        <v>#N/A</v>
      </c>
      <c r="AA277" s="78"/>
      <c r="AB277" s="78"/>
      <c r="AC277" s="73"/>
      <c r="AD277" s="73"/>
      <c r="AE277" s="73" t="e">
        <f>VLOOKUP(AD277,definitions_list_lookup!$Y$12:$Z$15,2,FALSE)</f>
        <v>#N/A</v>
      </c>
      <c r="AF277" s="75"/>
      <c r="AG277" s="75" t="e">
        <f>VLOOKUP(AF277,definitions_list_lookup!$AT$3:$AU$5,2,FALSE)</f>
        <v>#N/A</v>
      </c>
      <c r="AH277" s="73"/>
      <c r="AI277" s="73"/>
      <c r="AJ277" s="73"/>
      <c r="AK277" s="72"/>
      <c r="AO277" s="73"/>
      <c r="AV277" s="77"/>
      <c r="AW277" s="77"/>
      <c r="AX277" s="77"/>
      <c r="AY277" s="77"/>
      <c r="AZ277" s="77"/>
      <c r="BA277" s="77"/>
      <c r="BB277" s="77"/>
      <c r="BC277" s="77"/>
      <c r="BD277" s="79"/>
    </row>
    <row r="278" spans="3:59" s="70" customFormat="1">
      <c r="C278" s="70" t="s">
        <v>1386</v>
      </c>
      <c r="D278" s="70" t="s">
        <v>1387</v>
      </c>
      <c r="E278" s="70">
        <v>29</v>
      </c>
      <c r="F278" s="70">
        <v>3</v>
      </c>
      <c r="G278" s="71" t="str">
        <f t="shared" si="25"/>
        <v>29-3</v>
      </c>
      <c r="H278" s="70">
        <v>3</v>
      </c>
      <c r="I278" s="70">
        <v>8</v>
      </c>
      <c r="J278" s="70" t="b">
        <f>IF((I278/100)&gt;(VLOOKUP($G278,[1]Depth_Lookup_CCL!$A$3:$L$549,9,FALSE)),"Value too high",TRUE)</f>
        <v>1</v>
      </c>
      <c r="K278" s="29">
        <f>(VLOOKUP($G278,Depth_Lookup_CCL!$A$3:$Z$549,11,FALSE))+(H278/100)</f>
        <v>71.474999999999994</v>
      </c>
      <c r="L278" s="29">
        <f>(VLOOKUP($G278,Depth_Lookup_CCL!$A$3:$Z$549,11,FALSE))+(I278/100)</f>
        <v>71.524999999999991</v>
      </c>
      <c r="M278" s="67">
        <v>6</v>
      </c>
      <c r="N278" s="70" t="s">
        <v>1424</v>
      </c>
      <c r="O278" s="70" t="s">
        <v>20</v>
      </c>
      <c r="P278" s="73" t="s">
        <v>155</v>
      </c>
      <c r="Q278" s="73" t="s">
        <v>202</v>
      </c>
      <c r="R278" s="73"/>
      <c r="S278" s="76"/>
      <c r="T278" s="76"/>
      <c r="U278" s="76"/>
      <c r="V278" s="76"/>
      <c r="W278" s="76"/>
      <c r="X278" s="76" t="e">
        <f>VLOOKUP(W278,[4]definitions_list_lookup!$V$12:$W$15,2,FALSE)</f>
        <v>#N/A</v>
      </c>
      <c r="Y278" s="76"/>
      <c r="Z278" s="76" t="e">
        <f>VLOOKUP(Y278,[4]definitions_list_lookup!$AT$3:$AU$5,2,FALSE)</f>
        <v>#N/A</v>
      </c>
      <c r="AA278" s="78"/>
      <c r="AB278" s="78"/>
      <c r="AC278" s="73"/>
      <c r="AD278" s="73"/>
      <c r="AE278" s="73" t="e">
        <f>VLOOKUP(AD278,definitions_list_lookup!$Y$12:$Z$15,2,FALSE)</f>
        <v>#N/A</v>
      </c>
      <c r="AF278" s="75"/>
      <c r="AG278" s="75" t="e">
        <f>VLOOKUP(AF278,definitions_list_lookup!$AT$3:$AU$5,2,FALSE)</f>
        <v>#N/A</v>
      </c>
      <c r="AH278" s="73"/>
      <c r="AI278" s="73"/>
      <c r="AJ278" s="73"/>
      <c r="AK278" s="72" t="s">
        <v>8</v>
      </c>
      <c r="AL278" s="70" t="s">
        <v>155</v>
      </c>
      <c r="AM278" s="70" t="s">
        <v>202</v>
      </c>
      <c r="AN278" s="70">
        <v>1.5</v>
      </c>
      <c r="AO278" s="73"/>
      <c r="AT278" s="77">
        <v>47</v>
      </c>
      <c r="AU278" s="78">
        <v>270</v>
      </c>
      <c r="AV278" s="77">
        <v>31</v>
      </c>
      <c r="AW278" s="77">
        <v>360</v>
      </c>
      <c r="AX278" s="77">
        <f t="shared" si="59"/>
        <v>119.26241535133573</v>
      </c>
      <c r="AY278" s="77">
        <f t="shared" si="60"/>
        <v>119.26241535133573</v>
      </c>
      <c r="AZ278" s="77">
        <f t="shared" si="61"/>
        <v>39.128938224031899</v>
      </c>
      <c r="BA278" s="77">
        <f t="shared" si="62"/>
        <v>209.26241535133573</v>
      </c>
      <c r="BB278" s="77">
        <f t="shared" si="63"/>
        <v>50.871061775968101</v>
      </c>
      <c r="BC278" s="77">
        <f t="shared" si="64"/>
        <v>299.26241535133573</v>
      </c>
      <c r="BD278" s="79">
        <f t="shared" si="65"/>
        <v>50.871061775968101</v>
      </c>
      <c r="BE278" s="70">
        <f t="shared" ref="BE278" si="121">30+BD278</f>
        <v>80.871061775968101</v>
      </c>
      <c r="BF278" s="70">
        <f t="shared" ref="BF278" si="122">30-BD278</f>
        <v>-20.871061775968101</v>
      </c>
      <c r="BG278" s="70" t="s">
        <v>1469</v>
      </c>
    </row>
    <row r="279" spans="3:59" s="70" customFormat="1">
      <c r="C279" s="70" t="s">
        <v>1386</v>
      </c>
      <c r="D279" s="70" t="s">
        <v>1387</v>
      </c>
      <c r="E279" s="70">
        <v>29</v>
      </c>
      <c r="F279" s="70">
        <v>3</v>
      </c>
      <c r="G279" s="71" t="str">
        <f t="shared" si="25"/>
        <v>29-3</v>
      </c>
      <c r="H279" s="70">
        <v>8</v>
      </c>
      <c r="I279" s="70">
        <v>97</v>
      </c>
      <c r="J279" s="70" t="str">
        <f>IF((I279/100)&gt;(VLOOKUP($G279,[1]Depth_Lookup_CCL!$A$3:$L$549,9,FALSE)),"Value too high",TRUE)</f>
        <v>Value too high</v>
      </c>
      <c r="K279" s="29">
        <f>(VLOOKUP($G279,Depth_Lookup_CCL!$A$3:$Z$549,11,FALSE))+(H279/100)</f>
        <v>71.524999999999991</v>
      </c>
      <c r="L279" s="29">
        <f>(VLOOKUP($G279,Depth_Lookup_CCL!$A$3:$Z$549,11,FALSE))+(I279/100)</f>
        <v>72.414999999999992</v>
      </c>
      <c r="M279" s="67">
        <v>5</v>
      </c>
      <c r="N279" s="70" t="s">
        <v>1389</v>
      </c>
      <c r="O279" s="70" t="s">
        <v>20</v>
      </c>
      <c r="P279" s="73" t="s">
        <v>155</v>
      </c>
      <c r="Q279" s="73" t="s">
        <v>202</v>
      </c>
      <c r="R279" s="73"/>
      <c r="S279" s="76"/>
      <c r="T279" s="76"/>
      <c r="U279" s="76"/>
      <c r="V279" s="76"/>
      <c r="W279" s="76"/>
      <c r="X279" s="76" t="e">
        <f>VLOOKUP(W279,[4]definitions_list_lookup!$V$12:$W$15,2,FALSE)</f>
        <v>#N/A</v>
      </c>
      <c r="Y279" s="76"/>
      <c r="Z279" s="76" t="e">
        <f>VLOOKUP(Y279,[4]definitions_list_lookup!$AT$3:$AU$5,2,FALSE)</f>
        <v>#N/A</v>
      </c>
      <c r="AA279" s="78"/>
      <c r="AB279" s="78"/>
      <c r="AC279" s="73"/>
      <c r="AD279" s="73"/>
      <c r="AE279" s="73" t="e">
        <f>VLOOKUP(AD279,definitions_list_lookup!$Y$12:$Z$15,2,FALSE)</f>
        <v>#N/A</v>
      </c>
      <c r="AF279" s="75"/>
      <c r="AG279" s="75" t="e">
        <f>VLOOKUP(AF279,definitions_list_lookup!$AT$3:$AU$5,2,FALSE)</f>
        <v>#N/A</v>
      </c>
      <c r="AH279" s="73"/>
      <c r="AI279" s="73"/>
      <c r="AJ279" s="73"/>
      <c r="AK279" s="72"/>
      <c r="AO279" s="73"/>
      <c r="AV279" s="77"/>
      <c r="AW279" s="77"/>
      <c r="AX279" s="77"/>
      <c r="AY279" s="77"/>
      <c r="AZ279" s="77"/>
      <c r="BA279" s="77"/>
      <c r="BB279" s="77"/>
      <c r="BC279" s="77"/>
      <c r="BD279" s="79"/>
    </row>
    <row r="280" spans="3:59" s="70" customFormat="1">
      <c r="C280" s="70" t="s">
        <v>1386</v>
      </c>
      <c r="D280" s="70" t="s">
        <v>1387</v>
      </c>
      <c r="E280" s="70">
        <v>30</v>
      </c>
      <c r="F280" s="70">
        <v>1</v>
      </c>
      <c r="G280" s="71" t="str">
        <f t="shared" si="25"/>
        <v>30-1</v>
      </c>
      <c r="H280" s="70">
        <v>0</v>
      </c>
      <c r="I280" s="70">
        <v>6</v>
      </c>
      <c r="J280" s="70" t="b">
        <f>IF((I280/100)&gt;(VLOOKUP($G280,[1]Depth_Lookup_CCL!$A$3:$L$549,9,FALSE)),"Value too high",TRUE)</f>
        <v>1</v>
      </c>
      <c r="K280" s="29">
        <f>(VLOOKUP($G280,Depth_Lookup_CCL!$A$3:$Z$549,11,FALSE))+(H280/100)</f>
        <v>72.55</v>
      </c>
      <c r="L280" s="29">
        <f>(VLOOKUP($G280,Depth_Lookup_CCL!$A$3:$Z$549,11,FALSE))+(I280/100)</f>
        <v>72.61</v>
      </c>
      <c r="M280" s="67">
        <v>5</v>
      </c>
      <c r="N280" s="70" t="s">
        <v>1389</v>
      </c>
      <c r="O280" s="70" t="s">
        <v>233</v>
      </c>
      <c r="P280" s="73"/>
      <c r="Q280" s="73"/>
      <c r="R280" s="73"/>
      <c r="S280" s="76"/>
      <c r="T280" s="76"/>
      <c r="U280" s="76"/>
      <c r="V280" s="76"/>
      <c r="W280" s="76"/>
      <c r="X280" s="76" t="e">
        <f>VLOOKUP(W280,[4]definitions_list_lookup!$V$12:$W$15,2,FALSE)</f>
        <v>#N/A</v>
      </c>
      <c r="Y280" s="76"/>
      <c r="Z280" s="76" t="e">
        <f>VLOOKUP(Y280,[4]definitions_list_lookup!$AT$3:$AU$5,2,FALSE)</f>
        <v>#N/A</v>
      </c>
      <c r="AA280" s="78"/>
      <c r="AB280" s="78"/>
      <c r="AC280" s="73"/>
      <c r="AD280" s="73"/>
      <c r="AE280" s="73" t="e">
        <f>VLOOKUP(AD280,definitions_list_lookup!$Y$12:$Z$15,2,FALSE)</f>
        <v>#N/A</v>
      </c>
      <c r="AF280" s="75"/>
      <c r="AG280" s="75" t="e">
        <f>VLOOKUP(AF280,definitions_list_lookup!$AT$3:$AU$5,2,FALSE)</f>
        <v>#N/A</v>
      </c>
      <c r="AH280" s="73"/>
      <c r="AI280" s="73"/>
      <c r="AJ280" s="73"/>
      <c r="AK280" s="72"/>
      <c r="AO280" s="73"/>
    </row>
    <row r="281" spans="3:59" s="70" customFormat="1">
      <c r="C281" s="70" t="s">
        <v>1386</v>
      </c>
      <c r="D281" s="70" t="s">
        <v>1387</v>
      </c>
      <c r="E281" s="70">
        <v>30</v>
      </c>
      <c r="F281" s="70">
        <v>1</v>
      </c>
      <c r="G281" s="71" t="str">
        <f t="shared" ref="G281:G285" si="123">E281&amp;"-"&amp;F281</f>
        <v>30-1</v>
      </c>
      <c r="H281" s="70">
        <v>6</v>
      </c>
      <c r="I281" s="70">
        <v>7</v>
      </c>
      <c r="J281" s="70" t="b">
        <f>IF((I281/100)&gt;(VLOOKUP($G281,[1]Depth_Lookup_CCL!$A$3:$L$549,9,FALSE)),"Value too high",TRUE)</f>
        <v>1</v>
      </c>
      <c r="K281" s="29">
        <f>(VLOOKUP($G281,Depth_Lookup_CCL!$A$3:$Z$549,11,FALSE))+(H281/100)</f>
        <v>72.61</v>
      </c>
      <c r="L281" s="29">
        <f>(VLOOKUP($G281,Depth_Lookup_CCL!$A$3:$Z$549,11,FALSE))+(I281/100)</f>
        <v>72.61999999999999</v>
      </c>
      <c r="M281" s="67">
        <v>5</v>
      </c>
      <c r="N281" s="70" t="s">
        <v>1389</v>
      </c>
      <c r="P281" s="73"/>
      <c r="Q281" s="73"/>
      <c r="R281" s="73"/>
      <c r="S281" s="76"/>
      <c r="T281" s="76"/>
      <c r="U281" s="76"/>
      <c r="V281" s="76"/>
      <c r="W281" s="76"/>
      <c r="X281" s="76"/>
      <c r="Y281" s="76"/>
      <c r="Z281" s="76"/>
      <c r="AA281" s="78"/>
      <c r="AB281" s="78"/>
      <c r="AC281" s="73"/>
      <c r="AD281" s="73"/>
      <c r="AE281" s="73"/>
      <c r="AF281" s="75"/>
      <c r="AG281" s="75"/>
      <c r="AH281" s="73"/>
      <c r="AI281" s="73"/>
      <c r="AJ281" s="73"/>
      <c r="AK281" s="72" t="s">
        <v>8</v>
      </c>
      <c r="AL281" s="70" t="s">
        <v>155</v>
      </c>
      <c r="AM281" s="70" t="s">
        <v>176</v>
      </c>
      <c r="AN281" s="70">
        <v>0.5</v>
      </c>
      <c r="AO281" s="73"/>
      <c r="AT281" s="70">
        <v>21</v>
      </c>
      <c r="AU281" s="70">
        <v>90</v>
      </c>
      <c r="AV281" s="77">
        <v>33</v>
      </c>
      <c r="AW281" s="77">
        <v>180</v>
      </c>
      <c r="AX281" s="77">
        <f>+(IF($AU281&lt;$AW281,((MIN($AW281,$AU281)+(DEGREES(ATAN((TAN(RADIANS($AV281))/((TAN(RADIANS($AT281))*SIN(RADIANS(ABS($AU281-$AW281))))))-(COS(RADIANS(ABS($AU281-$AW281)))/SIN(RADIANS(ABS($AU281-$AW281)))))))-180)),((MAX($AW281,$AU281)-(DEGREES(ATAN((TAN(RADIANS($AV281))/((TAN(RADIANS($AT281))*SIN(RADIANS(ABS($AU281-$AW281))))))-(COS(RADIANS(ABS($AU281-$AW281)))/SIN(RADIANS(ABS($AU281-$AW281)))))))-180))))</f>
        <v>-30.587281722675129</v>
      </c>
      <c r="AY281" s="77">
        <f>IF($AX281&gt;0,$AX281,360+$AX281)</f>
        <v>329.41271827732487</v>
      </c>
      <c r="AZ281" s="77">
        <f>+ABS(DEGREES(ATAN((COS(RADIANS(ABS($AX281+180-(IF($AU281&gt;$AW281,MAX($AV281,$AU281),MIN($AU281,$AW281))))))/(TAN(RADIANS($AT281)))))))</f>
        <v>52.970006452190589</v>
      </c>
      <c r="BA281" s="77">
        <f>+IF(($AX281+90)&gt;0,$AX281+90,$AX281+450)</f>
        <v>59.412718277324871</v>
      </c>
      <c r="BB281" s="77">
        <f>-$AZ281+90</f>
        <v>37.029993547809411</v>
      </c>
      <c r="BC281" s="77">
        <f>IF(($AY281&lt;180),$AY281+180,$AY281-180)</f>
        <v>149.41271827732487</v>
      </c>
      <c r="BD281" s="79">
        <f>-$AZ281+90</f>
        <v>37.029993547809411</v>
      </c>
      <c r="BE281" s="70">
        <f>30+BD281</f>
        <v>67.029993547809411</v>
      </c>
      <c r="BF281" s="70">
        <f>30-BD281</f>
        <v>-7.0299935478094113</v>
      </c>
      <c r="BG281" s="70" t="s">
        <v>1469</v>
      </c>
    </row>
    <row r="282" spans="3:59" s="70" customFormat="1">
      <c r="C282" s="70" t="s">
        <v>1386</v>
      </c>
      <c r="D282" s="70" t="s">
        <v>1387</v>
      </c>
      <c r="E282" s="70">
        <v>30</v>
      </c>
      <c r="F282" s="70">
        <v>1</v>
      </c>
      <c r="G282" s="71" t="str">
        <f t="shared" si="123"/>
        <v>30-1</v>
      </c>
      <c r="H282" s="70">
        <v>7</v>
      </c>
      <c r="I282" s="70">
        <v>54</v>
      </c>
      <c r="J282" s="70" t="b">
        <f>IF((I282/100)&gt;(VLOOKUP($G282,[1]Depth_Lookup_CCL!$A$3:$L$549,9,FALSE)),"Value too high",TRUE)</f>
        <v>1</v>
      </c>
      <c r="K282" s="29">
        <f>(VLOOKUP($G282,Depth_Lookup_CCL!$A$3:$Z$549,11,FALSE))+(H282/100)</f>
        <v>72.61999999999999</v>
      </c>
      <c r="L282" s="29">
        <f>(VLOOKUP($G282,Depth_Lookup_CCL!$A$3:$Z$549,11,FALSE))+(I282/100)</f>
        <v>73.09</v>
      </c>
      <c r="M282" s="67">
        <v>5</v>
      </c>
      <c r="N282" s="70" t="s">
        <v>1389</v>
      </c>
      <c r="P282" s="73"/>
      <c r="Q282" s="73"/>
      <c r="R282" s="73"/>
      <c r="S282" s="76"/>
      <c r="T282" s="76"/>
      <c r="U282" s="76"/>
      <c r="V282" s="76"/>
      <c r="W282" s="76"/>
      <c r="X282" s="76"/>
      <c r="Y282" s="76"/>
      <c r="Z282" s="76"/>
      <c r="AA282" s="78"/>
      <c r="AB282" s="78"/>
      <c r="AC282" s="73"/>
      <c r="AD282" s="73"/>
      <c r="AE282" s="73"/>
      <c r="AF282" s="75"/>
      <c r="AG282" s="75"/>
      <c r="AH282" s="73"/>
      <c r="AI282" s="73"/>
      <c r="AJ282" s="73"/>
      <c r="AK282" s="72"/>
      <c r="AO282" s="73"/>
      <c r="AT282" s="70">
        <v>22</v>
      </c>
      <c r="AU282" s="70">
        <v>90</v>
      </c>
      <c r="AV282" s="77">
        <v>30</v>
      </c>
      <c r="AW282" s="77">
        <v>180</v>
      </c>
      <c r="AX282" s="77">
        <f>+(IF($AU282&lt;$AW282,((MIN($AW282,$AU282)+(DEGREES(ATAN((TAN(RADIANS($AV282))/((TAN(RADIANS($AT282))*SIN(RADIANS(ABS($AU282-$AW282))))))-(COS(RADIANS(ABS($AU282-$AW282)))/SIN(RADIANS(ABS($AU282-$AW282)))))))-180)),((MAX($AW282,$AU282)-(DEGREES(ATAN((TAN(RADIANS($AV282))/((TAN(RADIANS($AT282))*SIN(RADIANS(ABS($AU282-$AW282))))))-(COS(RADIANS(ABS($AU282-$AW282)))/SIN(RADIANS(ABS($AU282-$AW282)))))))-180))))</f>
        <v>-34.98409610727964</v>
      </c>
      <c r="AY282" s="77">
        <f>IF($AX282&gt;0,$AX282,360+$AX282)</f>
        <v>325.01590389272036</v>
      </c>
      <c r="AZ282" s="77">
        <f>+ABS(DEGREES(ATAN((COS(RADIANS(ABS($AX282+180-(IF($AU282&gt;$AW282,MAX($AV282,$AU282),MIN($AU282,$AW282))))))/(TAN(RADIANS($AT282)))))))</f>
        <v>54.828504374305496</v>
      </c>
      <c r="BA282" s="77">
        <f>+IF(($AX282+90)&gt;0,$AX282+90,$AX282+450)</f>
        <v>55.01590389272036</v>
      </c>
      <c r="BB282" s="77">
        <f>-$AZ282+90</f>
        <v>35.171495625694504</v>
      </c>
      <c r="BC282" s="77">
        <f>IF(($AY282&lt;180),$AY282+180,$AY282-180)</f>
        <v>145.01590389272036</v>
      </c>
      <c r="BD282" s="79">
        <f>-$AZ282+90</f>
        <v>35.171495625694504</v>
      </c>
      <c r="BE282" s="70">
        <f>30+BD282</f>
        <v>65.171495625694504</v>
      </c>
      <c r="BF282" s="70">
        <f>30-BD282</f>
        <v>-5.1714956256945044</v>
      </c>
    </row>
    <row r="283" spans="3:59" s="70" customFormat="1">
      <c r="C283" s="70" t="s">
        <v>1386</v>
      </c>
      <c r="D283" s="70" t="s">
        <v>1387</v>
      </c>
      <c r="E283" s="70">
        <v>30</v>
      </c>
      <c r="F283" s="70">
        <v>1</v>
      </c>
      <c r="G283" s="71" t="str">
        <f t="shared" si="123"/>
        <v>30-1</v>
      </c>
      <c r="H283" s="70">
        <v>54</v>
      </c>
      <c r="I283" s="70">
        <v>64</v>
      </c>
      <c r="J283" s="70" t="b">
        <f>IF((I283/100)&gt;(VLOOKUP($G283,[1]Depth_Lookup_CCL!$A$3:$L$549,9,FALSE)),"Value too high",TRUE)</f>
        <v>1</v>
      </c>
      <c r="K283" s="29">
        <f>(VLOOKUP($G283,Depth_Lookup_CCL!$A$3:$Z$549,11,FALSE))+(H283/100)</f>
        <v>73.09</v>
      </c>
      <c r="L283" s="29">
        <f>(VLOOKUP($G283,Depth_Lookup_CCL!$A$3:$Z$549,11,FALSE))+(I283/100)</f>
        <v>73.19</v>
      </c>
      <c r="M283" s="67">
        <v>5</v>
      </c>
      <c r="N283" s="70" t="s">
        <v>1389</v>
      </c>
      <c r="P283" s="73"/>
      <c r="Q283" s="73"/>
      <c r="R283" s="73"/>
      <c r="S283" s="76"/>
      <c r="T283" s="76"/>
      <c r="U283" s="76"/>
      <c r="V283" s="76"/>
      <c r="W283" s="76"/>
      <c r="X283" s="76"/>
      <c r="Y283" s="76"/>
      <c r="Z283" s="76"/>
      <c r="AA283" s="78"/>
      <c r="AB283" s="78"/>
      <c r="AC283" s="73"/>
      <c r="AD283" s="73"/>
      <c r="AE283" s="73"/>
      <c r="AF283" s="75"/>
      <c r="AG283" s="75"/>
      <c r="AH283" s="73"/>
      <c r="AI283" s="73"/>
      <c r="AJ283" s="73"/>
      <c r="AK283" s="72"/>
      <c r="AO283" s="73"/>
      <c r="AV283" s="77"/>
      <c r="AW283" s="77"/>
      <c r="AX283" s="77"/>
      <c r="AY283" s="77"/>
      <c r="AZ283" s="77"/>
      <c r="BA283" s="77"/>
      <c r="BB283" s="77"/>
      <c r="BC283" s="77"/>
      <c r="BD283" s="79"/>
    </row>
    <row r="284" spans="3:59" s="70" customFormat="1">
      <c r="C284" s="70" t="s">
        <v>1386</v>
      </c>
      <c r="D284" s="70" t="s">
        <v>1387</v>
      </c>
      <c r="E284" s="70">
        <v>30</v>
      </c>
      <c r="F284" s="70">
        <v>1</v>
      </c>
      <c r="G284" s="71" t="str">
        <f t="shared" si="123"/>
        <v>30-1</v>
      </c>
      <c r="H284" s="70">
        <v>64</v>
      </c>
      <c r="I284" s="70">
        <v>89</v>
      </c>
      <c r="J284" s="70" t="b">
        <f>IF((I284/100)&gt;(VLOOKUP($G284,[1]Depth_Lookup_CCL!$A$3:$L$549,9,FALSE)),"Value too high",TRUE)</f>
        <v>1</v>
      </c>
      <c r="K284" s="29">
        <f>(VLOOKUP($G284,Depth_Lookup_CCL!$A$3:$Z$549,11,FALSE))+(H284/100)</f>
        <v>73.19</v>
      </c>
      <c r="L284" s="29">
        <f>(VLOOKUP($G284,Depth_Lookup_CCL!$A$3:$Z$549,11,FALSE))+(I284/100)</f>
        <v>73.44</v>
      </c>
      <c r="M284" s="67">
        <v>5</v>
      </c>
      <c r="N284" s="70" t="s">
        <v>1389</v>
      </c>
      <c r="P284" s="73"/>
      <c r="Q284" s="73"/>
      <c r="R284" s="73"/>
      <c r="S284" s="76"/>
      <c r="T284" s="76"/>
      <c r="U284" s="76"/>
      <c r="V284" s="76"/>
      <c r="W284" s="76"/>
      <c r="X284" s="76"/>
      <c r="Y284" s="76"/>
      <c r="Z284" s="76"/>
      <c r="AA284" s="78"/>
      <c r="AB284" s="78"/>
      <c r="AC284" s="73"/>
      <c r="AD284" s="73"/>
      <c r="AE284" s="73"/>
      <c r="AF284" s="75"/>
      <c r="AG284" s="75"/>
      <c r="AH284" s="73"/>
      <c r="AI284" s="73"/>
      <c r="AJ284" s="73"/>
      <c r="AK284" s="72"/>
      <c r="AO284" s="73"/>
      <c r="AV284" s="77"/>
      <c r="AW284" s="77"/>
      <c r="AX284" s="77"/>
      <c r="AY284" s="77"/>
      <c r="AZ284" s="77"/>
      <c r="BA284" s="77"/>
      <c r="BB284" s="77"/>
      <c r="BC284" s="77"/>
      <c r="BD284" s="79"/>
    </row>
    <row r="285" spans="3:59" s="70" customFormat="1">
      <c r="C285" s="70" t="s">
        <v>1386</v>
      </c>
      <c r="D285" s="70" t="s">
        <v>1387</v>
      </c>
      <c r="E285" s="70">
        <v>30</v>
      </c>
      <c r="F285" s="70">
        <v>1</v>
      </c>
      <c r="G285" s="71" t="str">
        <f t="shared" si="123"/>
        <v>30-1</v>
      </c>
      <c r="H285" s="70">
        <v>89</v>
      </c>
      <c r="I285" s="70">
        <v>97</v>
      </c>
      <c r="J285" s="70" t="b">
        <f>IF((I285/100)&gt;(VLOOKUP($G285,[1]Depth_Lookup_CCL!$A$3:$L$549,9,FALSE)),"Value too high",TRUE)</f>
        <v>1</v>
      </c>
      <c r="K285" s="29">
        <f>(VLOOKUP($G285,Depth_Lookup_CCL!$A$3:$Z$549,11,FALSE))+(H285/100)</f>
        <v>73.44</v>
      </c>
      <c r="L285" s="29">
        <f>(VLOOKUP($G285,Depth_Lookup_CCL!$A$3:$Z$549,11,FALSE))+(I285/100)</f>
        <v>73.52</v>
      </c>
      <c r="M285" s="67">
        <v>5</v>
      </c>
      <c r="N285" s="70" t="s">
        <v>1389</v>
      </c>
      <c r="P285" s="73"/>
      <c r="Q285" s="73"/>
      <c r="R285" s="73"/>
      <c r="S285" s="76"/>
      <c r="T285" s="76"/>
      <c r="U285" s="76"/>
      <c r="V285" s="76"/>
      <c r="W285" s="76"/>
      <c r="X285" s="76"/>
      <c r="Y285" s="76"/>
      <c r="Z285" s="76"/>
      <c r="AA285" s="78"/>
      <c r="AB285" s="78"/>
      <c r="AC285" s="73"/>
      <c r="AD285" s="73"/>
      <c r="AE285" s="73"/>
      <c r="AF285" s="75"/>
      <c r="AG285" s="75"/>
      <c r="AH285" s="73"/>
      <c r="AI285" s="73"/>
      <c r="AJ285" s="73"/>
      <c r="AK285" s="72"/>
      <c r="AO285" s="73"/>
      <c r="AV285" s="77"/>
      <c r="AW285" s="77"/>
      <c r="AX285" s="77"/>
      <c r="AY285" s="77"/>
      <c r="AZ285" s="77"/>
      <c r="BA285" s="77"/>
      <c r="BB285" s="77"/>
      <c r="BC285" s="77"/>
      <c r="BD285" s="79"/>
    </row>
    <row r="286" spans="3:59" s="70" customFormat="1">
      <c r="C286" s="70" t="s">
        <v>1386</v>
      </c>
      <c r="D286" s="70" t="s">
        <v>1387</v>
      </c>
      <c r="E286" s="70">
        <v>30</v>
      </c>
      <c r="F286" s="70">
        <v>2</v>
      </c>
      <c r="G286" s="71" t="str">
        <f t="shared" si="25"/>
        <v>30-2</v>
      </c>
      <c r="H286" s="70">
        <v>0</v>
      </c>
      <c r="I286" s="70">
        <v>67</v>
      </c>
      <c r="J286" s="70" t="b">
        <f>IF((I286/100)&gt;(VLOOKUP($G286,[1]Depth_Lookup_CCL!$A$3:$L$549,9,FALSE)),"Value too high",TRUE)</f>
        <v>1</v>
      </c>
      <c r="K286" s="29">
        <f>(VLOOKUP($G286,Depth_Lookup_CCL!$A$3:$Z$549,11,FALSE))+(H286/100)</f>
        <v>73.53</v>
      </c>
      <c r="L286" s="29">
        <f>(VLOOKUP($G286,Depth_Lookup_CCL!$A$3:$Z$549,11,FALSE))+(I286/100)</f>
        <v>74.2</v>
      </c>
      <c r="M286" s="67">
        <v>5</v>
      </c>
      <c r="N286" s="70" t="s">
        <v>1389</v>
      </c>
      <c r="O286" s="70" t="s">
        <v>233</v>
      </c>
      <c r="P286" s="73"/>
      <c r="Q286" s="73"/>
      <c r="R286" s="73"/>
      <c r="S286" s="76"/>
      <c r="T286" s="76"/>
      <c r="U286" s="76"/>
      <c r="V286" s="76"/>
      <c r="W286" s="76"/>
      <c r="X286" s="76" t="e">
        <f>VLOOKUP(W286,[4]definitions_list_lookup!$V$12:$W$15,2,FALSE)</f>
        <v>#N/A</v>
      </c>
      <c r="Y286" s="76"/>
      <c r="Z286" s="76" t="e">
        <f>VLOOKUP(Y286,[4]definitions_list_lookup!$AT$3:$AU$5,2,FALSE)</f>
        <v>#N/A</v>
      </c>
      <c r="AA286" s="78"/>
      <c r="AB286" s="78"/>
      <c r="AC286" s="73"/>
      <c r="AD286" s="73"/>
      <c r="AE286" s="73" t="e">
        <f>VLOOKUP(AD286,definitions_list_lookup!$Y$12:$Z$15,2,FALSE)</f>
        <v>#N/A</v>
      </c>
      <c r="AF286" s="75"/>
      <c r="AG286" s="75" t="e">
        <f>VLOOKUP(AF286,definitions_list_lookup!$AT$3:$AU$5,2,FALSE)</f>
        <v>#N/A</v>
      </c>
      <c r="AH286" s="73"/>
      <c r="AI286" s="73"/>
      <c r="AJ286" s="73"/>
      <c r="AK286" s="72"/>
      <c r="AO286" s="73"/>
      <c r="AT286" s="29"/>
      <c r="AU286" s="49"/>
      <c r="AV286" s="29"/>
      <c r="AW286" s="29"/>
      <c r="AX286" s="29"/>
      <c r="AY286" s="29"/>
      <c r="AZ286" s="29"/>
      <c r="BA286" s="29"/>
    </row>
    <row r="287" spans="3:59" s="70" customFormat="1">
      <c r="C287" s="70" t="s">
        <v>1386</v>
      </c>
      <c r="D287" s="70" t="s">
        <v>1387</v>
      </c>
      <c r="E287" s="70">
        <v>30</v>
      </c>
      <c r="F287" s="70">
        <v>2</v>
      </c>
      <c r="G287" s="71" t="str">
        <f t="shared" si="25"/>
        <v>30-2</v>
      </c>
      <c r="H287" s="70">
        <v>67</v>
      </c>
      <c r="I287" s="70">
        <v>82</v>
      </c>
      <c r="J287" s="70" t="b">
        <f>IF((I287/100)&gt;(VLOOKUP($G287,[1]Depth_Lookup_CCL!$A$3:$L$549,9,FALSE)),"Value too high",TRUE)</f>
        <v>1</v>
      </c>
      <c r="K287" s="29">
        <f>(VLOOKUP($G287,Depth_Lookup_CCL!$A$3:$Z$549,11,FALSE))+(H287/100)</f>
        <v>74.2</v>
      </c>
      <c r="L287" s="29">
        <f>(VLOOKUP($G287,Depth_Lookup_CCL!$A$3:$Z$549,11,FALSE))+(I287/100)</f>
        <v>74.349999999999994</v>
      </c>
      <c r="M287" s="67">
        <v>7</v>
      </c>
      <c r="N287" s="70" t="s">
        <v>1389</v>
      </c>
      <c r="O287" s="70" t="s">
        <v>20</v>
      </c>
      <c r="P287" s="73" t="s">
        <v>155</v>
      </c>
      <c r="Q287" s="73" t="s">
        <v>176</v>
      </c>
      <c r="R287" s="73"/>
      <c r="S287" s="76"/>
      <c r="T287" s="76" t="s">
        <v>170</v>
      </c>
      <c r="U287" s="76" t="s">
        <v>155</v>
      </c>
      <c r="V287" s="76" t="s">
        <v>176</v>
      </c>
      <c r="W287" s="76" t="s">
        <v>107</v>
      </c>
      <c r="X287" s="76">
        <f>VLOOKUP(W287,[4]definitions_list_lookup!$V$12:$W$15,2,FALSE)</f>
        <v>2</v>
      </c>
      <c r="Y287" s="76" t="s">
        <v>243</v>
      </c>
      <c r="Z287" s="76">
        <f>VLOOKUP(Y287,[4]definitions_list_lookup!$AT$3:$AU$5,2,FALSE)</f>
        <v>2</v>
      </c>
      <c r="AA287" s="78">
        <v>20</v>
      </c>
      <c r="AB287" s="78"/>
      <c r="AC287" s="73"/>
      <c r="AD287" s="73"/>
      <c r="AE287" s="73" t="e">
        <f>VLOOKUP(AD287,definitions_list_lookup!$Y$12:$Z$15,2,FALSE)</f>
        <v>#N/A</v>
      </c>
      <c r="AF287" s="75"/>
      <c r="AG287" s="75" t="e">
        <f>VLOOKUP(AF287,definitions_list_lookup!$AT$3:$AU$5,2,FALSE)</f>
        <v>#N/A</v>
      </c>
      <c r="AH287" s="73"/>
      <c r="AI287" s="73"/>
      <c r="AJ287" s="73"/>
      <c r="AK287" s="72"/>
      <c r="AO287" s="73"/>
      <c r="AT287" s="29"/>
      <c r="AU287" s="49"/>
      <c r="AV287" s="29"/>
      <c r="AW287" s="29"/>
      <c r="AX287" s="29"/>
      <c r="AY287" s="29"/>
      <c r="AZ287" s="29"/>
      <c r="BA287" s="29"/>
    </row>
    <row r="288" spans="3:59" s="70" customFormat="1">
      <c r="C288" s="70" t="s">
        <v>1386</v>
      </c>
      <c r="D288" s="70" t="s">
        <v>1387</v>
      </c>
      <c r="E288" s="70">
        <v>30</v>
      </c>
      <c r="F288" s="70">
        <v>2</v>
      </c>
      <c r="G288" s="71" t="str">
        <f t="shared" ref="G288:G289" si="124">E288&amp;"-"&amp;F288</f>
        <v>30-2</v>
      </c>
      <c r="H288" s="70">
        <v>82</v>
      </c>
      <c r="I288" s="70">
        <v>87</v>
      </c>
      <c r="J288" s="70" t="b">
        <f>IF((I288/100)&gt;(VLOOKUP($G288,[1]Depth_Lookup_CCL!$A$3:$L$549,9,FALSE)),"Value too high",TRUE)</f>
        <v>1</v>
      </c>
      <c r="K288" s="29">
        <f>(VLOOKUP($G288,Depth_Lookup_CCL!$A$3:$Z$549,11,FALSE))+(H288/100)</f>
        <v>74.349999999999994</v>
      </c>
      <c r="L288" s="29">
        <f>(VLOOKUP($G288,Depth_Lookup_CCL!$A$3:$Z$549,11,FALSE))+(I288/100)</f>
        <v>74.400000000000006</v>
      </c>
      <c r="M288" s="67">
        <v>7</v>
      </c>
      <c r="N288" s="70" t="s">
        <v>1389</v>
      </c>
      <c r="P288" s="73"/>
      <c r="Q288" s="73"/>
      <c r="R288" s="73"/>
      <c r="S288" s="76"/>
      <c r="T288" s="76"/>
      <c r="U288" s="76"/>
      <c r="V288" s="76"/>
      <c r="W288" s="76"/>
      <c r="X288" s="76"/>
      <c r="Y288" s="76"/>
      <c r="Z288" s="76"/>
      <c r="AA288" s="78"/>
      <c r="AB288" s="78"/>
      <c r="AC288" s="73"/>
      <c r="AD288" s="73"/>
      <c r="AE288" s="73"/>
      <c r="AF288" s="75"/>
      <c r="AG288" s="75"/>
      <c r="AH288" s="73"/>
      <c r="AI288" s="73"/>
      <c r="AJ288" s="73"/>
      <c r="AK288" s="72"/>
      <c r="AO288" s="73"/>
      <c r="AT288" s="29">
        <v>35</v>
      </c>
      <c r="AU288" s="49">
        <v>90</v>
      </c>
      <c r="AV288" s="29">
        <v>30</v>
      </c>
      <c r="AW288" s="29">
        <v>180</v>
      </c>
      <c r="AX288" s="29">
        <f>+(IF($AU288&lt;$AW288,((MIN($AW288,$AU288)+(DEGREES(ATAN((TAN(RADIANS($AV288))/((TAN(RADIANS($AT288))*SIN(RADIANS(ABS($AU288-$AW288))))))-(COS(RADIANS(ABS($AU288-$AW288)))/SIN(RADIANS(ABS($AU288-$AW288)))))))-180)),((MAX($AW288,$AU288)-(DEGREES(ATAN((TAN(RADIANS($AV288))/((TAN(RADIANS($AT288))*SIN(RADIANS(ABS($AU288-$AW288))))))-(COS(RADIANS(ABS($AU288-$AW288)))/SIN(RADIANS(ABS($AU288-$AW288)))))))-180))))</f>
        <v>-50.492998762169861</v>
      </c>
      <c r="AY288" s="29">
        <f>IF($AX288&gt;0,$AX288,360+$AX288)</f>
        <v>309.50700123783014</v>
      </c>
      <c r="AZ288" s="29">
        <f>+ABS(DEGREES(ATAN((COS(RADIANS(ABS($AX288+180-(IF($AU288&gt;$AW288,MAX($AV288,$AU288),MIN($AU288,$AW288))))))/(TAN(RADIANS($AT288)))))))</f>
        <v>47.775085915371314</v>
      </c>
      <c r="BA288" s="29">
        <f>+IF(($AX288+90)&gt;0,$AX288+90,$AX288+450)</f>
        <v>39.507001237830139</v>
      </c>
      <c r="BB288" s="70">
        <f>-$AZ288+90</f>
        <v>42.224914084628686</v>
      </c>
      <c r="BC288" s="70">
        <f>IF(($AY288&lt;180),$AY288+180,$AY288-180)</f>
        <v>129.50700123783014</v>
      </c>
      <c r="BD288" s="70">
        <f>-$AZ288+90</f>
        <v>42.224914084628686</v>
      </c>
      <c r="BE288" s="70">
        <f t="shared" ref="BE288" si="125">30+BD288</f>
        <v>72.224914084628693</v>
      </c>
      <c r="BF288" s="70">
        <f t="shared" ref="BF288" si="126">30-BD288</f>
        <v>-12.224914084628686</v>
      </c>
    </row>
    <row r="289" spans="3:59" s="70" customFormat="1">
      <c r="C289" s="70" t="s">
        <v>1386</v>
      </c>
      <c r="D289" s="70" t="s">
        <v>1387</v>
      </c>
      <c r="E289" s="70">
        <v>30</v>
      </c>
      <c r="F289" s="70">
        <v>2</v>
      </c>
      <c r="G289" s="71" t="str">
        <f t="shared" si="124"/>
        <v>30-2</v>
      </c>
      <c r="H289" s="70">
        <v>87</v>
      </c>
      <c r="I289" s="70">
        <v>97</v>
      </c>
      <c r="J289" s="70" t="str">
        <f>IF((I289/100)&gt;(VLOOKUP($G289,[1]Depth_Lookup_CCL!$A$3:$L$549,9,FALSE)),"Value too high",TRUE)</f>
        <v>Value too high</v>
      </c>
      <c r="K289" s="29">
        <f>(VLOOKUP($G289,Depth_Lookup_CCL!$A$3:$Z$549,11,FALSE))+(H289/100)</f>
        <v>74.400000000000006</v>
      </c>
      <c r="L289" s="29">
        <f>(VLOOKUP($G289,Depth_Lookup_CCL!$A$3:$Z$549,11,FALSE))+(I289/100)</f>
        <v>74.5</v>
      </c>
      <c r="M289" s="67">
        <v>7</v>
      </c>
      <c r="N289" s="70" t="s">
        <v>1389</v>
      </c>
      <c r="P289" s="73"/>
      <c r="Q289" s="73"/>
      <c r="R289" s="73"/>
      <c r="S289" s="76"/>
      <c r="T289" s="76"/>
      <c r="U289" s="76"/>
      <c r="V289" s="76"/>
      <c r="W289" s="76"/>
      <c r="X289" s="76"/>
      <c r="Y289" s="76"/>
      <c r="Z289" s="76"/>
      <c r="AA289" s="78"/>
      <c r="AB289" s="78"/>
      <c r="AC289" s="73"/>
      <c r="AD289" s="73"/>
      <c r="AE289" s="73"/>
      <c r="AF289" s="75"/>
      <c r="AG289" s="75"/>
      <c r="AH289" s="73"/>
      <c r="AI289" s="73"/>
      <c r="AJ289" s="73"/>
      <c r="AK289" s="72"/>
      <c r="AO289" s="73"/>
      <c r="AT289" s="29"/>
      <c r="AU289" s="49"/>
      <c r="AV289" s="29"/>
      <c r="AW289" s="29"/>
      <c r="AX289" s="29"/>
      <c r="AY289" s="29"/>
      <c r="AZ289" s="29"/>
      <c r="BA289" s="29"/>
    </row>
    <row r="290" spans="3:59" s="70" customFormat="1" ht="14.25" customHeight="1">
      <c r="C290" s="70" t="s">
        <v>1386</v>
      </c>
      <c r="D290" s="70" t="s">
        <v>1387</v>
      </c>
      <c r="E290" s="70">
        <v>30</v>
      </c>
      <c r="F290" s="70">
        <v>3</v>
      </c>
      <c r="G290" s="71" t="str">
        <f t="shared" si="25"/>
        <v>30-3</v>
      </c>
      <c r="H290" s="70">
        <v>0</v>
      </c>
      <c r="I290" s="70">
        <v>10</v>
      </c>
      <c r="J290" s="70" t="b">
        <f>IF((I290/100)&gt;(VLOOKUP($G290,[1]Depth_Lookup_CCL!$A$3:$L$549,9,FALSE)),"Value too high",TRUE)</f>
        <v>1</v>
      </c>
      <c r="K290" s="29">
        <f>(VLOOKUP($G290,Depth_Lookup_CCL!$A$3:$Z$549,11,FALSE))+(H290/100)</f>
        <v>74.495000000000005</v>
      </c>
      <c r="L290" s="29">
        <f>(VLOOKUP($G290,Depth_Lookup_CCL!$A$3:$Z$549,11,FALSE))+(I290/100)</f>
        <v>74.594999999999999</v>
      </c>
      <c r="M290" s="67">
        <v>7</v>
      </c>
      <c r="N290" s="70" t="s">
        <v>1389</v>
      </c>
      <c r="O290" s="70" t="s">
        <v>233</v>
      </c>
      <c r="P290" s="73"/>
      <c r="Q290" s="73"/>
      <c r="R290" s="73"/>
      <c r="S290" s="76"/>
      <c r="T290" s="76" t="s">
        <v>170</v>
      </c>
      <c r="U290" s="76" t="s">
        <v>155</v>
      </c>
      <c r="V290" s="76" t="s">
        <v>176</v>
      </c>
      <c r="W290" s="76" t="s">
        <v>107</v>
      </c>
      <c r="X290" s="76">
        <f>VLOOKUP(W290,[4]definitions_list_lookup!$V$12:$W$15,2,FALSE)</f>
        <v>2</v>
      </c>
      <c r="Y290" s="76" t="s">
        <v>242</v>
      </c>
      <c r="Z290" s="76">
        <f>VLOOKUP(Y290,[4]definitions_list_lookup!$AT$3:$AU$5,2,FALSE)</f>
        <v>1</v>
      </c>
      <c r="AA290" s="78">
        <v>15</v>
      </c>
      <c r="AB290" s="78" t="s">
        <v>1425</v>
      </c>
      <c r="AC290" s="73"/>
      <c r="AD290" s="73"/>
      <c r="AE290" s="73" t="e">
        <f>VLOOKUP(AD290,definitions_list_lookup!$Y$12:$Z$15,2,FALSE)</f>
        <v>#N/A</v>
      </c>
      <c r="AF290" s="75"/>
      <c r="AG290" s="75" t="e">
        <f>VLOOKUP(AF290,definitions_list_lookup!$AT$3:$AU$5,2,FALSE)</f>
        <v>#N/A</v>
      </c>
      <c r="AH290" s="73"/>
      <c r="AI290" s="73"/>
      <c r="AJ290" s="73"/>
      <c r="AK290" s="72"/>
      <c r="AO290" s="73"/>
      <c r="AT290" s="70">
        <v>34</v>
      </c>
      <c r="AU290" s="70">
        <v>90</v>
      </c>
      <c r="AV290" s="70">
        <v>19</v>
      </c>
      <c r="AW290" s="70">
        <v>180</v>
      </c>
      <c r="AX290" s="70">
        <f>+(IF($AU290&lt;$AW290,((MIN($AW290,$AU290)+(DEGREES(ATAN((TAN(RADIANS($AV290))/((TAN(RADIANS($AT290))*SIN(RADIANS(ABS($AU290-$AW290))))))-(COS(RADIANS(ABS($AU290-$AW290)))/SIN(RADIANS(ABS($AU290-$AW290)))))))-180)),((MAX($AW290,$AU290)-(DEGREES(ATAN((TAN(RADIANS($AV290))/((TAN(RADIANS($AT290))*SIN(RADIANS(ABS($AU290-$AW290))))))-(COS(RADIANS(ABS($AU290-$AW290)))/SIN(RADIANS(ABS($AU290-$AW290)))))))-180))))</f>
        <v>-62.956293809030683</v>
      </c>
      <c r="AY290" s="70">
        <f>IF($AX290&gt;0,$AX290,360+$AX290)</f>
        <v>297.04370619096932</v>
      </c>
      <c r="AZ290" s="70">
        <f>+ABS(DEGREES(ATAN((COS(RADIANS(ABS($AX290+180-(IF($AU290&gt;$AW290,MAX($AV290,$AU290),MIN($AU290,$AW290))))))/(TAN(RADIANS($AT290)))))))</f>
        <v>52.862873370224435</v>
      </c>
      <c r="BA290" s="70">
        <f>+IF(($AX290+90)&gt;0,$AX290+90,$AX290+450)</f>
        <v>27.043706190969317</v>
      </c>
      <c r="BB290" s="70">
        <f>-$AZ290+90</f>
        <v>37.137126629775565</v>
      </c>
      <c r="BC290" s="70">
        <f>IF(($AY290&lt;180),$AY290+180,$AY290-180)</f>
        <v>117.04370619096932</v>
      </c>
      <c r="BD290" s="70">
        <f>-$AZ290+90</f>
        <v>37.137126629775565</v>
      </c>
      <c r="BE290" s="70">
        <f t="shared" ref="BE290" si="127">30+BD290</f>
        <v>67.137126629775565</v>
      </c>
      <c r="BF290" s="70">
        <f t="shared" ref="BF290" si="128">30-BD290</f>
        <v>-7.1371266297755653</v>
      </c>
    </row>
    <row r="291" spans="3:59" s="70" customFormat="1" ht="14.25" customHeight="1">
      <c r="C291" s="70" t="s">
        <v>1386</v>
      </c>
      <c r="D291" s="70" t="s">
        <v>1387</v>
      </c>
      <c r="E291" s="70">
        <v>30</v>
      </c>
      <c r="F291" s="70">
        <v>3</v>
      </c>
      <c r="G291" s="70" t="str">
        <f t="shared" ref="G291:G295" si="129">E291&amp;"-"&amp;F291</f>
        <v>30-3</v>
      </c>
      <c r="H291" s="70">
        <v>10</v>
      </c>
      <c r="I291" s="70">
        <v>15</v>
      </c>
      <c r="J291" s="70" t="b">
        <f>IF((I291/100)&gt;(VLOOKUP($G291,[1]Depth_Lookup_CCL!$A$3:$L$549,9,FALSE)),"Value too high",TRUE)</f>
        <v>1</v>
      </c>
      <c r="K291" s="70">
        <f>(VLOOKUP($G291,Depth_Lookup_CCL!$A$3:$Z$549,11,FALSE))+(H291/100)</f>
        <v>74.594999999999999</v>
      </c>
      <c r="L291" s="70">
        <f>(VLOOKUP($G291,Depth_Lookup_CCL!$A$3:$Z$549,11,FALSE))+(I291/100)</f>
        <v>74.64500000000001</v>
      </c>
      <c r="M291" s="70">
        <v>7</v>
      </c>
      <c r="N291" s="70" t="s">
        <v>1389</v>
      </c>
      <c r="P291" s="73"/>
      <c r="Q291" s="73"/>
      <c r="R291" s="73"/>
      <c r="S291" s="76"/>
      <c r="T291" s="76"/>
      <c r="U291" s="76"/>
      <c r="V291" s="76"/>
      <c r="W291" s="76"/>
      <c r="X291" s="76"/>
      <c r="Y291" s="76"/>
      <c r="Z291" s="76"/>
      <c r="AA291" s="78"/>
      <c r="AB291" s="78"/>
      <c r="AC291" s="73"/>
      <c r="AD291" s="73"/>
      <c r="AE291" s="73"/>
      <c r="AF291" s="75"/>
      <c r="AG291" s="75"/>
      <c r="AH291" s="73"/>
      <c r="AI291" s="73"/>
      <c r="AJ291" s="73"/>
      <c r="AK291" s="72"/>
      <c r="AO291" s="73"/>
      <c r="AV291" s="77"/>
      <c r="AW291" s="77"/>
      <c r="AX291" s="77"/>
      <c r="AY291" s="77"/>
      <c r="AZ291" s="77"/>
      <c r="BA291" s="77"/>
      <c r="BB291" s="77"/>
      <c r="BC291" s="77"/>
      <c r="BD291" s="79"/>
    </row>
    <row r="292" spans="3:59" s="70" customFormat="1" ht="14.25" customHeight="1">
      <c r="C292" s="70" t="s">
        <v>1386</v>
      </c>
      <c r="D292" s="70" t="s">
        <v>1387</v>
      </c>
      <c r="E292" s="70">
        <v>30</v>
      </c>
      <c r="F292" s="70">
        <v>3</v>
      </c>
      <c r="G292" s="71" t="str">
        <f t="shared" si="129"/>
        <v>30-3</v>
      </c>
      <c r="H292" s="70">
        <v>15</v>
      </c>
      <c r="I292" s="70">
        <v>28</v>
      </c>
      <c r="J292" s="70" t="b">
        <f>IF((I292/100)&gt;(VLOOKUP($G292,[1]Depth_Lookup_CCL!$A$3:$L$549,9,FALSE)),"Value too high",TRUE)</f>
        <v>1</v>
      </c>
      <c r="K292" s="29">
        <f>(VLOOKUP($G292,Depth_Lookup_CCL!$A$3:$Z$549,11,FALSE))+(H292/100)</f>
        <v>74.64500000000001</v>
      </c>
      <c r="L292" s="29">
        <f>(VLOOKUP($G292,Depth_Lookup_CCL!$A$3:$Z$549,11,FALSE))+(I292/100)</f>
        <v>74.775000000000006</v>
      </c>
      <c r="M292" s="67">
        <v>7</v>
      </c>
      <c r="N292" s="70" t="s">
        <v>1389</v>
      </c>
      <c r="P292" s="73"/>
      <c r="Q292" s="73"/>
      <c r="R292" s="73"/>
      <c r="S292" s="76"/>
      <c r="T292" s="76"/>
      <c r="U292" s="76"/>
      <c r="V292" s="76"/>
      <c r="W292" s="76"/>
      <c r="X292" s="76"/>
      <c r="Y292" s="76"/>
      <c r="Z292" s="76"/>
      <c r="AA292" s="78"/>
      <c r="AB292" s="78"/>
      <c r="AC292" s="73"/>
      <c r="AD292" s="73"/>
      <c r="AE292" s="73"/>
      <c r="AF292" s="75"/>
      <c r="AG292" s="75"/>
      <c r="AH292" s="73"/>
      <c r="AI292" s="73"/>
      <c r="AJ292" s="73"/>
      <c r="AK292" s="72"/>
      <c r="AO292" s="73"/>
      <c r="AV292" s="77"/>
      <c r="AW292" s="77"/>
      <c r="AX292" s="77"/>
      <c r="AY292" s="77"/>
      <c r="AZ292" s="77"/>
      <c r="BA292" s="77"/>
      <c r="BB292" s="77"/>
      <c r="BC292" s="77"/>
      <c r="BD292" s="79"/>
    </row>
    <row r="293" spans="3:59" s="70" customFormat="1" ht="14.25" customHeight="1">
      <c r="C293" s="70" t="s">
        <v>1386</v>
      </c>
      <c r="D293" s="70" t="s">
        <v>1387</v>
      </c>
      <c r="E293" s="70">
        <v>30</v>
      </c>
      <c r="F293" s="70">
        <v>3</v>
      </c>
      <c r="G293" s="71" t="str">
        <f t="shared" si="129"/>
        <v>30-3</v>
      </c>
      <c r="H293" s="70">
        <v>28</v>
      </c>
      <c r="I293" s="70">
        <v>51</v>
      </c>
      <c r="J293" s="70" t="b">
        <f>IF((I293/100)&gt;(VLOOKUP($G293,[1]Depth_Lookup_CCL!$A$3:$L$549,9,FALSE)),"Value too high",TRUE)</f>
        <v>1</v>
      </c>
      <c r="K293" s="29">
        <f>(VLOOKUP($G293,Depth_Lookup_CCL!$A$3:$Z$549,11,FALSE))+(H293/100)</f>
        <v>74.775000000000006</v>
      </c>
      <c r="L293" s="29">
        <f>(VLOOKUP($G293,Depth_Lookup_CCL!$A$3:$Z$549,11,FALSE))+(I293/100)</f>
        <v>75.00500000000001</v>
      </c>
      <c r="M293" s="67">
        <v>7</v>
      </c>
      <c r="N293" s="70" t="s">
        <v>1389</v>
      </c>
      <c r="P293" s="73"/>
      <c r="Q293" s="73"/>
      <c r="R293" s="73"/>
      <c r="S293" s="76"/>
      <c r="T293" s="76"/>
      <c r="U293" s="76"/>
      <c r="V293" s="76"/>
      <c r="W293" s="76"/>
      <c r="X293" s="76"/>
      <c r="Y293" s="76"/>
      <c r="Z293" s="76"/>
      <c r="AA293" s="78"/>
      <c r="AB293" s="78"/>
      <c r="AC293" s="73"/>
      <c r="AD293" s="73"/>
      <c r="AE293" s="73"/>
      <c r="AF293" s="75"/>
      <c r="AG293" s="75"/>
      <c r="AH293" s="73"/>
      <c r="AI293" s="73"/>
      <c r="AJ293" s="73"/>
      <c r="AK293" s="72"/>
      <c r="AO293" s="73"/>
      <c r="AV293" s="77"/>
      <c r="AW293" s="77"/>
      <c r="AX293" s="77"/>
      <c r="AY293" s="77"/>
      <c r="AZ293" s="77"/>
      <c r="BA293" s="77"/>
      <c r="BB293" s="77"/>
      <c r="BC293" s="77"/>
      <c r="BD293" s="79"/>
    </row>
    <row r="294" spans="3:59" s="70" customFormat="1" ht="14.25" customHeight="1">
      <c r="C294" s="70" t="s">
        <v>1386</v>
      </c>
      <c r="D294" s="70" t="s">
        <v>1387</v>
      </c>
      <c r="E294" s="70">
        <v>30</v>
      </c>
      <c r="F294" s="70">
        <v>3</v>
      </c>
      <c r="G294" s="71" t="str">
        <f t="shared" si="129"/>
        <v>30-3</v>
      </c>
      <c r="H294" s="70">
        <v>51</v>
      </c>
      <c r="I294" s="70">
        <v>82</v>
      </c>
      <c r="J294" s="70" t="b">
        <f>IF((I294/100)&gt;(VLOOKUP($G294,[1]Depth_Lookup_CCL!$A$3:$L$549,9,FALSE)),"Value too high",TRUE)</f>
        <v>1</v>
      </c>
      <c r="K294" s="29">
        <f>(VLOOKUP($G294,Depth_Lookup_CCL!$A$3:$Z$549,11,FALSE))+(H294/100)</f>
        <v>75.00500000000001</v>
      </c>
      <c r="L294" s="29">
        <f>(VLOOKUP($G294,Depth_Lookup_CCL!$A$3:$Z$549,11,FALSE))+(I294/100)</f>
        <v>75.314999999999998</v>
      </c>
      <c r="M294" s="67">
        <v>7</v>
      </c>
      <c r="N294" s="70" t="s">
        <v>1389</v>
      </c>
      <c r="P294" s="73"/>
      <c r="Q294" s="73"/>
      <c r="R294" s="73"/>
      <c r="S294" s="76"/>
      <c r="T294" s="76"/>
      <c r="U294" s="76"/>
      <c r="V294" s="76"/>
      <c r="W294" s="76"/>
      <c r="X294" s="76"/>
      <c r="Y294" s="76"/>
      <c r="Z294" s="76"/>
      <c r="AA294" s="78"/>
      <c r="AB294" s="78"/>
      <c r="AC294" s="73"/>
      <c r="AD294" s="73"/>
      <c r="AE294" s="73"/>
      <c r="AF294" s="75"/>
      <c r="AG294" s="75"/>
      <c r="AH294" s="73"/>
      <c r="AI294" s="73"/>
      <c r="AJ294" s="73"/>
      <c r="AK294" s="72"/>
      <c r="AO294" s="73"/>
      <c r="AT294" s="70">
        <v>28</v>
      </c>
      <c r="AU294" s="70">
        <v>90</v>
      </c>
      <c r="AV294" s="77">
        <v>31</v>
      </c>
      <c r="AW294" s="77">
        <v>180</v>
      </c>
      <c r="AX294" s="77">
        <f>+(IF($AU294&lt;$AW294,((MIN($AW294,$AU294)+(DEGREES(ATAN((TAN(RADIANS($AV294))/((TAN(RADIANS($AT294))*SIN(RADIANS(ABS($AU294-$AW294))))))-(COS(RADIANS(ABS($AU294-$AW294)))/SIN(RADIANS(ABS($AU294-$AW294)))))))-180)),((MAX($AW294,$AU294)-(DEGREES(ATAN((TAN(RADIANS($AV294))/((TAN(RADIANS($AT294))*SIN(RADIANS(ABS($AU294-$AW294))))))-(COS(RADIANS(ABS($AU294-$AW294)))/SIN(RADIANS(ABS($AU294-$AW294)))))))-180))))</f>
        <v>-41.506036241833044</v>
      </c>
      <c r="AY294" s="77">
        <f>IF($AX294&gt;0,$AX294,360+$AX294)</f>
        <v>318.49396375816696</v>
      </c>
      <c r="AZ294" s="77">
        <f>+ABS(DEGREES(ATAN((COS(RADIANS(ABS($AX294+180-(IF($AU294&gt;$AW294,MAX($AV294,$AU294),MIN($AU294,$AW294))))))/(TAN(RADIANS($AT294)))))))</f>
        <v>51.258557010032781</v>
      </c>
      <c r="BA294" s="77">
        <f>+IF(($AX294+90)&gt;0,$AX294+90,$AX294+450)</f>
        <v>48.493963758166956</v>
      </c>
      <c r="BB294" s="77">
        <f>-$AZ294+90</f>
        <v>38.741442989967219</v>
      </c>
      <c r="BC294" s="77">
        <f>IF(($AY294&lt;180),$AY294+180,$AY294-180)</f>
        <v>138.49396375816696</v>
      </c>
      <c r="BD294" s="79">
        <f>-$AZ294+90</f>
        <v>38.741442989967219</v>
      </c>
      <c r="BE294" s="70">
        <f>30+BD294</f>
        <v>68.741442989967226</v>
      </c>
      <c r="BF294" s="70">
        <f>30-BD294</f>
        <v>-8.7414429899672186</v>
      </c>
    </row>
    <row r="295" spans="3:59" s="70" customFormat="1" ht="14.25" customHeight="1">
      <c r="C295" s="70" t="s">
        <v>1386</v>
      </c>
      <c r="D295" s="70" t="s">
        <v>1387</v>
      </c>
      <c r="E295" s="70">
        <v>30</v>
      </c>
      <c r="F295" s="70">
        <v>3</v>
      </c>
      <c r="G295" s="71" t="str">
        <f t="shared" si="129"/>
        <v>30-3</v>
      </c>
      <c r="H295" s="70">
        <v>82</v>
      </c>
      <c r="I295" s="70">
        <v>85</v>
      </c>
      <c r="J295" s="70" t="b">
        <f>IF((I295/100)&gt;(VLOOKUP($G295,[1]Depth_Lookup_CCL!$A$3:$L$549,9,FALSE)),"Value too high",TRUE)</f>
        <v>1</v>
      </c>
      <c r="K295" s="29">
        <f>(VLOOKUP($G295,Depth_Lookup_CCL!$A$3:$Z$549,11,FALSE))+(H295/100)</f>
        <v>75.314999999999998</v>
      </c>
      <c r="L295" s="29">
        <f>(VLOOKUP($G295,Depth_Lookup_CCL!$A$3:$Z$549,11,FALSE))+(I295/100)</f>
        <v>75.344999999999999</v>
      </c>
      <c r="M295" s="67">
        <v>7</v>
      </c>
      <c r="N295" s="70" t="s">
        <v>1389</v>
      </c>
      <c r="P295" s="73"/>
      <c r="Q295" s="73"/>
      <c r="R295" s="73"/>
      <c r="S295" s="76"/>
      <c r="T295" s="76"/>
      <c r="U295" s="76"/>
      <c r="V295" s="76"/>
      <c r="W295" s="76"/>
      <c r="X295" s="76"/>
      <c r="Y295" s="76"/>
      <c r="Z295" s="76"/>
      <c r="AA295" s="78"/>
      <c r="AB295" s="78"/>
      <c r="AC295" s="73"/>
      <c r="AD295" s="73"/>
      <c r="AE295" s="73"/>
      <c r="AF295" s="75"/>
      <c r="AG295" s="75"/>
      <c r="AH295" s="73"/>
      <c r="AI295" s="73"/>
      <c r="AJ295" s="73"/>
      <c r="AK295" s="72"/>
      <c r="AO295" s="73"/>
      <c r="AV295" s="77"/>
      <c r="AW295" s="77"/>
      <c r="AX295" s="77"/>
      <c r="AY295" s="77"/>
      <c r="AZ295" s="77"/>
      <c r="BA295" s="77"/>
      <c r="BB295" s="77"/>
      <c r="BC295" s="77"/>
      <c r="BD295" s="79"/>
    </row>
    <row r="296" spans="3:59" s="70" customFormat="1">
      <c r="C296" s="70" t="s">
        <v>1386</v>
      </c>
      <c r="D296" s="70" t="s">
        <v>1387</v>
      </c>
      <c r="E296" s="70">
        <v>30</v>
      </c>
      <c r="F296" s="70">
        <v>4</v>
      </c>
      <c r="G296" s="71" t="str">
        <f t="shared" si="25"/>
        <v>30-4</v>
      </c>
      <c r="H296" s="70">
        <v>0</v>
      </c>
      <c r="I296" s="70">
        <v>2</v>
      </c>
      <c r="J296" s="70" t="b">
        <f>IF((I296/100)&gt;(VLOOKUP($G296,[1]Depth_Lookup_CCL!$A$3:$L$549,9,FALSE)),"Value too high",TRUE)</f>
        <v>1</v>
      </c>
      <c r="K296" s="29">
        <f>(VLOOKUP($G296,Depth_Lookup_CCL!$A$3:$Z$549,11,FALSE))+(H296/100)</f>
        <v>75.355000000000004</v>
      </c>
      <c r="L296" s="29">
        <f>(VLOOKUP($G296,Depth_Lookup_CCL!$A$3:$Z$549,11,FALSE))+(I296/100)</f>
        <v>75.375</v>
      </c>
      <c r="M296" s="67">
        <v>7</v>
      </c>
      <c r="N296" s="70" t="s">
        <v>1389</v>
      </c>
      <c r="O296" s="70" t="s">
        <v>233</v>
      </c>
      <c r="P296" s="73"/>
      <c r="Q296" s="73"/>
      <c r="R296" s="73"/>
      <c r="S296" s="76"/>
      <c r="T296" s="76" t="s">
        <v>170</v>
      </c>
      <c r="U296" s="76" t="s">
        <v>155</v>
      </c>
      <c r="V296" s="76" t="s">
        <v>176</v>
      </c>
      <c r="W296" s="76" t="s">
        <v>107</v>
      </c>
      <c r="X296" s="76">
        <f>VLOOKUP(W296,[4]definitions_list_lookup!$V$12:$W$15,2,FALSE)</f>
        <v>2</v>
      </c>
      <c r="Y296" s="76" t="s">
        <v>242</v>
      </c>
      <c r="Z296" s="76">
        <f>VLOOKUP(Y296,[4]definitions_list_lookup!$AT$3:$AU$5,2,FALSE)</f>
        <v>1</v>
      </c>
      <c r="AA296" s="78">
        <v>2</v>
      </c>
      <c r="AB296" s="78"/>
      <c r="AC296" s="73"/>
      <c r="AD296" s="73"/>
      <c r="AE296" s="73" t="e">
        <f>VLOOKUP(AD296,definitions_list_lookup!$Y$12:$Z$15,2,FALSE)</f>
        <v>#N/A</v>
      </c>
      <c r="AF296" s="75"/>
      <c r="AG296" s="75" t="e">
        <f>VLOOKUP(AF296,definitions_list_lookup!$AT$3:$AU$5,2,FALSE)</f>
        <v>#N/A</v>
      </c>
      <c r="AH296" s="73"/>
      <c r="AI296" s="73"/>
      <c r="AJ296" s="73"/>
      <c r="AK296" s="72"/>
      <c r="AO296" s="73"/>
    </row>
    <row r="297" spans="3:59" s="70" customFormat="1">
      <c r="C297" s="70" t="s">
        <v>1386</v>
      </c>
      <c r="D297" s="70" t="s">
        <v>1387</v>
      </c>
      <c r="E297" s="70">
        <v>30</v>
      </c>
      <c r="F297" s="70">
        <v>4</v>
      </c>
      <c r="G297" s="71" t="str">
        <f t="shared" ref="G297:G302" si="130">E297&amp;"-"&amp;F297</f>
        <v>30-4</v>
      </c>
      <c r="H297" s="70">
        <v>2</v>
      </c>
      <c r="I297" s="70">
        <v>20</v>
      </c>
      <c r="J297" s="70" t="b">
        <f>IF((I297/100)&gt;(VLOOKUP($G297,[1]Depth_Lookup_CCL!$A$3:$L$549,9,FALSE)),"Value too high",TRUE)</f>
        <v>1</v>
      </c>
      <c r="K297" s="29">
        <f>(VLOOKUP($G297,Depth_Lookup_CCL!$A$3:$Z$549,11,FALSE))+(H297/100)</f>
        <v>75.375</v>
      </c>
      <c r="L297" s="29">
        <f>(VLOOKUP($G297,Depth_Lookup_CCL!$A$3:$Z$549,11,FALSE))+(I297/100)</f>
        <v>75.555000000000007</v>
      </c>
      <c r="M297" s="67">
        <v>7</v>
      </c>
      <c r="N297" s="70" t="s">
        <v>1389</v>
      </c>
      <c r="P297" s="73"/>
      <c r="Q297" s="73"/>
      <c r="R297" s="73"/>
      <c r="S297" s="76"/>
      <c r="T297" s="76"/>
      <c r="U297" s="76"/>
      <c r="V297" s="76"/>
      <c r="W297" s="76"/>
      <c r="X297" s="76"/>
      <c r="Y297" s="76"/>
      <c r="Z297" s="76"/>
      <c r="AA297" s="78"/>
      <c r="AB297" s="78"/>
      <c r="AC297" s="73"/>
      <c r="AD297" s="73"/>
      <c r="AE297" s="73"/>
      <c r="AF297" s="75"/>
      <c r="AG297" s="75"/>
      <c r="AH297" s="73"/>
      <c r="AI297" s="73"/>
      <c r="AJ297" s="73"/>
      <c r="AK297" s="72"/>
      <c r="AO297" s="73"/>
      <c r="AT297" s="70">
        <v>25</v>
      </c>
      <c r="AU297" s="70">
        <v>180</v>
      </c>
      <c r="AV297" s="77">
        <v>31</v>
      </c>
      <c r="AW297" s="77">
        <v>90</v>
      </c>
      <c r="AX297" s="77">
        <f>+(IF($AU297&lt;$AW297,((MIN($AW297,$AU297)+(DEGREES(ATAN((TAN(RADIANS($AV297))/((TAN(RADIANS($AT297))*SIN(RADIANS(ABS($AU297-$AW297))))))-(COS(RADIANS(ABS($AU297-$AW297)))/SIN(RADIANS(ABS($AU297-$AW297)))))))-180)),((MAX($AW297,$AU297)-(DEGREES(ATAN((TAN(RADIANS($AV297))/((TAN(RADIANS($AT297))*SIN(RADIANS(ABS($AU297-$AW297))))))-(COS(RADIANS(ABS($AU297-$AW297)))/SIN(RADIANS(ABS($AU297-$AW297)))))))-180))))</f>
        <v>-52.186167396305223</v>
      </c>
      <c r="AY297" s="77">
        <f>IF($AX297&gt;0,$AX297,360+$AX297)</f>
        <v>307.81383260369478</v>
      </c>
      <c r="AZ297" s="77">
        <f>+ABS(DEGREES(ATAN((COS(RADIANS(ABS($AX297+180-(IF($AU297&gt;$AW297,MAX($AV297,$AU297),MIN($AU297,$AW297))))))/(TAN(RADIANS($AT297)))))))</f>
        <v>52.744241404242445</v>
      </c>
      <c r="BA297" s="77">
        <f>+IF(($AX297+90)&gt;0,$AX297+90,$AX297+450)</f>
        <v>37.813832603694777</v>
      </c>
      <c r="BB297" s="77">
        <f>-$AZ297+90</f>
        <v>37.255758595757555</v>
      </c>
      <c r="BC297" s="77">
        <f>IF(($AY297&lt;180),$AY297+180,$AY297-180)</f>
        <v>127.81383260369478</v>
      </c>
      <c r="BD297" s="79">
        <f>-$AZ297+90</f>
        <v>37.255758595757555</v>
      </c>
      <c r="BE297" s="70">
        <f>30+BD297</f>
        <v>67.255758595757555</v>
      </c>
      <c r="BF297" s="70">
        <f>30-BD297</f>
        <v>-7.2557585957575554</v>
      </c>
    </row>
    <row r="298" spans="3:59" s="70" customFormat="1">
      <c r="C298" s="70" t="s">
        <v>1386</v>
      </c>
      <c r="D298" s="70" t="s">
        <v>1387</v>
      </c>
      <c r="E298" s="70">
        <v>30</v>
      </c>
      <c r="F298" s="70">
        <v>4</v>
      </c>
      <c r="G298" s="71" t="str">
        <f t="shared" si="130"/>
        <v>30-4</v>
      </c>
      <c r="H298" s="70">
        <v>20</v>
      </c>
      <c r="I298" s="70">
        <v>34</v>
      </c>
      <c r="J298" s="70" t="b">
        <f>IF((I298/100)&gt;(VLOOKUP($G298,[1]Depth_Lookup_CCL!$A$3:$L$549,9,FALSE)),"Value too high",TRUE)</f>
        <v>1</v>
      </c>
      <c r="K298" s="29">
        <f>(VLOOKUP($G298,Depth_Lookup_CCL!$A$3:$Z$549,11,FALSE))+(H298/100)</f>
        <v>75.555000000000007</v>
      </c>
      <c r="L298" s="29">
        <f>(VLOOKUP($G298,Depth_Lookup_CCL!$A$3:$Z$549,11,FALSE))+(I298/100)</f>
        <v>75.695000000000007</v>
      </c>
      <c r="M298" s="67">
        <v>7</v>
      </c>
      <c r="N298" s="70" t="s">
        <v>1389</v>
      </c>
      <c r="P298" s="73"/>
      <c r="Q298" s="73"/>
      <c r="R298" s="73"/>
      <c r="S298" s="76"/>
      <c r="T298" s="76"/>
      <c r="U298" s="76"/>
      <c r="V298" s="76"/>
      <c r="W298" s="76"/>
      <c r="X298" s="76"/>
      <c r="Y298" s="76"/>
      <c r="Z298" s="76"/>
      <c r="AA298" s="78"/>
      <c r="AB298" s="78"/>
      <c r="AC298" s="73"/>
      <c r="AD298" s="73"/>
      <c r="AE298" s="73"/>
      <c r="AF298" s="75"/>
      <c r="AG298" s="75"/>
      <c r="AH298" s="73"/>
      <c r="AI298" s="73"/>
      <c r="AJ298" s="73"/>
      <c r="AK298" s="72"/>
      <c r="AO298" s="73"/>
      <c r="AV298" s="77"/>
      <c r="AW298" s="77"/>
      <c r="AX298" s="77"/>
      <c r="AY298" s="77"/>
      <c r="AZ298" s="77"/>
      <c r="BA298" s="77"/>
      <c r="BB298" s="77"/>
      <c r="BC298" s="77"/>
      <c r="BD298" s="79"/>
    </row>
    <row r="299" spans="3:59" s="70" customFormat="1">
      <c r="C299" s="70" t="s">
        <v>1386</v>
      </c>
      <c r="D299" s="70" t="s">
        <v>1387</v>
      </c>
      <c r="E299" s="70">
        <v>30</v>
      </c>
      <c r="F299" s="70">
        <v>4</v>
      </c>
      <c r="G299" s="71" t="str">
        <f t="shared" si="130"/>
        <v>30-4</v>
      </c>
      <c r="H299" s="70">
        <v>34</v>
      </c>
      <c r="I299" s="70">
        <v>37</v>
      </c>
      <c r="J299" s="70" t="b">
        <f>IF((I299/100)&gt;(VLOOKUP($G299,[1]Depth_Lookup_CCL!$A$3:$L$549,9,FALSE)),"Value too high",TRUE)</f>
        <v>1</v>
      </c>
      <c r="K299" s="29">
        <f>(VLOOKUP($G299,Depth_Lookup_CCL!$A$3:$Z$549,11,FALSE))+(H299/100)</f>
        <v>75.695000000000007</v>
      </c>
      <c r="L299" s="29">
        <f>(VLOOKUP($G299,Depth_Lookup_CCL!$A$3:$Z$549,11,FALSE))+(I299/100)</f>
        <v>75.725000000000009</v>
      </c>
      <c r="M299" s="67">
        <v>7</v>
      </c>
      <c r="N299" s="70" t="s">
        <v>1389</v>
      </c>
      <c r="P299" s="73"/>
      <c r="Q299" s="73"/>
      <c r="R299" s="73"/>
      <c r="S299" s="76"/>
      <c r="T299" s="76"/>
      <c r="U299" s="76"/>
      <c r="V299" s="76"/>
      <c r="W299" s="76"/>
      <c r="X299" s="76"/>
      <c r="Y299" s="76"/>
      <c r="Z299" s="76"/>
      <c r="AA299" s="78"/>
      <c r="AB299" s="78"/>
      <c r="AC299" s="73"/>
      <c r="AD299" s="73"/>
      <c r="AE299" s="73"/>
      <c r="AF299" s="75"/>
      <c r="AG299" s="75"/>
      <c r="AH299" s="73"/>
      <c r="AI299" s="73"/>
      <c r="AJ299" s="73"/>
      <c r="AK299" s="72" t="s">
        <v>8</v>
      </c>
      <c r="AL299" s="70" t="s">
        <v>155</v>
      </c>
      <c r="AM299" s="70" t="s">
        <v>176</v>
      </c>
      <c r="AN299" s="70">
        <v>1.5</v>
      </c>
      <c r="AO299" s="73"/>
      <c r="AT299" s="70">
        <v>37</v>
      </c>
      <c r="AU299" s="70">
        <v>90</v>
      </c>
      <c r="AV299" s="77">
        <v>18</v>
      </c>
      <c r="AW299" s="77">
        <v>180</v>
      </c>
      <c r="AX299" s="77">
        <f>+(IF($AU299&lt;$AW299,((MIN($AW299,$AU299)+(DEGREES(ATAN((TAN(RADIANS($AV299))/((TAN(RADIANS($AT299))*SIN(RADIANS(ABS($AU299-$AW299))))))-(COS(RADIANS(ABS($AU299-$AW299)))/SIN(RADIANS(ABS($AU299-$AW299)))))))-180)),((MAX($AW299,$AU299)-(DEGREES(ATAN((TAN(RADIANS($AV299))/((TAN(RADIANS($AT299))*SIN(RADIANS(ABS($AU299-$AW299))))))-(COS(RADIANS(ABS($AU299-$AW299)))/SIN(RADIANS(ABS($AU299-$AW299)))))))-180))))</f>
        <v>-66.675115835650189</v>
      </c>
      <c r="AY299" s="77">
        <f>IF($AX299&gt;0,$AX299,360+$AX299)</f>
        <v>293.32488416434978</v>
      </c>
      <c r="AZ299" s="77">
        <f>+ABS(DEGREES(ATAN((COS(RADIANS(ABS($AX299+180-(IF($AU299&gt;$AW299,MAX($AV299,$AU299),MIN($AU299,$AW299))))))/(TAN(RADIANS($AT299)))))))</f>
        <v>50.62702682462659</v>
      </c>
      <c r="BA299" s="77">
        <f>+IF(($AX299+90)&gt;0,$AX299+90,$AX299+450)</f>
        <v>23.324884164349811</v>
      </c>
      <c r="BB299" s="77">
        <f>-$AZ299+90</f>
        <v>39.37297317537341</v>
      </c>
      <c r="BC299" s="77">
        <f>IF(($AY299&lt;180),$AY299+180,$AY299-180)</f>
        <v>113.32488416434978</v>
      </c>
      <c r="BD299" s="79">
        <f>-$AZ299+90</f>
        <v>39.37297317537341</v>
      </c>
      <c r="BE299" s="70">
        <f>30+BD299</f>
        <v>69.372973175373403</v>
      </c>
      <c r="BF299" s="70">
        <f>30-BD299</f>
        <v>-9.37297317537341</v>
      </c>
      <c r="BG299" s="70" t="s">
        <v>1476</v>
      </c>
    </row>
    <row r="300" spans="3:59" s="70" customFormat="1">
      <c r="C300" s="70" t="s">
        <v>1386</v>
      </c>
      <c r="D300" s="70" t="s">
        <v>1387</v>
      </c>
      <c r="E300" s="70">
        <v>30</v>
      </c>
      <c r="F300" s="70">
        <v>4</v>
      </c>
      <c r="G300" s="71" t="str">
        <f t="shared" si="130"/>
        <v>30-4</v>
      </c>
      <c r="H300" s="70">
        <v>37</v>
      </c>
      <c r="I300" s="70">
        <v>44</v>
      </c>
      <c r="J300" s="70" t="b">
        <f>IF((I300/100)&gt;(VLOOKUP($G300,[1]Depth_Lookup_CCL!$A$3:$L$549,9,FALSE)),"Value too high",TRUE)</f>
        <v>1</v>
      </c>
      <c r="K300" s="29">
        <f>(VLOOKUP($G300,Depth_Lookup_CCL!$A$3:$Z$549,11,FALSE))+(H300/100)</f>
        <v>75.725000000000009</v>
      </c>
      <c r="L300" s="29">
        <f>(VLOOKUP($G300,Depth_Lookup_CCL!$A$3:$Z$549,11,FALSE))+(I300/100)</f>
        <v>75.795000000000002</v>
      </c>
      <c r="M300" s="67">
        <v>7</v>
      </c>
      <c r="N300" s="70" t="s">
        <v>1389</v>
      </c>
      <c r="P300" s="73"/>
      <c r="Q300" s="73"/>
      <c r="R300" s="73"/>
      <c r="S300" s="76"/>
      <c r="T300" s="76"/>
      <c r="U300" s="76"/>
      <c r="V300" s="76"/>
      <c r="W300" s="76"/>
      <c r="X300" s="76"/>
      <c r="Y300" s="76"/>
      <c r="Z300" s="76"/>
      <c r="AA300" s="78"/>
      <c r="AB300" s="78"/>
      <c r="AC300" s="73"/>
      <c r="AD300" s="73"/>
      <c r="AE300" s="73"/>
      <c r="AF300" s="75"/>
      <c r="AG300" s="75"/>
      <c r="AH300" s="73"/>
      <c r="AI300" s="73"/>
      <c r="AJ300" s="73"/>
      <c r="AK300" s="72"/>
      <c r="AO300" s="73"/>
      <c r="AV300" s="77"/>
      <c r="AW300" s="77"/>
      <c r="AX300" s="77"/>
      <c r="AY300" s="77"/>
      <c r="AZ300" s="77"/>
      <c r="BA300" s="77"/>
      <c r="BB300" s="77"/>
      <c r="BC300" s="77"/>
      <c r="BD300" s="79"/>
    </row>
    <row r="301" spans="3:59" s="70" customFormat="1">
      <c r="C301" s="70" t="s">
        <v>1386</v>
      </c>
      <c r="D301" s="70" t="s">
        <v>1387</v>
      </c>
      <c r="E301" s="70">
        <v>30</v>
      </c>
      <c r="F301" s="70">
        <v>4</v>
      </c>
      <c r="G301" s="71" t="str">
        <f t="shared" si="130"/>
        <v>30-4</v>
      </c>
      <c r="H301" s="70">
        <v>44</v>
      </c>
      <c r="I301" s="70">
        <v>46</v>
      </c>
      <c r="J301" s="70" t="str">
        <f>IF((I301/100)&gt;(VLOOKUP($G301,[1]Depth_Lookup_CCL!$A$3:$L$549,9,FALSE)),"Value too high",TRUE)</f>
        <v>Value too high</v>
      </c>
      <c r="K301" s="29">
        <f>(VLOOKUP($G301,Depth_Lookup_CCL!$A$3:$Z$549,11,FALSE))+(H301/100)</f>
        <v>75.795000000000002</v>
      </c>
      <c r="L301" s="29">
        <f>(VLOOKUP($G301,Depth_Lookup_CCL!$A$3:$Z$549,11,FALSE))+(I301/100)</f>
        <v>75.814999999999998</v>
      </c>
      <c r="M301" s="67">
        <v>7</v>
      </c>
      <c r="N301" s="70" t="s">
        <v>1389</v>
      </c>
      <c r="P301" s="73"/>
      <c r="Q301" s="73"/>
      <c r="R301" s="73"/>
      <c r="S301" s="76"/>
      <c r="T301" s="76"/>
      <c r="U301" s="76"/>
      <c r="V301" s="76"/>
      <c r="W301" s="76"/>
      <c r="X301" s="76"/>
      <c r="Y301" s="76"/>
      <c r="Z301" s="76"/>
      <c r="AA301" s="78"/>
      <c r="AB301" s="78"/>
      <c r="AC301" s="73"/>
      <c r="AD301" s="73"/>
      <c r="AE301" s="73"/>
      <c r="AF301" s="75"/>
      <c r="AG301" s="75"/>
      <c r="AH301" s="73"/>
      <c r="AI301" s="73"/>
      <c r="AJ301" s="73"/>
      <c r="AK301" s="72" t="s">
        <v>8</v>
      </c>
      <c r="AL301" s="70" t="s">
        <v>1479</v>
      </c>
      <c r="AM301" s="70" t="s">
        <v>1479</v>
      </c>
      <c r="AN301" s="70">
        <v>0.25</v>
      </c>
      <c r="AO301" s="73"/>
      <c r="AT301" s="70">
        <v>52</v>
      </c>
      <c r="AU301" s="70">
        <v>90</v>
      </c>
      <c r="AV301" s="77"/>
      <c r="AW301" s="77"/>
      <c r="AX301" s="77">
        <f t="shared" ref="AX301:AX302" si="131">+(IF($AU301&lt;$AW301,((MIN($AW301,$AU301)+(DEGREES(ATAN((TAN(RADIANS($AV301))/((TAN(RADIANS($AT301))*SIN(RADIANS(ABS($AU301-$AW301))))))-(COS(RADIANS(ABS($AU301-$AW301)))/SIN(RADIANS(ABS($AU301-$AW301)))))))-180)),((MAX($AW301,$AU301)-(DEGREES(ATAN((TAN(RADIANS($AV301))/((TAN(RADIANS($AT301))*SIN(RADIANS(ABS($AU301-$AW301))))))-(COS(RADIANS(ABS($AU301-$AW301)))/SIN(RADIANS(ABS($AU301-$AW301)))))))-180))))</f>
        <v>-90</v>
      </c>
      <c r="AY301" s="77">
        <f t="shared" ref="AY301:AY302" si="132">IF($AX301&gt;0,$AX301,360+$AX301)</f>
        <v>270</v>
      </c>
      <c r="AZ301" s="77">
        <f t="shared" ref="AZ301:AZ302" si="133">+ABS(DEGREES(ATAN((COS(RADIANS(ABS($AX301+180-(IF($AU301&gt;$AW301,MAX($AV301,$AU301),MIN($AU301,$AW301))))))/(TAN(RADIANS($AT301)))))))</f>
        <v>38</v>
      </c>
      <c r="BA301" s="77">
        <f t="shared" ref="BA301:BA302" si="134">+IF(($AX301+90)&gt;0,$AX301+90,$AX301+450)</f>
        <v>360</v>
      </c>
      <c r="BB301" s="77">
        <f t="shared" ref="BB301:BB302" si="135">-$AZ301+90</f>
        <v>52</v>
      </c>
      <c r="BC301" s="77">
        <f t="shared" ref="BC301:BC302" si="136">IF(($AY301&lt;180),$AY301+180,$AY301-180)</f>
        <v>90</v>
      </c>
      <c r="BD301" s="79">
        <f t="shared" ref="BD301:BD302" si="137">-$AZ301+90</f>
        <v>52</v>
      </c>
      <c r="BE301" s="70">
        <f t="shared" ref="BE301:BE302" si="138">30+BD301</f>
        <v>82</v>
      </c>
      <c r="BF301" s="70">
        <f t="shared" ref="BF301:BF302" si="139">30-BD301</f>
        <v>-22</v>
      </c>
      <c r="BG301" s="70" t="s">
        <v>1476</v>
      </c>
    </row>
    <row r="302" spans="3:59" s="70" customFormat="1">
      <c r="C302" s="70" t="s">
        <v>1386</v>
      </c>
      <c r="D302" s="70" t="s">
        <v>1387</v>
      </c>
      <c r="E302" s="70">
        <v>31</v>
      </c>
      <c r="F302" s="70">
        <v>1</v>
      </c>
      <c r="G302" s="71" t="str">
        <f t="shared" si="130"/>
        <v>31-1</v>
      </c>
      <c r="H302" s="70">
        <v>0</v>
      </c>
      <c r="I302" s="70">
        <v>5</v>
      </c>
      <c r="J302" s="70" t="b">
        <f>IF((I302/100)&gt;(VLOOKUP($G302,[1]Depth_Lookup_CCL!$A$3:$L$549,9,FALSE)),"Value too high",TRUE)</f>
        <v>1</v>
      </c>
      <c r="K302" s="29">
        <f>(VLOOKUP($G302,Depth_Lookup_CCL!$A$3:$Z$549,11,FALSE))+(H302/100)</f>
        <v>75.599999999999994</v>
      </c>
      <c r="L302" s="29">
        <f>(VLOOKUP($G302,Depth_Lookup_CCL!$A$3:$Z$549,11,FALSE))+(I302/100)</f>
        <v>75.649999999999991</v>
      </c>
      <c r="M302" s="67">
        <v>7</v>
      </c>
      <c r="N302" s="70" t="s">
        <v>1389</v>
      </c>
      <c r="P302" s="73"/>
      <c r="Q302" s="73"/>
      <c r="R302" s="73"/>
      <c r="S302" s="76"/>
      <c r="T302" s="76"/>
      <c r="U302" s="76"/>
      <c r="V302" s="76"/>
      <c r="W302" s="76"/>
      <c r="X302" s="76"/>
      <c r="Y302" s="76"/>
      <c r="Z302" s="76"/>
      <c r="AA302" s="78"/>
      <c r="AB302" s="78"/>
      <c r="AC302" s="73"/>
      <c r="AD302" s="73"/>
      <c r="AE302" s="73"/>
      <c r="AF302" s="75"/>
      <c r="AG302" s="75"/>
      <c r="AH302" s="73"/>
      <c r="AI302" s="73"/>
      <c r="AJ302" s="73"/>
      <c r="AK302" s="72" t="s">
        <v>8</v>
      </c>
      <c r="AL302" s="70" t="s">
        <v>1479</v>
      </c>
      <c r="AM302" s="70" t="s">
        <v>1479</v>
      </c>
      <c r="AN302" s="70">
        <v>0.25</v>
      </c>
      <c r="AO302" s="73"/>
      <c r="AT302" s="70">
        <v>64</v>
      </c>
      <c r="AU302" s="70">
        <v>90</v>
      </c>
      <c r="AV302" s="77"/>
      <c r="AW302" s="77"/>
      <c r="AX302" s="77">
        <f t="shared" si="131"/>
        <v>-90</v>
      </c>
      <c r="AY302" s="77">
        <f t="shared" si="132"/>
        <v>270</v>
      </c>
      <c r="AZ302" s="77">
        <f t="shared" si="133"/>
        <v>26.000000000000004</v>
      </c>
      <c r="BA302" s="77">
        <f t="shared" si="134"/>
        <v>360</v>
      </c>
      <c r="BB302" s="77">
        <f t="shared" si="135"/>
        <v>64</v>
      </c>
      <c r="BC302" s="77">
        <f t="shared" si="136"/>
        <v>90</v>
      </c>
      <c r="BD302" s="79">
        <f t="shared" si="137"/>
        <v>64</v>
      </c>
      <c r="BE302" s="70">
        <f t="shared" si="138"/>
        <v>94</v>
      </c>
      <c r="BF302" s="70">
        <f t="shared" si="139"/>
        <v>-34</v>
      </c>
      <c r="BG302" s="70" t="s">
        <v>1476</v>
      </c>
    </row>
    <row r="303" spans="3:59" s="70" customFormat="1">
      <c r="C303" s="70" t="s">
        <v>1386</v>
      </c>
      <c r="D303" s="70" t="s">
        <v>1387</v>
      </c>
      <c r="E303" s="70">
        <v>31</v>
      </c>
      <c r="F303" s="70">
        <v>1</v>
      </c>
      <c r="G303" s="71" t="str">
        <f t="shared" si="25"/>
        <v>31-1</v>
      </c>
      <c r="H303" s="70">
        <v>5</v>
      </c>
      <c r="I303" s="70">
        <v>51</v>
      </c>
      <c r="J303" s="70" t="b">
        <f>IF((I303/100)&gt;(VLOOKUP($G303,[1]Depth_Lookup_CCL!$A$3:$L$549,9,FALSE)),"Value too high",TRUE)</f>
        <v>1</v>
      </c>
      <c r="K303" s="29">
        <f>(VLOOKUP($G303,Depth_Lookup_CCL!$A$3:$Z$549,11,FALSE))+(H303/100)</f>
        <v>75.649999999999991</v>
      </c>
      <c r="L303" s="29">
        <f>(VLOOKUP($G303,Depth_Lookup_CCL!$A$3:$Z$549,11,FALSE))+(I303/100)</f>
        <v>76.11</v>
      </c>
      <c r="M303" s="67">
        <v>7</v>
      </c>
      <c r="N303" s="70" t="s">
        <v>1389</v>
      </c>
      <c r="O303" s="70" t="s">
        <v>233</v>
      </c>
      <c r="P303" s="73"/>
      <c r="Q303" s="73"/>
      <c r="R303" s="73"/>
      <c r="S303" s="76"/>
      <c r="T303" s="76"/>
      <c r="U303" s="76"/>
      <c r="V303" s="76"/>
      <c r="W303" s="76"/>
      <c r="X303" s="76" t="e">
        <f>VLOOKUP(W303,[4]definitions_list_lookup!$V$12:$W$15,2,FALSE)</f>
        <v>#N/A</v>
      </c>
      <c r="Y303" s="76"/>
      <c r="Z303" s="76" t="e">
        <f>VLOOKUP(Y303,[4]definitions_list_lookup!$AT$3:$AU$5,2,FALSE)</f>
        <v>#N/A</v>
      </c>
      <c r="AA303" s="78"/>
      <c r="AB303" s="78"/>
      <c r="AC303" s="73"/>
      <c r="AD303" s="73"/>
      <c r="AE303" s="73" t="e">
        <f>VLOOKUP(AD303,definitions_list_lookup!$Y$12:$Z$15,2,FALSE)</f>
        <v>#N/A</v>
      </c>
      <c r="AF303" s="75"/>
      <c r="AG303" s="75" t="e">
        <f>VLOOKUP(AF303,definitions_list_lookup!$AT$3:$AU$5,2,FALSE)</f>
        <v>#N/A</v>
      </c>
      <c r="AH303" s="73"/>
      <c r="AI303" s="73"/>
      <c r="AJ303" s="73"/>
      <c r="AK303" s="72"/>
      <c r="AO303" s="73"/>
      <c r="AT303" s="70">
        <v>21</v>
      </c>
      <c r="AU303" s="70">
        <v>90</v>
      </c>
      <c r="AV303" s="77">
        <v>4</v>
      </c>
      <c r="AW303" s="77">
        <v>360</v>
      </c>
      <c r="AX303" s="77">
        <f t="shared" ref="AX303:AX386" si="140">+(IF($AU303&lt;$AW303,((MIN($AW303,$AU303)+(DEGREES(ATAN((TAN(RADIANS($AV303))/((TAN(RADIANS($AT303))*SIN(RADIANS(ABS($AU303-$AW303))))))-(COS(RADIANS(ABS($AU303-$AW303)))/SIN(RADIANS(ABS($AU303-$AW303)))))))-180)),((MAX($AW303,$AU303)-(DEGREES(ATAN((TAN(RADIANS($AV303))/((TAN(RADIANS($AT303))*SIN(RADIANS(ABS($AU303-$AW303))))))-(COS(RADIANS(ABS($AU303-$AW303)))/SIN(RADIANS(ABS($AU303-$AW303)))))))-180))))</f>
        <v>-100.32411241592598</v>
      </c>
      <c r="AY303" s="77">
        <f t="shared" ref="AY303:AY386" si="141">IF($AX303&gt;0,$AX303,360+$AX303)</f>
        <v>259.67588758407402</v>
      </c>
      <c r="AZ303" s="77">
        <f t="shared" ref="AZ303:AZ386" si="142">+ABS(DEGREES(ATAN((COS(RADIANS(ABS($AX303+180-(IF($AU303&gt;$AW303,MAX($AV303,$AU303),MIN($AU303,$AW303))))))/(TAN(RADIANS($AT303)))))))</f>
        <v>68.685206359392396</v>
      </c>
      <c r="BA303" s="77">
        <f t="shared" ref="BA303:BA386" si="143">+IF(($AX303+90)&gt;0,$AX303+90,$AX303+450)</f>
        <v>349.67588758407402</v>
      </c>
      <c r="BB303" s="77">
        <f t="shared" ref="BB303:BB386" si="144">-$AZ303+90</f>
        <v>21.314793640607604</v>
      </c>
      <c r="BC303" s="77">
        <f t="shared" ref="BC303:BC386" si="145">IF(($AY303&lt;180),$AY303+180,$AY303-180)</f>
        <v>79.675887584074019</v>
      </c>
      <c r="BD303" s="79">
        <f t="shared" ref="BD303:BD386" si="146">-$AZ303+90</f>
        <v>21.314793640607604</v>
      </c>
      <c r="BE303" s="70">
        <f t="shared" si="58"/>
        <v>51.314793640607604</v>
      </c>
      <c r="BF303" s="70">
        <f t="shared" si="57"/>
        <v>8.6852063593923958</v>
      </c>
    </row>
    <row r="304" spans="3:59" s="70" customFormat="1">
      <c r="C304" s="70" t="s">
        <v>1386</v>
      </c>
      <c r="D304" s="70" t="s">
        <v>1387</v>
      </c>
      <c r="E304" s="70">
        <v>31</v>
      </c>
      <c r="F304" s="70">
        <v>1</v>
      </c>
      <c r="G304" s="71" t="str">
        <f t="shared" ref="G304:G306" si="147">E304&amp;"-"&amp;F304</f>
        <v>31-1</v>
      </c>
      <c r="H304" s="70">
        <v>51</v>
      </c>
      <c r="I304" s="70">
        <v>54</v>
      </c>
      <c r="J304" s="70" t="b">
        <f>IF((I304/100)&gt;(VLOOKUP($G304,[1]Depth_Lookup_CCL!$A$3:$L$549,9,FALSE)),"Value too high",TRUE)</f>
        <v>1</v>
      </c>
      <c r="K304" s="29">
        <f>(VLOOKUP($G304,Depth_Lookup_CCL!$A$3:$Z$549,11,FALSE))+(H304/100)</f>
        <v>76.11</v>
      </c>
      <c r="L304" s="29">
        <f>(VLOOKUP($G304,Depth_Lookup_CCL!$A$3:$Z$549,11,FALSE))+(I304/100)</f>
        <v>76.14</v>
      </c>
      <c r="M304" s="67">
        <v>7</v>
      </c>
      <c r="N304" s="70" t="s">
        <v>1389</v>
      </c>
      <c r="P304" s="73"/>
      <c r="Q304" s="73"/>
      <c r="R304" s="73"/>
      <c r="S304" s="76"/>
      <c r="T304" s="76"/>
      <c r="U304" s="76"/>
      <c r="V304" s="76"/>
      <c r="W304" s="76"/>
      <c r="X304" s="76"/>
      <c r="Y304" s="76"/>
      <c r="Z304" s="76"/>
      <c r="AA304" s="78"/>
      <c r="AB304" s="78"/>
      <c r="AC304" s="73"/>
      <c r="AD304" s="73"/>
      <c r="AE304" s="73"/>
      <c r="AF304" s="75"/>
      <c r="AG304" s="75"/>
      <c r="AH304" s="73"/>
      <c r="AI304" s="73"/>
      <c r="AJ304" s="73"/>
      <c r="AK304" s="72"/>
      <c r="AO304" s="73"/>
      <c r="AV304" s="77"/>
      <c r="AW304" s="77"/>
      <c r="AX304" s="77"/>
      <c r="AY304" s="77"/>
      <c r="AZ304" s="77"/>
      <c r="BA304" s="77"/>
      <c r="BB304" s="77"/>
      <c r="BC304" s="77"/>
      <c r="BD304" s="79"/>
    </row>
    <row r="305" spans="3:59" s="70" customFormat="1">
      <c r="C305" s="70" t="s">
        <v>1386</v>
      </c>
      <c r="D305" s="70" t="s">
        <v>1387</v>
      </c>
      <c r="E305" s="70">
        <v>31</v>
      </c>
      <c r="F305" s="70">
        <v>1</v>
      </c>
      <c r="G305" s="71" t="str">
        <f t="shared" si="147"/>
        <v>31-1</v>
      </c>
      <c r="H305" s="70">
        <v>54</v>
      </c>
      <c r="I305" s="70">
        <v>80</v>
      </c>
      <c r="J305" s="70" t="b">
        <f>IF((I305/100)&gt;(VLOOKUP($G305,[1]Depth_Lookup_CCL!$A$3:$L$549,9,FALSE)),"Value too high",TRUE)</f>
        <v>1</v>
      </c>
      <c r="K305" s="29">
        <f>(VLOOKUP($G305,Depth_Lookup_CCL!$A$3:$Z$549,11,FALSE))+(H305/100)</f>
        <v>76.14</v>
      </c>
      <c r="L305" s="29">
        <f>(VLOOKUP($G305,Depth_Lookup_CCL!$A$3:$Z$549,11,FALSE))+(I305/100)</f>
        <v>76.399999999999991</v>
      </c>
      <c r="M305" s="67">
        <v>7</v>
      </c>
      <c r="N305" s="70" t="s">
        <v>1389</v>
      </c>
      <c r="P305" s="73"/>
      <c r="Q305" s="73"/>
      <c r="R305" s="73"/>
      <c r="S305" s="76"/>
      <c r="T305" s="76"/>
      <c r="U305" s="76"/>
      <c r="V305" s="76"/>
      <c r="W305" s="76"/>
      <c r="X305" s="76"/>
      <c r="Y305" s="76"/>
      <c r="Z305" s="76"/>
      <c r="AA305" s="78"/>
      <c r="AB305" s="78"/>
      <c r="AC305" s="73"/>
      <c r="AD305" s="73"/>
      <c r="AE305" s="73"/>
      <c r="AF305" s="75"/>
      <c r="AG305" s="75"/>
      <c r="AH305" s="73"/>
      <c r="AI305" s="73"/>
      <c r="AJ305" s="73"/>
      <c r="AK305" s="72"/>
      <c r="AO305" s="73"/>
      <c r="AT305" s="70">
        <v>22</v>
      </c>
      <c r="AU305" s="70">
        <v>90</v>
      </c>
      <c r="AV305" s="77">
        <v>5</v>
      </c>
      <c r="AW305" s="77">
        <v>360</v>
      </c>
      <c r="AX305" s="77">
        <f t="shared" si="140"/>
        <v>-102.21830214795423</v>
      </c>
      <c r="AY305" s="77">
        <f t="shared" si="141"/>
        <v>257.7816978520458</v>
      </c>
      <c r="AZ305" s="77">
        <f t="shared" si="142"/>
        <v>67.540278263818664</v>
      </c>
      <c r="BA305" s="77">
        <f t="shared" si="143"/>
        <v>347.7816978520458</v>
      </c>
      <c r="BB305" s="77">
        <f t="shared" si="144"/>
        <v>22.459721736181336</v>
      </c>
      <c r="BC305" s="77">
        <f t="shared" si="145"/>
        <v>77.781697852045795</v>
      </c>
      <c r="BD305" s="79">
        <f t="shared" si="146"/>
        <v>22.459721736181336</v>
      </c>
      <c r="BE305" s="70">
        <f t="shared" ref="BE305" si="148">30+BD305</f>
        <v>52.459721736181336</v>
      </c>
      <c r="BF305" s="70">
        <f t="shared" ref="BF305" si="149">30-BD305</f>
        <v>7.5402782638186636</v>
      </c>
    </row>
    <row r="306" spans="3:59" s="70" customFormat="1">
      <c r="C306" s="70" t="s">
        <v>1386</v>
      </c>
      <c r="D306" s="70" t="s">
        <v>1387</v>
      </c>
      <c r="E306" s="70">
        <v>31</v>
      </c>
      <c r="F306" s="70">
        <v>1</v>
      </c>
      <c r="G306" s="71" t="str">
        <f t="shared" si="147"/>
        <v>31-1</v>
      </c>
      <c r="H306" s="70">
        <v>80</v>
      </c>
      <c r="I306" s="70">
        <v>91</v>
      </c>
      <c r="J306" s="70" t="b">
        <f>IF((I306/100)&gt;(VLOOKUP($G306,[1]Depth_Lookup_CCL!$A$3:$L$549,9,FALSE)),"Value too high",TRUE)</f>
        <v>1</v>
      </c>
      <c r="K306" s="29">
        <f>(VLOOKUP($G306,Depth_Lookup_CCL!$A$3:$Z$549,11,FALSE))+(H306/100)</f>
        <v>76.399999999999991</v>
      </c>
      <c r="L306" s="29">
        <f>(VLOOKUP($G306,Depth_Lookup_CCL!$A$3:$Z$549,11,FALSE))+(I306/100)</f>
        <v>76.509999999999991</v>
      </c>
      <c r="M306" s="67">
        <v>7</v>
      </c>
      <c r="N306" s="70" t="s">
        <v>1389</v>
      </c>
      <c r="P306" s="73"/>
      <c r="Q306" s="73"/>
      <c r="R306" s="73"/>
      <c r="S306" s="76"/>
      <c r="T306" s="76"/>
      <c r="U306" s="76"/>
      <c r="V306" s="76"/>
      <c r="W306" s="76"/>
      <c r="X306" s="76"/>
      <c r="Y306" s="76"/>
      <c r="Z306" s="76"/>
      <c r="AA306" s="78"/>
      <c r="AB306" s="78"/>
      <c r="AC306" s="73"/>
      <c r="AD306" s="73"/>
      <c r="AE306" s="73"/>
      <c r="AF306" s="75"/>
      <c r="AG306" s="75"/>
      <c r="AH306" s="73"/>
      <c r="AI306" s="73"/>
      <c r="AJ306" s="73"/>
      <c r="AK306" s="72"/>
      <c r="AO306" s="73"/>
      <c r="AV306" s="77"/>
      <c r="AW306" s="77"/>
      <c r="AX306" s="77"/>
      <c r="AY306" s="77"/>
      <c r="AZ306" s="77"/>
      <c r="BA306" s="77"/>
      <c r="BB306" s="77"/>
      <c r="BC306" s="77"/>
      <c r="BD306" s="79"/>
    </row>
    <row r="307" spans="3:59" s="70" customFormat="1">
      <c r="C307" s="70" t="s">
        <v>1386</v>
      </c>
      <c r="D307" s="70" t="s">
        <v>1387</v>
      </c>
      <c r="E307" s="70">
        <v>31</v>
      </c>
      <c r="F307" s="70">
        <v>1</v>
      </c>
      <c r="G307" s="71" t="str">
        <f t="shared" si="25"/>
        <v>31-1</v>
      </c>
      <c r="H307" s="70">
        <v>91</v>
      </c>
      <c r="I307" s="70">
        <v>92</v>
      </c>
      <c r="J307" s="70" t="b">
        <f>IF((I307/100)&gt;(VLOOKUP($G307,[1]Depth_Lookup_CCL!$A$3:$L$549,9,FALSE)),"Value too high",TRUE)</f>
        <v>1</v>
      </c>
      <c r="K307" s="29">
        <f>(VLOOKUP($G307,Depth_Lookup_CCL!$A$3:$Z$549,11,FALSE))+(H307/100)</f>
        <v>76.509999999999991</v>
      </c>
      <c r="L307" s="29">
        <f>(VLOOKUP($G307,Depth_Lookup_CCL!$A$3:$Z$549,11,FALSE))+(I307/100)</f>
        <v>76.52</v>
      </c>
      <c r="M307" s="67">
        <v>6</v>
      </c>
      <c r="N307" s="70" t="s">
        <v>1424</v>
      </c>
      <c r="O307" s="70" t="s">
        <v>20</v>
      </c>
      <c r="P307" s="73" t="s">
        <v>155</v>
      </c>
      <c r="Q307" s="73" t="s">
        <v>202</v>
      </c>
      <c r="R307" s="73"/>
      <c r="S307" s="76"/>
      <c r="T307" s="76"/>
      <c r="U307" s="76"/>
      <c r="V307" s="76"/>
      <c r="W307" s="76"/>
      <c r="X307" s="76" t="e">
        <f>VLOOKUP(W307,[4]definitions_list_lookup!$V$12:$W$15,2,FALSE)</f>
        <v>#N/A</v>
      </c>
      <c r="Y307" s="76"/>
      <c r="Z307" s="76" t="e">
        <f>VLOOKUP(Y307,[4]definitions_list_lookup!$AT$3:$AU$5,2,FALSE)</f>
        <v>#N/A</v>
      </c>
      <c r="AA307" s="78"/>
      <c r="AB307" s="78"/>
      <c r="AC307" s="73"/>
      <c r="AD307" s="73"/>
      <c r="AE307" s="73" t="e">
        <f>VLOOKUP(AD307,definitions_list_lookup!$Y$12:$Z$15,2,FALSE)</f>
        <v>#N/A</v>
      </c>
      <c r="AF307" s="75"/>
      <c r="AG307" s="75" t="e">
        <f>VLOOKUP(AF307,definitions_list_lookup!$AT$3:$AU$5,2,FALSE)</f>
        <v>#N/A</v>
      </c>
      <c r="AH307" s="73"/>
      <c r="AI307" s="73"/>
      <c r="AJ307" s="73"/>
      <c r="AK307" s="72" t="s">
        <v>8</v>
      </c>
      <c r="AL307" s="70" t="s">
        <v>155</v>
      </c>
      <c r="AM307" s="70" t="s">
        <v>202</v>
      </c>
      <c r="AN307" s="70">
        <v>2</v>
      </c>
      <c r="AO307" s="73"/>
      <c r="AT307" s="29">
        <v>15</v>
      </c>
      <c r="AU307" s="49">
        <v>90</v>
      </c>
      <c r="AV307" s="29">
        <v>63</v>
      </c>
      <c r="AW307" s="29">
        <v>360</v>
      </c>
      <c r="AX307" s="77">
        <f>+(IF($AU307&lt;$AW307,((MIN($AW307,$AU307)+(DEGREES(ATAN((TAN(RADIANS($AV307))/((TAN(RADIANS($AT307))*SIN(RADIANS(ABS($AU307-$AW307))))))-(COS(RADIANS(ABS($AU307-$AW307)))/SIN(RADIANS(ABS($AU307-$AW307)))))))-180)),((MAX($AW307,$AU307)-(DEGREES(ATAN((TAN(RADIANS($AV307))/((TAN(RADIANS($AT307))*SIN(RADIANS(ABS($AU307-$AW307))))))-(COS(RADIANS(ABS($AU307-$AW307)))/SIN(RADIANS(ABS($AU307-$AW307)))))))-180))))</f>
        <v>-172.22564879339066</v>
      </c>
      <c r="AY307" s="77">
        <f>IF($AX307&gt;0,$AX307,360+$AX307)</f>
        <v>187.77435120660934</v>
      </c>
      <c r="AZ307" s="77">
        <f>+ABS(DEGREES(ATAN((COS(RADIANS(ABS($AX307+180-(IF($AU307&gt;$AW307,MAX($AV307,$AU307),MIN($AU307,$AW307))))))/(TAN(RADIANS($AT307)))))))</f>
        <v>26.786568547181677</v>
      </c>
      <c r="BA307" s="77">
        <f>+IF(($AX307+90)&gt;0,$AX307+90,$AX307+450)</f>
        <v>277.77435120660937</v>
      </c>
      <c r="BB307" s="79">
        <f>-$AZ307+90</f>
        <v>63.213431452818327</v>
      </c>
      <c r="BC307" s="79">
        <f>IF(($AY307&lt;180),$AY307+180,$AY307-180)</f>
        <v>7.7743512066093388</v>
      </c>
      <c r="BD307" s="79">
        <f>-$AZ307+90</f>
        <v>63.213431452818327</v>
      </c>
      <c r="BE307" s="79">
        <f t="shared" ref="BE307" si="150">30+BD307</f>
        <v>93.213431452818327</v>
      </c>
      <c r="BF307" s="79">
        <f t="shared" ref="BF307" si="151">30-BD307</f>
        <v>-33.213431452818327</v>
      </c>
      <c r="BG307" s="70" t="s">
        <v>1476</v>
      </c>
    </row>
    <row r="308" spans="3:59" s="70" customFormat="1">
      <c r="C308" s="70" t="s">
        <v>1386</v>
      </c>
      <c r="D308" s="70" t="s">
        <v>1387</v>
      </c>
      <c r="E308" s="70">
        <v>31</v>
      </c>
      <c r="F308" s="70">
        <v>2</v>
      </c>
      <c r="G308" s="71" t="str">
        <f t="shared" si="25"/>
        <v>31-2</v>
      </c>
      <c r="H308" s="70">
        <v>0</v>
      </c>
      <c r="I308" s="70">
        <v>20</v>
      </c>
      <c r="J308" s="70" t="b">
        <f>IF((I308/100)&gt;(VLOOKUP($G308,[1]Depth_Lookup_CCL!$A$3:$L$549,9,FALSE)),"Value too high",TRUE)</f>
        <v>1</v>
      </c>
      <c r="K308" s="29">
        <f>(VLOOKUP($G308,Depth_Lookup_CCL!$A$3:$Z$549,11,FALSE))+(H308/100)</f>
        <v>76.534999999999997</v>
      </c>
      <c r="L308" s="29">
        <f>(VLOOKUP($G308,Depth_Lookup_CCL!$A$3:$Z$549,11,FALSE))+(I308/100)</f>
        <v>76.734999999999999</v>
      </c>
      <c r="M308" s="67">
        <v>6</v>
      </c>
      <c r="N308" s="70" t="s">
        <v>1424</v>
      </c>
      <c r="O308" s="70" t="s">
        <v>233</v>
      </c>
      <c r="P308" s="73"/>
      <c r="Q308" s="73"/>
      <c r="R308" s="73"/>
      <c r="S308" s="76"/>
      <c r="T308" s="76"/>
      <c r="U308" s="76"/>
      <c r="V308" s="76"/>
      <c r="W308" s="76"/>
      <c r="X308" s="76" t="e">
        <f>VLOOKUP(W308,[4]definitions_list_lookup!$V$12:$W$15,2,FALSE)</f>
        <v>#N/A</v>
      </c>
      <c r="Y308" s="76"/>
      <c r="Z308" s="76" t="e">
        <f>VLOOKUP(Y308,[4]definitions_list_lookup!$AT$3:$AU$5,2,FALSE)</f>
        <v>#N/A</v>
      </c>
      <c r="AA308" s="78"/>
      <c r="AB308" s="78"/>
      <c r="AC308" s="73"/>
      <c r="AD308" s="73"/>
      <c r="AE308" s="73" t="e">
        <f>VLOOKUP(AD308,definitions_list_lookup!$Y$12:$Z$15,2,FALSE)</f>
        <v>#N/A</v>
      </c>
      <c r="AF308" s="75"/>
      <c r="AG308" s="75" t="e">
        <f>VLOOKUP(AF308,definitions_list_lookup!$AT$3:$AU$5,2,FALSE)</f>
        <v>#N/A</v>
      </c>
      <c r="AH308" s="73"/>
      <c r="AI308" s="73"/>
      <c r="AJ308" s="73"/>
      <c r="AK308" s="72" t="s">
        <v>8</v>
      </c>
      <c r="AL308" s="70" t="s">
        <v>155</v>
      </c>
      <c r="AM308" s="70" t="s">
        <v>202</v>
      </c>
      <c r="AN308" s="70">
        <v>2</v>
      </c>
      <c r="AO308" s="73"/>
      <c r="AT308" s="29">
        <v>0.1</v>
      </c>
      <c r="AU308" s="49">
        <v>57</v>
      </c>
      <c r="AV308" s="29">
        <v>89</v>
      </c>
      <c r="AW308" s="29">
        <v>147</v>
      </c>
      <c r="AX308" s="77">
        <f>+(IF($AU308&lt;$AW308,((MIN($AW308,$AU308)+(DEGREES(ATAN((TAN(RADIANS($AV308))/((TAN(RADIANS($AT308))*SIN(RADIANS(ABS($AU308-$AW308))))))-(COS(RADIANS(ABS($AU308-$AW308)))/SIN(RADIANS(ABS($AU308-$AW308)))))))-180)),((MAX($AW308,$AU308)-(DEGREES(ATAN((TAN(RADIANS($AV308))/((TAN(RADIANS($AT308))*SIN(RADIANS(ABS($AU308-$AW308))))))-(COS(RADIANS(ABS($AU308-$AW308)))/SIN(RADIANS(ABS($AU308-$AW308)))))))-180))))</f>
        <v>-33.001745508264662</v>
      </c>
      <c r="AY308" s="77">
        <f>IF($AX308&gt;0,$AX308,360+$AX308)</f>
        <v>326.99825449173534</v>
      </c>
      <c r="AZ308" s="29">
        <f>+ABS(DEGREES(ATAN((COS(RADIANS(ABS($AX308+180-(IF($AU308&gt;$AW308,MAX($AV308,$AU308),MIN($AU308,$AW308))))))/(TAN(RADIANS($AT308)))))))</f>
        <v>0.99999999954303165</v>
      </c>
      <c r="BA308" s="77">
        <f>+IF(($AX308+90)&gt;0,$AX308+90,$AX308+450)</f>
        <v>56.998254491735338</v>
      </c>
      <c r="BB308" s="70">
        <f>-$AZ308+90</f>
        <v>89.000000000456964</v>
      </c>
      <c r="BC308" s="79">
        <f>IF(($AY308&lt;180),$AY308+180,$AY308-180)</f>
        <v>146.99825449173534</v>
      </c>
      <c r="BD308" s="70">
        <f>-$AZ308+90</f>
        <v>89.000000000456964</v>
      </c>
      <c r="BE308" s="70">
        <f t="shared" ref="BE308" si="152">30+BD308</f>
        <v>119.00000000045696</v>
      </c>
      <c r="BF308" s="70">
        <f t="shared" ref="BF308" si="153">30-BD308</f>
        <v>-59.000000000456964</v>
      </c>
      <c r="BG308" s="70" t="s">
        <v>1476</v>
      </c>
    </row>
    <row r="309" spans="3:59" s="70" customFormat="1">
      <c r="C309" s="70" t="s">
        <v>1386</v>
      </c>
      <c r="D309" s="70" t="s">
        <v>1387</v>
      </c>
      <c r="E309" s="70">
        <v>31</v>
      </c>
      <c r="F309" s="70">
        <v>2</v>
      </c>
      <c r="G309" s="71" t="str">
        <f t="shared" si="25"/>
        <v>31-2</v>
      </c>
      <c r="H309" s="70">
        <v>20</v>
      </c>
      <c r="I309" s="70">
        <v>44.5</v>
      </c>
      <c r="J309" s="70" t="b">
        <f>IF((I309/100)&gt;(VLOOKUP($G309,[1]Depth_Lookup_CCL!$A$3:$L$549,9,FALSE)),"Value too high",TRUE)</f>
        <v>1</v>
      </c>
      <c r="K309" s="29">
        <f>(VLOOKUP($G309,Depth_Lookup_CCL!$A$3:$Z$549,11,FALSE))+(H309/100)</f>
        <v>76.734999999999999</v>
      </c>
      <c r="L309" s="29">
        <f>(VLOOKUP($G309,Depth_Lookup_CCL!$A$3:$Z$549,11,FALSE))+(I309/100)</f>
        <v>76.97999999999999</v>
      </c>
      <c r="M309" s="67">
        <v>7</v>
      </c>
      <c r="N309" s="70" t="s">
        <v>1389</v>
      </c>
      <c r="O309" s="70" t="s">
        <v>20</v>
      </c>
      <c r="P309" s="73"/>
      <c r="Q309" s="73"/>
      <c r="R309" s="73"/>
      <c r="S309" s="76"/>
      <c r="T309" s="76"/>
      <c r="U309" s="76"/>
      <c r="V309" s="76"/>
      <c r="W309" s="76"/>
      <c r="X309" s="76" t="e">
        <f>VLOOKUP(W309,[4]definitions_list_lookup!$V$12:$W$15,2,FALSE)</f>
        <v>#N/A</v>
      </c>
      <c r="Y309" s="76"/>
      <c r="Z309" s="76" t="e">
        <f>VLOOKUP(Y309,[4]definitions_list_lookup!$AT$3:$AU$5,2,FALSE)</f>
        <v>#N/A</v>
      </c>
      <c r="AA309" s="78"/>
      <c r="AB309" s="78"/>
      <c r="AC309" s="73"/>
      <c r="AD309" s="73"/>
      <c r="AE309" s="73" t="e">
        <f>VLOOKUP(AD309,definitions_list_lookup!$Y$12:$Z$15,2,FALSE)</f>
        <v>#N/A</v>
      </c>
      <c r="AF309" s="75"/>
      <c r="AG309" s="75" t="e">
        <f>VLOOKUP(AF309,definitions_list_lookup!$AT$3:$AU$5,2,FALSE)</f>
        <v>#N/A</v>
      </c>
      <c r="AH309" s="73"/>
      <c r="AI309" s="73"/>
      <c r="AJ309" s="73"/>
      <c r="AK309" s="72"/>
      <c r="AO309" s="73"/>
      <c r="AT309" s="70">
        <v>32</v>
      </c>
      <c r="AU309" s="70">
        <v>90</v>
      </c>
      <c r="AV309" s="77">
        <v>6</v>
      </c>
      <c r="AW309" s="77">
        <v>180</v>
      </c>
      <c r="AX309" s="77">
        <f>+(IF($AU309&lt;$AW309,((MIN($AW309,$AU309)+(DEGREES(ATAN((TAN(RADIANS($AV309))/((TAN(RADIANS($AT309))*SIN(RADIANS(ABS($AU309-$AW309))))))-(COS(RADIANS(ABS($AU309-$AW309)))/SIN(RADIANS(ABS($AU309-$AW309)))))))-180)),((MAX($AW309,$AU309)-(DEGREES(ATAN((TAN(RADIANS($AV309))/((TAN(RADIANS($AT309))*SIN(RADIANS(ABS($AU309-$AW309))))))-(COS(RADIANS(ABS($AU309-$AW309)))/SIN(RADIANS(ABS($AU309-$AW309)))))))-180))))</f>
        <v>-80.452112075657297</v>
      </c>
      <c r="AY309" s="77">
        <f>IF($AX309&gt;0,$AX309,360+$AX309)</f>
        <v>279.54788792434272</v>
      </c>
      <c r="AZ309" s="77">
        <f>+ABS(DEGREES(ATAN((COS(RADIANS(ABS($AX309+180-(IF($AU309&gt;$AW309,MAX($AV309,$AU309),MIN($AU309,$AW309))))))/(TAN(RADIANS($AT309)))))))</f>
        <v>57.639728721994167</v>
      </c>
      <c r="BA309" s="77">
        <f>+IF(($AX309+90)&gt;0,$AX309+90,$AX309+450)</f>
        <v>9.5478879243427031</v>
      </c>
      <c r="BB309" s="77">
        <f>-$AZ309+90</f>
        <v>32.360271278005833</v>
      </c>
      <c r="BC309" s="77">
        <f>IF(($AY309&lt;180),$AY309+180,$AY309-180)</f>
        <v>99.547887924342717</v>
      </c>
      <c r="BD309" s="79">
        <f>-$AZ309+90</f>
        <v>32.360271278005833</v>
      </c>
      <c r="BE309" s="70">
        <f>30+BD309</f>
        <v>62.360271278005833</v>
      </c>
      <c r="BF309" s="70">
        <f>30-BD309</f>
        <v>-2.3602712780058326</v>
      </c>
    </row>
    <row r="310" spans="3:59" s="70" customFormat="1">
      <c r="C310" s="70" t="s">
        <v>1386</v>
      </c>
      <c r="D310" s="70" t="s">
        <v>1387</v>
      </c>
      <c r="E310" s="70">
        <v>31</v>
      </c>
      <c r="F310" s="70">
        <v>2</v>
      </c>
      <c r="G310" s="71" t="str">
        <f t="shared" ref="G310:G311" si="154">E310&amp;"-"&amp;F310</f>
        <v>31-2</v>
      </c>
      <c r="H310" s="70">
        <v>44.5</v>
      </c>
      <c r="I310" s="70">
        <v>45.5</v>
      </c>
      <c r="J310" s="70" t="b">
        <f>IF((I310/100)&gt;(VLOOKUP($G310,[1]Depth_Lookup_CCL!$A$3:$L$549,9,FALSE)),"Value too high",TRUE)</f>
        <v>1</v>
      </c>
      <c r="K310" s="29">
        <f>(VLOOKUP($G310,Depth_Lookup_CCL!$A$3:$Z$549,11,FALSE))+(H310/100)</f>
        <v>76.97999999999999</v>
      </c>
      <c r="L310" s="29">
        <f>(VLOOKUP($G310,Depth_Lookup_CCL!$A$3:$Z$549,11,FALSE))+(I310/100)</f>
        <v>76.989999999999995</v>
      </c>
      <c r="M310" s="67">
        <v>6</v>
      </c>
      <c r="N310" s="70" t="s">
        <v>1424</v>
      </c>
      <c r="P310" s="73"/>
      <c r="Q310" s="73"/>
      <c r="R310" s="73"/>
      <c r="S310" s="76"/>
      <c r="T310" s="76"/>
      <c r="U310" s="76"/>
      <c r="V310" s="76"/>
      <c r="W310" s="76"/>
      <c r="X310" s="76"/>
      <c r="Y310" s="76"/>
      <c r="Z310" s="76"/>
      <c r="AA310" s="78"/>
      <c r="AB310" s="78"/>
      <c r="AC310" s="73"/>
      <c r="AD310" s="73"/>
      <c r="AE310" s="73"/>
      <c r="AF310" s="75"/>
      <c r="AG310" s="75"/>
      <c r="AH310" s="73"/>
      <c r="AI310" s="73"/>
      <c r="AJ310" s="73"/>
      <c r="AK310" s="72" t="s">
        <v>8</v>
      </c>
      <c r="AL310" s="70" t="s">
        <v>155</v>
      </c>
      <c r="AM310" s="70" t="s">
        <v>176</v>
      </c>
      <c r="AN310" s="70">
        <v>1</v>
      </c>
      <c r="AO310" s="73"/>
      <c r="AT310" s="70">
        <v>58</v>
      </c>
      <c r="AU310" s="70">
        <v>90</v>
      </c>
      <c r="AV310" s="77">
        <v>24</v>
      </c>
      <c r="AW310" s="77">
        <v>180</v>
      </c>
      <c r="AX310" s="77">
        <f>+(IF($AU310&lt;$AW310,((MIN($AW310,$AU310)+(DEGREES(ATAN((TAN(RADIANS($AV310))/((TAN(RADIANS($AT310))*SIN(RADIANS(ABS($AU310-$AW310))))))-(COS(RADIANS(ABS($AU310-$AW310)))/SIN(RADIANS(ABS($AU310-$AW310)))))))-180)),((MAX($AW310,$AU310)-(DEGREES(ATAN((TAN(RADIANS($AV310))/((TAN(RADIANS($AT310))*SIN(RADIANS(ABS($AU310-$AW310))))))-(COS(RADIANS(ABS($AU310-$AW310)))/SIN(RADIANS(ABS($AU310-$AW310)))))))-180))))</f>
        <v>-74.452913780553999</v>
      </c>
      <c r="AY310" s="77">
        <f>IF($AX310&gt;0,$AX310,360+$AX310)</f>
        <v>285.54708621944599</v>
      </c>
      <c r="AZ310" s="77">
        <f>+ABS(DEGREES(ATAN((COS(RADIANS(ABS($AX310+180-(IF($AU310&gt;$AW310,MAX($AV310,$AU310),MIN($AU310,$AW310))))))/(TAN(RADIANS($AT310)))))))</f>
        <v>31.048180413149087</v>
      </c>
      <c r="BA310" s="77">
        <f>+IF(($AX310+90)&gt;0,$AX310+90,$AX310+450)</f>
        <v>15.547086219446001</v>
      </c>
      <c r="BB310" s="77">
        <f>-$AZ310+90</f>
        <v>58.951819586850917</v>
      </c>
      <c r="BC310" s="77">
        <f>IF(($AY310&lt;180),$AY310+180,$AY310-180)</f>
        <v>105.54708621944599</v>
      </c>
      <c r="BD310" s="79">
        <f>-$AZ310+90</f>
        <v>58.951819586850917</v>
      </c>
      <c r="BE310" s="70">
        <f>30+BD310</f>
        <v>88.951819586850917</v>
      </c>
      <c r="BF310" s="70">
        <f>30-BD310</f>
        <v>-28.951819586850917</v>
      </c>
      <c r="BG310" s="70" t="s">
        <v>1476</v>
      </c>
    </row>
    <row r="311" spans="3:59" s="70" customFormat="1">
      <c r="C311" s="70" t="s">
        <v>1386</v>
      </c>
      <c r="D311" s="70" t="s">
        <v>1387</v>
      </c>
      <c r="E311" s="70">
        <v>31</v>
      </c>
      <c r="F311" s="70">
        <v>2</v>
      </c>
      <c r="G311" s="71" t="str">
        <f t="shared" si="154"/>
        <v>31-2</v>
      </c>
      <c r="H311" s="70">
        <v>45.5</v>
      </c>
      <c r="I311" s="70">
        <v>86</v>
      </c>
      <c r="J311" s="70" t="b">
        <f>IF((I311/100)&gt;(VLOOKUP($G311,[1]Depth_Lookup_CCL!$A$3:$L$549,9,FALSE)),"Value too high",TRUE)</f>
        <v>1</v>
      </c>
      <c r="K311" s="29">
        <f>(VLOOKUP($G311,Depth_Lookup_CCL!$A$3:$Z$549,11,FALSE))+(H311/100)</f>
        <v>76.989999999999995</v>
      </c>
      <c r="L311" s="29">
        <f>(VLOOKUP($G311,Depth_Lookup_CCL!$A$3:$Z$549,11,FALSE))+(I311/100)</f>
        <v>77.394999999999996</v>
      </c>
      <c r="M311" s="67">
        <v>7</v>
      </c>
      <c r="N311" s="70" t="s">
        <v>1389</v>
      </c>
      <c r="P311" s="73"/>
      <c r="Q311" s="73"/>
      <c r="R311" s="73"/>
      <c r="S311" s="76"/>
      <c r="T311" s="76"/>
      <c r="U311" s="76"/>
      <c r="V311" s="76"/>
      <c r="W311" s="76"/>
      <c r="X311" s="76"/>
      <c r="Y311" s="76"/>
      <c r="Z311" s="76"/>
      <c r="AA311" s="78"/>
      <c r="AB311" s="78"/>
      <c r="AC311" s="73"/>
      <c r="AD311" s="73"/>
      <c r="AE311" s="73"/>
      <c r="AF311" s="75"/>
      <c r="AG311" s="75"/>
      <c r="AH311" s="73"/>
      <c r="AI311" s="73"/>
      <c r="AJ311" s="73"/>
      <c r="AK311" s="72"/>
      <c r="AO311" s="73"/>
      <c r="AV311" s="77"/>
      <c r="AW311" s="77"/>
      <c r="AX311" s="77"/>
      <c r="AY311" s="77"/>
      <c r="AZ311" s="77"/>
      <c r="BA311" s="77"/>
      <c r="BB311" s="77"/>
      <c r="BC311" s="77"/>
      <c r="BD311" s="79"/>
    </row>
    <row r="312" spans="3:59" s="70" customFormat="1">
      <c r="C312" s="70" t="s">
        <v>1386</v>
      </c>
      <c r="D312" s="70" t="s">
        <v>1387</v>
      </c>
      <c r="E312" s="70">
        <v>31</v>
      </c>
      <c r="F312" s="70">
        <v>3</v>
      </c>
      <c r="G312" s="71" t="str">
        <f t="shared" si="25"/>
        <v>31-3</v>
      </c>
      <c r="H312" s="70">
        <v>0</v>
      </c>
      <c r="I312" s="70">
        <v>9</v>
      </c>
      <c r="J312" s="70" t="b">
        <f>IF((I312/100)&gt;(VLOOKUP($G312,[1]Depth_Lookup_CCL!$A$3:$L$549,9,FALSE)),"Value too high",TRUE)</f>
        <v>1</v>
      </c>
      <c r="K312" s="29">
        <f>(VLOOKUP($G312,Depth_Lookup_CCL!$A$3:$Z$549,11,FALSE))+(H312/100)</f>
        <v>77.405000000000001</v>
      </c>
      <c r="L312" s="29">
        <f>(VLOOKUP($G312,Depth_Lookup_CCL!$A$3:$Z$549,11,FALSE))+(I312/100)</f>
        <v>77.495000000000005</v>
      </c>
      <c r="M312" s="67">
        <v>7</v>
      </c>
      <c r="N312" s="70" t="s">
        <v>1389</v>
      </c>
      <c r="O312" s="70" t="s">
        <v>233</v>
      </c>
      <c r="P312" s="73"/>
      <c r="Q312" s="73"/>
      <c r="R312" s="73"/>
      <c r="S312" s="76"/>
      <c r="T312" s="76" t="s">
        <v>170</v>
      </c>
      <c r="U312" s="76" t="s">
        <v>155</v>
      </c>
      <c r="V312" s="76" t="s">
        <v>176</v>
      </c>
      <c r="W312" s="76" t="s">
        <v>166</v>
      </c>
      <c r="X312" s="76">
        <f>VLOOKUP(W312,[4]definitions_list_lookup!$V$12:$W$15,2,FALSE)</f>
        <v>1</v>
      </c>
      <c r="Y312" s="76" t="s">
        <v>242</v>
      </c>
      <c r="Z312" s="76">
        <f>VLOOKUP(Y312,[4]definitions_list_lookup!$AT$3:$AU$5,2,FALSE)</f>
        <v>1</v>
      </c>
      <c r="AA312" s="78">
        <v>15</v>
      </c>
      <c r="AB312" s="78"/>
      <c r="AC312" s="73"/>
      <c r="AD312" s="73"/>
      <c r="AE312" s="73" t="e">
        <f>VLOOKUP(AD312,definitions_list_lookup!$Y$12:$Z$15,2,FALSE)</f>
        <v>#N/A</v>
      </c>
      <c r="AF312" s="75"/>
      <c r="AG312" s="75" t="e">
        <f>VLOOKUP(AF312,definitions_list_lookup!$AT$3:$AU$5,2,FALSE)</f>
        <v>#N/A</v>
      </c>
      <c r="AH312" s="73"/>
      <c r="AI312" s="73"/>
      <c r="AJ312" s="73"/>
      <c r="AK312" s="72"/>
      <c r="AO312" s="73"/>
      <c r="AT312" s="29"/>
      <c r="AU312" s="49"/>
      <c r="AV312" s="29"/>
      <c r="AW312" s="29"/>
      <c r="AX312" s="29"/>
      <c r="AY312" s="29"/>
      <c r="AZ312" s="29"/>
      <c r="BA312" s="29"/>
    </row>
    <row r="313" spans="3:59" s="70" customFormat="1">
      <c r="C313" s="70" t="s">
        <v>1386</v>
      </c>
      <c r="D313" s="70" t="s">
        <v>1387</v>
      </c>
      <c r="E313" s="70">
        <v>31</v>
      </c>
      <c r="F313" s="70">
        <v>3</v>
      </c>
      <c r="G313" s="71" t="str">
        <f t="shared" ref="G313:G318" si="155">E313&amp;"-"&amp;F313</f>
        <v>31-3</v>
      </c>
      <c r="H313" s="70">
        <v>9</v>
      </c>
      <c r="I313" s="70">
        <v>16</v>
      </c>
      <c r="J313" s="70" t="b">
        <f>IF((I313/100)&gt;(VLOOKUP($G313,[1]Depth_Lookup_CCL!$A$3:$L$549,9,FALSE)),"Value too high",TRUE)</f>
        <v>1</v>
      </c>
      <c r="K313" s="29">
        <f>(VLOOKUP($G313,Depth_Lookup_CCL!$A$3:$Z$549,11,FALSE))+(H313/100)</f>
        <v>77.495000000000005</v>
      </c>
      <c r="L313" s="29">
        <f>(VLOOKUP($G313,Depth_Lookup_CCL!$A$3:$Z$549,11,FALSE))+(I313/100)</f>
        <v>77.564999999999998</v>
      </c>
      <c r="M313" s="67">
        <v>7</v>
      </c>
      <c r="N313" s="70" t="s">
        <v>1389</v>
      </c>
      <c r="P313" s="73"/>
      <c r="Q313" s="73"/>
      <c r="R313" s="73"/>
      <c r="S313" s="76"/>
      <c r="T313" s="76"/>
      <c r="U313" s="76"/>
      <c r="V313" s="76"/>
      <c r="W313" s="76"/>
      <c r="X313" s="76"/>
      <c r="Y313" s="76"/>
      <c r="Z313" s="76"/>
      <c r="AA313" s="78"/>
      <c r="AB313" s="78"/>
      <c r="AC313" s="73"/>
      <c r="AD313" s="73"/>
      <c r="AE313" s="73"/>
      <c r="AF313" s="75"/>
      <c r="AG313" s="75"/>
      <c r="AH313" s="73"/>
      <c r="AI313" s="73"/>
      <c r="AJ313" s="73"/>
      <c r="AK313" s="72"/>
      <c r="AO313" s="73"/>
      <c r="AV313" s="77"/>
      <c r="AW313" s="77"/>
      <c r="AX313" s="77"/>
      <c r="AY313" s="77"/>
      <c r="AZ313" s="77"/>
      <c r="BA313" s="77"/>
      <c r="BB313" s="77"/>
      <c r="BC313" s="77"/>
      <c r="BD313" s="79"/>
    </row>
    <row r="314" spans="3:59" s="70" customFormat="1">
      <c r="C314" s="70" t="s">
        <v>1386</v>
      </c>
      <c r="D314" s="70" t="s">
        <v>1387</v>
      </c>
      <c r="E314" s="70">
        <v>31</v>
      </c>
      <c r="F314" s="70">
        <v>3</v>
      </c>
      <c r="G314" s="71" t="str">
        <f t="shared" si="155"/>
        <v>31-3</v>
      </c>
      <c r="H314" s="70">
        <v>16</v>
      </c>
      <c r="I314" s="70">
        <v>19</v>
      </c>
      <c r="J314" s="70" t="b">
        <f>IF((I314/100)&gt;(VLOOKUP($G314,[1]Depth_Lookup_CCL!$A$3:$L$549,9,FALSE)),"Value too high",TRUE)</f>
        <v>1</v>
      </c>
      <c r="K314" s="29">
        <f>(VLOOKUP($G314,Depth_Lookup_CCL!$A$3:$Z$549,11,FALSE))+(H314/100)</f>
        <v>77.564999999999998</v>
      </c>
      <c r="L314" s="29">
        <f>(VLOOKUP($G314,Depth_Lookup_CCL!$A$3:$Z$549,11,FALSE))+(I314/100)</f>
        <v>77.594999999999999</v>
      </c>
      <c r="M314" s="67">
        <v>7</v>
      </c>
      <c r="N314" s="70" t="s">
        <v>1389</v>
      </c>
      <c r="P314" s="73"/>
      <c r="Q314" s="73"/>
      <c r="R314" s="73"/>
      <c r="S314" s="76"/>
      <c r="T314" s="76"/>
      <c r="U314" s="76"/>
      <c r="V314" s="76"/>
      <c r="W314" s="76"/>
      <c r="X314" s="76"/>
      <c r="Y314" s="76"/>
      <c r="Z314" s="76"/>
      <c r="AA314" s="78"/>
      <c r="AB314" s="78"/>
      <c r="AC314" s="73"/>
      <c r="AD314" s="73"/>
      <c r="AE314" s="73"/>
      <c r="AF314" s="75"/>
      <c r="AG314" s="75"/>
      <c r="AH314" s="73"/>
      <c r="AI314" s="73"/>
      <c r="AJ314" s="73"/>
      <c r="AK314" s="72"/>
      <c r="AO314" s="73"/>
      <c r="AV314" s="77"/>
      <c r="AW314" s="77"/>
      <c r="AX314" s="77"/>
      <c r="AY314" s="77"/>
      <c r="AZ314" s="77"/>
      <c r="BA314" s="77"/>
      <c r="BB314" s="77"/>
      <c r="BC314" s="77"/>
      <c r="BD314" s="79"/>
    </row>
    <row r="315" spans="3:59" s="70" customFormat="1">
      <c r="C315" s="70" t="s">
        <v>1386</v>
      </c>
      <c r="D315" s="70" t="s">
        <v>1387</v>
      </c>
      <c r="E315" s="70">
        <v>31</v>
      </c>
      <c r="F315" s="70">
        <v>3</v>
      </c>
      <c r="G315" s="71" t="str">
        <f t="shared" si="155"/>
        <v>31-3</v>
      </c>
      <c r="H315" s="70">
        <v>19</v>
      </c>
      <c r="I315" s="70">
        <v>24</v>
      </c>
      <c r="J315" s="70" t="b">
        <f>IF((I315/100)&gt;(VLOOKUP($G315,[1]Depth_Lookup_CCL!$A$3:$L$549,9,FALSE)),"Value too high",TRUE)</f>
        <v>1</v>
      </c>
      <c r="K315" s="29">
        <f>(VLOOKUP($G315,Depth_Lookup_CCL!$A$3:$Z$549,11,FALSE))+(H315/100)</f>
        <v>77.594999999999999</v>
      </c>
      <c r="L315" s="29">
        <f>(VLOOKUP($G315,Depth_Lookup_CCL!$A$3:$Z$549,11,FALSE))+(I315/100)</f>
        <v>77.644999999999996</v>
      </c>
      <c r="M315" s="67">
        <v>7</v>
      </c>
      <c r="N315" s="70" t="s">
        <v>1389</v>
      </c>
      <c r="P315" s="73"/>
      <c r="Q315" s="73"/>
      <c r="R315" s="73"/>
      <c r="S315" s="76"/>
      <c r="T315" s="76"/>
      <c r="U315" s="76"/>
      <c r="V315" s="76"/>
      <c r="W315" s="76"/>
      <c r="X315" s="76"/>
      <c r="Y315" s="76"/>
      <c r="Z315" s="76"/>
      <c r="AA315" s="78"/>
      <c r="AB315" s="78"/>
      <c r="AC315" s="73"/>
      <c r="AD315" s="73"/>
      <c r="AE315" s="73"/>
      <c r="AF315" s="75"/>
      <c r="AG315" s="75"/>
      <c r="AH315" s="73"/>
      <c r="AI315" s="73"/>
      <c r="AJ315" s="73"/>
      <c r="AK315" s="72"/>
      <c r="AO315" s="73"/>
      <c r="AT315" s="70">
        <v>26</v>
      </c>
      <c r="AU315" s="70">
        <v>90</v>
      </c>
      <c r="AV315" s="77">
        <v>3</v>
      </c>
      <c r="AW315" s="77">
        <v>360</v>
      </c>
      <c r="AX315" s="77">
        <f>+(IF($AU315&lt;$AW315,((MIN($AW315,$AU315)+(DEGREES(ATAN((TAN(RADIANS($AV315))/((TAN(RADIANS($AT315))*SIN(RADIANS(ABS($AU315-$AW315))))))-(COS(RADIANS(ABS($AU315-$AW315)))/SIN(RADIANS(ABS($AU315-$AW315)))))))-180)),((MAX($AW315,$AU315)-(DEGREES(ATAN((TAN(RADIANS($AV315))/((TAN(RADIANS($AT315))*SIN(RADIANS(ABS($AU315-$AW315))))))-(COS(RADIANS(ABS($AU315-$AW315)))/SIN(RADIANS(ABS($AU315-$AW315)))))))-180))))</f>
        <v>-96.133007251908566</v>
      </c>
      <c r="AY315" s="77">
        <f>IF($AX315&gt;0,$AX315,360+$AX315)</f>
        <v>263.86699274809143</v>
      </c>
      <c r="AZ315" s="77">
        <f>+ABS(DEGREES(ATAN((COS(RADIANS(ABS($AX315+180-(IF($AU315&gt;$AW315,MAX($AV315,$AU315),MIN($AU315,$AW315))))))/(TAN(RADIANS($AT315)))))))</f>
        <v>63.870194328214424</v>
      </c>
      <c r="BA315" s="77">
        <f>+IF(($AX315+90)&gt;0,$AX315+90,$AX315+450)</f>
        <v>353.86699274809143</v>
      </c>
      <c r="BB315" s="77">
        <f>-$AZ315+90</f>
        <v>26.129805671785576</v>
      </c>
      <c r="BC315" s="77">
        <f>IF(($AY315&lt;180),$AY315+180,$AY315-180)</f>
        <v>83.866992748091434</v>
      </c>
      <c r="BD315" s="79">
        <f>-$AZ315+90</f>
        <v>26.129805671785576</v>
      </c>
      <c r="BE315" s="70">
        <f>30+BD315</f>
        <v>56.129805671785576</v>
      </c>
      <c r="BF315" s="70">
        <f>30-BD315</f>
        <v>3.8701943282144242</v>
      </c>
    </row>
    <row r="316" spans="3:59" s="70" customFormat="1">
      <c r="C316" s="70" t="s">
        <v>1386</v>
      </c>
      <c r="D316" s="70" t="s">
        <v>1387</v>
      </c>
      <c r="E316" s="70">
        <v>31</v>
      </c>
      <c r="F316" s="70">
        <v>3</v>
      </c>
      <c r="G316" s="71" t="str">
        <f t="shared" si="155"/>
        <v>31-3</v>
      </c>
      <c r="H316" s="70">
        <v>24</v>
      </c>
      <c r="I316" s="70">
        <v>42</v>
      </c>
      <c r="J316" s="70" t="b">
        <f>IF((I316/100)&gt;(VLOOKUP($G316,[1]Depth_Lookup_CCL!$A$3:$L$549,9,FALSE)),"Value too high",TRUE)</f>
        <v>1</v>
      </c>
      <c r="K316" s="29">
        <f>(VLOOKUP($G316,Depth_Lookup_CCL!$A$3:$Z$549,11,FALSE))+(H316/100)</f>
        <v>77.644999999999996</v>
      </c>
      <c r="L316" s="29">
        <f>(VLOOKUP($G316,Depth_Lookup_CCL!$A$3:$Z$549,11,FALSE))+(I316/100)</f>
        <v>77.825000000000003</v>
      </c>
      <c r="M316" s="67">
        <v>7</v>
      </c>
      <c r="N316" s="70" t="s">
        <v>1389</v>
      </c>
      <c r="P316" s="73"/>
      <c r="Q316" s="73"/>
      <c r="R316" s="73"/>
      <c r="S316" s="76"/>
      <c r="T316" s="76"/>
      <c r="U316" s="76"/>
      <c r="V316" s="76"/>
      <c r="W316" s="76"/>
      <c r="X316" s="76"/>
      <c r="Y316" s="76"/>
      <c r="Z316" s="76"/>
      <c r="AA316" s="78"/>
      <c r="AB316" s="78"/>
      <c r="AC316" s="73"/>
      <c r="AD316" s="73"/>
      <c r="AE316" s="73"/>
      <c r="AF316" s="75"/>
      <c r="AG316" s="75"/>
      <c r="AH316" s="73"/>
      <c r="AI316" s="73"/>
      <c r="AJ316" s="73"/>
      <c r="AK316" s="72"/>
      <c r="AO316" s="73"/>
      <c r="AV316" s="77"/>
      <c r="AW316" s="77"/>
      <c r="AX316" s="77"/>
      <c r="AY316" s="77"/>
      <c r="AZ316" s="77"/>
      <c r="BA316" s="77"/>
      <c r="BB316" s="77"/>
      <c r="BC316" s="77"/>
      <c r="BD316" s="79"/>
    </row>
    <row r="317" spans="3:59" s="70" customFormat="1">
      <c r="C317" s="70" t="s">
        <v>1386</v>
      </c>
      <c r="D317" s="70" t="s">
        <v>1387</v>
      </c>
      <c r="E317" s="70">
        <v>31</v>
      </c>
      <c r="F317" s="70">
        <v>3</v>
      </c>
      <c r="G317" s="71" t="str">
        <f t="shared" si="155"/>
        <v>31-3</v>
      </c>
      <c r="H317" s="70">
        <v>42</v>
      </c>
      <c r="I317" s="70">
        <v>47</v>
      </c>
      <c r="J317" s="70" t="b">
        <f>IF((I317/100)&gt;(VLOOKUP($G317,[1]Depth_Lookup_CCL!$A$3:$L$549,9,FALSE)),"Value too high",TRUE)</f>
        <v>1</v>
      </c>
      <c r="K317" s="29">
        <f>(VLOOKUP($G317,Depth_Lookup_CCL!$A$3:$Z$549,11,FALSE))+(H317/100)</f>
        <v>77.825000000000003</v>
      </c>
      <c r="L317" s="29">
        <f>(VLOOKUP($G317,Depth_Lookup_CCL!$A$3:$Z$549,11,FALSE))+(I317/100)</f>
        <v>77.875</v>
      </c>
      <c r="M317" s="67">
        <v>7</v>
      </c>
      <c r="N317" s="70" t="s">
        <v>1389</v>
      </c>
      <c r="P317" s="73"/>
      <c r="Q317" s="73"/>
      <c r="R317" s="73"/>
      <c r="S317" s="76"/>
      <c r="T317" s="76"/>
      <c r="U317" s="76"/>
      <c r="V317" s="76"/>
      <c r="W317" s="76"/>
      <c r="X317" s="76"/>
      <c r="Y317" s="76"/>
      <c r="Z317" s="76"/>
      <c r="AA317" s="78"/>
      <c r="AB317" s="78"/>
      <c r="AC317" s="73"/>
      <c r="AD317" s="73"/>
      <c r="AE317" s="73"/>
      <c r="AF317" s="75"/>
      <c r="AG317" s="75"/>
      <c r="AH317" s="73"/>
      <c r="AI317" s="73"/>
      <c r="AJ317" s="73"/>
      <c r="AK317" s="72"/>
      <c r="AO317" s="73"/>
      <c r="AV317" s="77"/>
      <c r="AW317" s="77"/>
      <c r="AX317" s="77"/>
      <c r="AY317" s="77"/>
      <c r="AZ317" s="77"/>
      <c r="BA317" s="77"/>
      <c r="BB317" s="77"/>
      <c r="BC317" s="77"/>
      <c r="BD317" s="79"/>
    </row>
    <row r="318" spans="3:59" s="70" customFormat="1">
      <c r="C318" s="70" t="s">
        <v>1386</v>
      </c>
      <c r="D318" s="70" t="s">
        <v>1387</v>
      </c>
      <c r="E318" s="70">
        <v>31</v>
      </c>
      <c r="F318" s="70">
        <v>3</v>
      </c>
      <c r="G318" s="71" t="str">
        <f t="shared" si="155"/>
        <v>31-3</v>
      </c>
      <c r="H318" s="70">
        <v>47</v>
      </c>
      <c r="I318" s="70">
        <v>68</v>
      </c>
      <c r="J318" s="70" t="str">
        <f>IF((I318/100)&gt;(VLOOKUP($G318,[1]Depth_Lookup_CCL!$A$3:$L$549,9,FALSE)),"Value too high",TRUE)</f>
        <v>Value too high</v>
      </c>
      <c r="K318" s="29">
        <f>(VLOOKUP($G318,Depth_Lookup_CCL!$A$3:$Z$549,11,FALSE))+(H318/100)</f>
        <v>77.875</v>
      </c>
      <c r="L318" s="29">
        <f>(VLOOKUP($G318,Depth_Lookup_CCL!$A$3:$Z$549,11,FALSE))+(I318/100)</f>
        <v>78.085000000000008</v>
      </c>
      <c r="M318" s="67">
        <v>7</v>
      </c>
      <c r="N318" s="70" t="s">
        <v>1389</v>
      </c>
      <c r="P318" s="73"/>
      <c r="Q318" s="73"/>
      <c r="R318" s="73"/>
      <c r="S318" s="76"/>
      <c r="T318" s="76"/>
      <c r="U318" s="76"/>
      <c r="V318" s="76"/>
      <c r="W318" s="76"/>
      <c r="X318" s="76"/>
      <c r="Y318" s="76"/>
      <c r="Z318" s="76"/>
      <c r="AA318" s="78"/>
      <c r="AB318" s="78"/>
      <c r="AC318" s="73"/>
      <c r="AD318" s="73"/>
      <c r="AE318" s="73"/>
      <c r="AF318" s="75"/>
      <c r="AG318" s="75"/>
      <c r="AH318" s="73"/>
      <c r="AI318" s="73"/>
      <c r="AJ318" s="73"/>
      <c r="AK318" s="72"/>
      <c r="AO318" s="73"/>
      <c r="AV318" s="77"/>
      <c r="AW318" s="77"/>
      <c r="AX318" s="77"/>
      <c r="AY318" s="77"/>
      <c r="AZ318" s="77"/>
      <c r="BA318" s="77"/>
      <c r="BB318" s="77"/>
      <c r="BC318" s="77"/>
      <c r="BD318" s="79"/>
    </row>
    <row r="319" spans="3:59" s="70" customFormat="1">
      <c r="C319" s="70" t="s">
        <v>1386</v>
      </c>
      <c r="D319" s="70" t="s">
        <v>1387</v>
      </c>
      <c r="E319" s="70">
        <v>31</v>
      </c>
      <c r="F319" s="70">
        <v>4</v>
      </c>
      <c r="G319" s="71" t="str">
        <f t="shared" si="25"/>
        <v>31-4</v>
      </c>
      <c r="H319" s="70">
        <v>0</v>
      </c>
      <c r="I319" s="70">
        <v>82</v>
      </c>
      <c r="J319" s="70" t="b">
        <f>IF((I319/100)&gt;(VLOOKUP($G319,[1]Depth_Lookup_CCL!$A$3:$L$549,9,FALSE)),"Value too high",TRUE)</f>
        <v>1</v>
      </c>
      <c r="K319" s="29">
        <f>(VLOOKUP($G319,Depth_Lookup_CCL!$A$3:$Z$549,11,FALSE))+(H319/100)</f>
        <v>78.075000000000003</v>
      </c>
      <c r="L319" s="29">
        <f>(VLOOKUP($G319,Depth_Lookup_CCL!$A$3:$Z$549,11,FALSE))+(I319/100)</f>
        <v>78.894999999999996</v>
      </c>
      <c r="M319" s="67">
        <v>7</v>
      </c>
      <c r="N319" s="70" t="s">
        <v>1389</v>
      </c>
      <c r="O319" s="70" t="s">
        <v>233</v>
      </c>
      <c r="P319" s="73"/>
      <c r="Q319" s="73"/>
      <c r="R319" s="73"/>
      <c r="S319" s="76"/>
      <c r="T319" s="76"/>
      <c r="U319" s="76"/>
      <c r="V319" s="76"/>
      <c r="W319" s="76"/>
      <c r="X319" s="76" t="e">
        <f>VLOOKUP(W319,[4]definitions_list_lookup!$V$12:$W$15,2,FALSE)</f>
        <v>#N/A</v>
      </c>
      <c r="Y319" s="76"/>
      <c r="Z319" s="76" t="e">
        <f>VLOOKUP(Y319,[4]definitions_list_lookup!$AT$3:$AU$5,2,FALSE)</f>
        <v>#N/A</v>
      </c>
      <c r="AA319" s="78"/>
      <c r="AB319" s="78"/>
      <c r="AC319" s="73"/>
      <c r="AD319" s="73"/>
      <c r="AE319" s="73" t="e">
        <f>VLOOKUP(AD319,definitions_list_lookup!$Y$12:$Z$15,2,FALSE)</f>
        <v>#N/A</v>
      </c>
      <c r="AF319" s="75"/>
      <c r="AG319" s="75" t="e">
        <f>VLOOKUP(AF319,definitions_list_lookup!$AT$3:$AU$5,2,FALSE)</f>
        <v>#N/A</v>
      </c>
      <c r="AH319" s="73"/>
      <c r="AI319" s="73"/>
      <c r="AJ319" s="73"/>
      <c r="AK319" s="72"/>
      <c r="AO319" s="73"/>
      <c r="AV319" s="77"/>
      <c r="AW319" s="77"/>
      <c r="AX319" s="77"/>
      <c r="AY319" s="77"/>
      <c r="AZ319" s="77"/>
      <c r="BA319" s="77"/>
      <c r="BB319" s="77"/>
      <c r="BC319" s="77"/>
      <c r="BD319" s="79"/>
      <c r="BG319" s="70" t="s">
        <v>302</v>
      </c>
    </row>
    <row r="320" spans="3:59" s="70" customFormat="1">
      <c r="C320" s="70" t="s">
        <v>1386</v>
      </c>
      <c r="D320" s="70" t="s">
        <v>1387</v>
      </c>
      <c r="E320" s="70">
        <v>32</v>
      </c>
      <c r="F320" s="70">
        <v>1</v>
      </c>
      <c r="G320" s="71" t="str">
        <f t="shared" si="25"/>
        <v>32-1</v>
      </c>
      <c r="H320" s="70">
        <v>0</v>
      </c>
      <c r="I320" s="70">
        <v>32</v>
      </c>
      <c r="J320" s="70" t="b">
        <f>IF((I320/100)&gt;(VLOOKUP($G320,[1]Depth_Lookup_CCL!$A$3:$L$549,9,FALSE)),"Value too high",TRUE)</f>
        <v>1</v>
      </c>
      <c r="K320" s="29">
        <f>(VLOOKUP($G320,Depth_Lookup_CCL!$A$3:$Z$549,11,FALSE))+(H320/100)</f>
        <v>78.650000000000006</v>
      </c>
      <c r="L320" s="29">
        <f>(VLOOKUP($G320,Depth_Lookup_CCL!$A$3:$Z$549,11,FALSE))+(I320/100)</f>
        <v>78.97</v>
      </c>
      <c r="M320" s="67">
        <v>7</v>
      </c>
      <c r="N320" s="70" t="s">
        <v>1395</v>
      </c>
      <c r="O320" s="70" t="s">
        <v>233</v>
      </c>
      <c r="P320" s="73"/>
      <c r="Q320" s="73"/>
      <c r="R320" s="73"/>
      <c r="S320" s="76"/>
      <c r="T320" s="76"/>
      <c r="U320" s="76"/>
      <c r="V320" s="76"/>
      <c r="W320" s="76"/>
      <c r="X320" s="76" t="e">
        <f>VLOOKUP(W320,[4]definitions_list_lookup!$V$12:$W$15,2,FALSE)</f>
        <v>#N/A</v>
      </c>
      <c r="Y320" s="76"/>
      <c r="Z320" s="76" t="e">
        <f>VLOOKUP(Y320,[4]definitions_list_lookup!$AT$3:$AU$5,2,FALSE)</f>
        <v>#N/A</v>
      </c>
      <c r="AA320" s="78"/>
      <c r="AB320" s="78"/>
      <c r="AC320" s="73"/>
      <c r="AD320" s="73"/>
      <c r="AE320" s="73" t="e">
        <f>VLOOKUP(AD320,definitions_list_lookup!$Y$12:$Z$15,2,FALSE)</f>
        <v>#N/A</v>
      </c>
      <c r="AF320" s="75"/>
      <c r="AG320" s="75" t="e">
        <f>VLOOKUP(AF320,definitions_list_lookup!$AT$3:$AU$5,2,FALSE)</f>
        <v>#N/A</v>
      </c>
      <c r="AH320" s="73"/>
      <c r="AI320" s="73"/>
      <c r="AJ320" s="73"/>
      <c r="AK320" s="72"/>
      <c r="AO320" s="73"/>
      <c r="BG320" s="70" t="s">
        <v>302</v>
      </c>
    </row>
    <row r="321" spans="3:59" s="70" customFormat="1">
      <c r="C321" s="70" t="s">
        <v>1386</v>
      </c>
      <c r="D321" s="70" t="s">
        <v>1387</v>
      </c>
      <c r="E321" s="70">
        <v>32</v>
      </c>
      <c r="F321" s="70">
        <v>1</v>
      </c>
      <c r="G321" s="71" t="str">
        <f t="shared" ref="G321:G323" si="156">E321&amp;"-"&amp;F321</f>
        <v>32-1</v>
      </c>
      <c r="H321" s="70">
        <v>32</v>
      </c>
      <c r="I321" s="70">
        <v>55</v>
      </c>
      <c r="J321" s="70" t="b">
        <f>IF((I321/100)&gt;(VLOOKUP($G321,[1]Depth_Lookup_CCL!$A$3:$L$549,9,FALSE)),"Value too high",TRUE)</f>
        <v>1</v>
      </c>
      <c r="K321" s="29">
        <f>(VLOOKUP($G321,Depth_Lookup_CCL!$A$3:$Z$549,11,FALSE))+(H321/100)</f>
        <v>78.97</v>
      </c>
      <c r="L321" s="29">
        <f>(VLOOKUP($G321,Depth_Lookup_CCL!$A$3:$Z$549,11,FALSE))+(I321/100)</f>
        <v>79.2</v>
      </c>
      <c r="M321" s="67">
        <v>7</v>
      </c>
      <c r="N321" s="70" t="s">
        <v>1395</v>
      </c>
      <c r="P321" s="73"/>
      <c r="Q321" s="73"/>
      <c r="R321" s="73"/>
      <c r="S321" s="76"/>
      <c r="T321" s="76"/>
      <c r="U321" s="76"/>
      <c r="V321" s="76"/>
      <c r="W321" s="76"/>
      <c r="X321" s="76"/>
      <c r="Y321" s="76"/>
      <c r="Z321" s="76"/>
      <c r="AA321" s="78"/>
      <c r="AB321" s="78"/>
      <c r="AC321" s="73"/>
      <c r="AD321" s="73"/>
      <c r="AE321" s="73"/>
      <c r="AF321" s="75"/>
      <c r="AG321" s="75"/>
      <c r="AH321" s="73"/>
      <c r="AI321" s="73"/>
      <c r="AJ321" s="73"/>
      <c r="AK321" s="72"/>
      <c r="AO321" s="73"/>
      <c r="AV321" s="77"/>
      <c r="AW321" s="77"/>
      <c r="AX321" s="77"/>
      <c r="AY321" s="77"/>
      <c r="AZ321" s="77"/>
      <c r="BA321" s="77"/>
      <c r="BB321" s="77"/>
      <c r="BC321" s="77"/>
      <c r="BD321" s="79"/>
    </row>
    <row r="322" spans="3:59" s="70" customFormat="1">
      <c r="C322" s="70" t="s">
        <v>1386</v>
      </c>
      <c r="D322" s="70" t="s">
        <v>1387</v>
      </c>
      <c r="E322" s="70">
        <v>32</v>
      </c>
      <c r="F322" s="70">
        <v>1</v>
      </c>
      <c r="G322" s="71" t="str">
        <f t="shared" si="156"/>
        <v>32-1</v>
      </c>
      <c r="H322" s="70">
        <v>55</v>
      </c>
      <c r="I322" s="70">
        <v>64</v>
      </c>
      <c r="J322" s="70" t="b">
        <f>IF((I322/100)&gt;(VLOOKUP($G322,[1]Depth_Lookup_CCL!$A$3:$L$549,9,FALSE)),"Value too high",TRUE)</f>
        <v>1</v>
      </c>
      <c r="K322" s="29">
        <f>(VLOOKUP($G322,Depth_Lookup_CCL!$A$3:$Z$549,11,FALSE))+(H322/100)</f>
        <v>79.2</v>
      </c>
      <c r="L322" s="29">
        <f>(VLOOKUP($G322,Depth_Lookup_CCL!$A$3:$Z$549,11,FALSE))+(I322/100)</f>
        <v>79.290000000000006</v>
      </c>
      <c r="M322" s="67">
        <v>7</v>
      </c>
      <c r="N322" s="70" t="s">
        <v>1395</v>
      </c>
      <c r="P322" s="73"/>
      <c r="Q322" s="73"/>
      <c r="R322" s="73"/>
      <c r="S322" s="76"/>
      <c r="T322" s="76"/>
      <c r="U322" s="76"/>
      <c r="V322" s="76"/>
      <c r="W322" s="76"/>
      <c r="X322" s="76"/>
      <c r="Y322" s="76"/>
      <c r="Z322" s="76"/>
      <c r="AA322" s="78"/>
      <c r="AB322" s="78"/>
      <c r="AC322" s="73"/>
      <c r="AD322" s="73"/>
      <c r="AE322" s="73"/>
      <c r="AF322" s="75"/>
      <c r="AG322" s="75"/>
      <c r="AH322" s="73"/>
      <c r="AI322" s="73"/>
      <c r="AJ322" s="73"/>
      <c r="AK322" s="72"/>
      <c r="AO322" s="73"/>
      <c r="AV322" s="77"/>
      <c r="AW322" s="77"/>
      <c r="AX322" s="77"/>
      <c r="AY322" s="77"/>
      <c r="AZ322" s="77"/>
      <c r="BA322" s="77"/>
      <c r="BB322" s="77"/>
      <c r="BC322" s="77"/>
      <c r="BD322" s="79"/>
      <c r="BG322" s="70" t="s">
        <v>302</v>
      </c>
    </row>
    <row r="323" spans="3:59" s="70" customFormat="1">
      <c r="C323" s="70" t="s">
        <v>1386</v>
      </c>
      <c r="D323" s="70" t="s">
        <v>1387</v>
      </c>
      <c r="E323" s="70">
        <v>32</v>
      </c>
      <c r="F323" s="70">
        <v>1</v>
      </c>
      <c r="G323" s="71" t="str">
        <f t="shared" si="156"/>
        <v>32-1</v>
      </c>
      <c r="H323" s="70">
        <v>64</v>
      </c>
      <c r="I323" s="70">
        <v>82</v>
      </c>
      <c r="J323" s="70" t="str">
        <f>IF((I323/100)&gt;(VLOOKUP($G323,[1]Depth_Lookup_CCL!$A$3:$L$549,9,FALSE)),"Value too high",TRUE)</f>
        <v>Value too high</v>
      </c>
      <c r="K323" s="29">
        <f>(VLOOKUP($G323,Depth_Lookup_CCL!$A$3:$Z$549,11,FALSE))+(H323/100)</f>
        <v>79.290000000000006</v>
      </c>
      <c r="L323" s="29">
        <f>(VLOOKUP($G323,Depth_Lookup_CCL!$A$3:$Z$549,11,FALSE))+(I323/100)</f>
        <v>79.47</v>
      </c>
      <c r="M323" s="67">
        <v>7</v>
      </c>
      <c r="N323" s="70" t="s">
        <v>1395</v>
      </c>
      <c r="P323" s="73"/>
      <c r="Q323" s="73"/>
      <c r="R323" s="73"/>
      <c r="S323" s="76"/>
      <c r="T323" s="76"/>
      <c r="U323" s="76"/>
      <c r="V323" s="76"/>
      <c r="W323" s="76"/>
      <c r="X323" s="76"/>
      <c r="Y323" s="76"/>
      <c r="Z323" s="76"/>
      <c r="AA323" s="78"/>
      <c r="AB323" s="78"/>
      <c r="AC323" s="73"/>
      <c r="AD323" s="73"/>
      <c r="AE323" s="73"/>
      <c r="AF323" s="75"/>
      <c r="AG323" s="75"/>
      <c r="AH323" s="73"/>
      <c r="AI323" s="73"/>
      <c r="AJ323" s="73"/>
      <c r="AK323" s="72"/>
      <c r="AO323" s="73"/>
      <c r="AT323" s="70">
        <v>35</v>
      </c>
      <c r="AU323" s="70">
        <v>90</v>
      </c>
      <c r="AV323" s="77">
        <v>7</v>
      </c>
      <c r="AW323" s="77">
        <v>180</v>
      </c>
      <c r="AX323" s="77">
        <f>+(IF($AU323&lt;$AW323,((MIN($AW323,$AU323)+(DEGREES(ATAN((TAN(RADIANS($AV323))/((TAN(RADIANS($AT323))*SIN(RADIANS(ABS($AU323-$AW323))))))-(COS(RADIANS(ABS($AU323-$AW323)))/SIN(RADIANS(ABS($AU323-$AW323)))))))-180)),((MAX($AW323,$AU323)-(DEGREES(ATAN((TAN(RADIANS($AV323))/((TAN(RADIANS($AT323))*SIN(RADIANS(ABS($AU323-$AW323))))))-(COS(RADIANS(ABS($AU323-$AW323)))/SIN(RADIANS(ABS($AU323-$AW323)))))))-180))))</f>
        <v>-80.054046437588482</v>
      </c>
      <c r="AY323" s="77">
        <f>IF($AX323&gt;0,$AX323,360+$AX323)</f>
        <v>279.94595356241155</v>
      </c>
      <c r="AZ323" s="77">
        <f>+ABS(DEGREES(ATAN((COS(RADIANS(ABS($AX323+180-(IF($AU323&gt;$AW323,MAX($AV323,$AU323),MIN($AU323,$AW323))))))/(TAN(RADIANS($AT323)))))))</f>
        <v>54.591304614141734</v>
      </c>
      <c r="BA323" s="77">
        <f>+IF(($AX323+90)&gt;0,$AX323+90,$AX323+450)</f>
        <v>9.9459535624115176</v>
      </c>
      <c r="BB323" s="77">
        <f>-$AZ323+90</f>
        <v>35.408695385858266</v>
      </c>
      <c r="BC323" s="77">
        <f>IF(($AY323&lt;180),$AY323+180,$AY323-180)</f>
        <v>99.945953562411546</v>
      </c>
      <c r="BD323" s="79">
        <f>-$AZ323+90</f>
        <v>35.408695385858266</v>
      </c>
      <c r="BE323" s="70">
        <f>30+BD323</f>
        <v>65.408695385858266</v>
      </c>
      <c r="BF323" s="70">
        <f>30-BD323</f>
        <v>-5.408695385858266</v>
      </c>
    </row>
    <row r="324" spans="3:59" s="70" customFormat="1">
      <c r="C324" s="70" t="s">
        <v>1386</v>
      </c>
      <c r="D324" s="70" t="s">
        <v>1387</v>
      </c>
      <c r="E324" s="70">
        <v>32</v>
      </c>
      <c r="F324" s="70">
        <v>2</v>
      </c>
      <c r="G324" s="71" t="str">
        <f t="shared" si="25"/>
        <v>32-2</v>
      </c>
      <c r="H324" s="70">
        <v>0</v>
      </c>
      <c r="I324" s="70">
        <v>89</v>
      </c>
      <c r="J324" s="70" t="b">
        <f>IF((I324/100)&gt;(VLOOKUP($G324,[1]Depth_Lookup_CCL!$A$3:$L$549,9,FALSE)),"Value too high",TRUE)</f>
        <v>1</v>
      </c>
      <c r="K324" s="29">
        <f>(VLOOKUP($G324,Depth_Lookup_CCL!$A$3:$Z$549,11,FALSE))+(H324/100)</f>
        <v>79.465000000000003</v>
      </c>
      <c r="L324" s="29">
        <f>(VLOOKUP($G324,Depth_Lookup_CCL!$A$3:$Z$549,11,FALSE))+(I324/100)</f>
        <v>80.355000000000004</v>
      </c>
      <c r="M324" s="67">
        <v>7</v>
      </c>
      <c r="N324" s="70" t="s">
        <v>1389</v>
      </c>
      <c r="O324" s="70" t="s">
        <v>233</v>
      </c>
      <c r="P324" s="73"/>
      <c r="Q324" s="73"/>
      <c r="R324" s="73"/>
      <c r="S324" s="76" t="s">
        <v>1392</v>
      </c>
      <c r="T324" s="76"/>
      <c r="U324" s="76"/>
      <c r="V324" s="76"/>
      <c r="W324" s="76"/>
      <c r="X324" s="76" t="e">
        <f>VLOOKUP(W324,[4]definitions_list_lookup!$V$12:$W$15,2,FALSE)</f>
        <v>#N/A</v>
      </c>
      <c r="Y324" s="76"/>
      <c r="Z324" s="76" t="e">
        <f>VLOOKUP(Y324,[4]definitions_list_lookup!$AT$3:$AU$5,2,FALSE)</f>
        <v>#N/A</v>
      </c>
      <c r="AA324" s="78"/>
      <c r="AB324" s="78"/>
      <c r="AC324" s="73"/>
      <c r="AD324" s="73"/>
      <c r="AE324" s="73" t="e">
        <f>VLOOKUP(AD324,definitions_list_lookup!$Y$12:$Z$15,2,FALSE)</f>
        <v>#N/A</v>
      </c>
      <c r="AF324" s="75"/>
      <c r="AG324" s="75" t="e">
        <f>VLOOKUP(AF324,definitions_list_lookup!$AT$3:$AU$5,2,FALSE)</f>
        <v>#N/A</v>
      </c>
      <c r="AH324" s="73"/>
      <c r="AI324" s="73"/>
      <c r="AJ324" s="73"/>
      <c r="AK324" s="72"/>
      <c r="AO324" s="73"/>
      <c r="AT324" s="70">
        <v>37</v>
      </c>
      <c r="AU324" s="70">
        <v>90</v>
      </c>
      <c r="AV324" s="77">
        <v>27</v>
      </c>
      <c r="AW324" s="77">
        <v>180</v>
      </c>
      <c r="AX324" s="77">
        <f t="shared" si="140"/>
        <v>-55.934892818438129</v>
      </c>
      <c r="AY324" s="77">
        <f t="shared" si="141"/>
        <v>304.06510718156187</v>
      </c>
      <c r="AZ324" s="77">
        <f t="shared" si="142"/>
        <v>47.70883284811611</v>
      </c>
      <c r="BA324" s="77">
        <f t="shared" si="143"/>
        <v>34.065107181561871</v>
      </c>
      <c r="BB324" s="77">
        <f t="shared" si="144"/>
        <v>42.29116715188389</v>
      </c>
      <c r="BC324" s="77">
        <f t="shared" si="145"/>
        <v>124.06510718156187</v>
      </c>
      <c r="BD324" s="79">
        <f t="shared" si="146"/>
        <v>42.29116715188389</v>
      </c>
      <c r="BE324" s="70">
        <f t="shared" si="58"/>
        <v>72.291167151883883</v>
      </c>
      <c r="BF324" s="70">
        <f t="shared" ref="BF324:BF398" si="157">30-BD324</f>
        <v>-12.29116715188389</v>
      </c>
    </row>
    <row r="325" spans="3:59" s="70" customFormat="1">
      <c r="C325" s="70" t="s">
        <v>1386</v>
      </c>
      <c r="D325" s="70" t="s">
        <v>1387</v>
      </c>
      <c r="E325" s="70">
        <v>32</v>
      </c>
      <c r="F325" s="70">
        <v>2</v>
      </c>
      <c r="G325" s="71" t="str">
        <f t="shared" ref="G325" si="158">E325&amp;"-"&amp;F325</f>
        <v>32-2</v>
      </c>
      <c r="H325" s="70">
        <v>89</v>
      </c>
      <c r="I325" s="70">
        <v>94</v>
      </c>
      <c r="J325" s="70" t="b">
        <f>IF((I325/100)&gt;(VLOOKUP($G325,[1]Depth_Lookup_CCL!$A$3:$L$549,9,FALSE)),"Value too high",TRUE)</f>
        <v>1</v>
      </c>
      <c r="K325" s="29">
        <f>(VLOOKUP($G325,Depth_Lookup_CCL!$A$3:$Z$549,11,FALSE))+(H325/100)</f>
        <v>80.355000000000004</v>
      </c>
      <c r="L325" s="29">
        <f>(VLOOKUP($G325,Depth_Lookup_CCL!$A$3:$Z$549,11,FALSE))+(I325/100)</f>
        <v>80.405000000000001</v>
      </c>
      <c r="M325" s="67">
        <v>7</v>
      </c>
      <c r="N325" s="70" t="s">
        <v>1389</v>
      </c>
      <c r="P325" s="73"/>
      <c r="Q325" s="73"/>
      <c r="R325" s="73"/>
      <c r="S325" s="76"/>
      <c r="T325" s="76"/>
      <c r="U325" s="76"/>
      <c r="V325" s="76"/>
      <c r="W325" s="76"/>
      <c r="X325" s="76"/>
      <c r="Y325" s="76"/>
      <c r="Z325" s="76"/>
      <c r="AA325" s="78"/>
      <c r="AB325" s="78"/>
      <c r="AC325" s="73"/>
      <c r="AD325" s="73"/>
      <c r="AE325" s="73"/>
      <c r="AF325" s="75"/>
      <c r="AG325" s="75"/>
      <c r="AH325" s="73"/>
      <c r="AI325" s="73"/>
      <c r="AJ325" s="73"/>
      <c r="AK325" s="72" t="s">
        <v>8</v>
      </c>
      <c r="AL325" s="70" t="s">
        <v>155</v>
      </c>
      <c r="AM325" s="70" t="s">
        <v>202</v>
      </c>
      <c r="AN325" s="70">
        <v>0.5</v>
      </c>
      <c r="AO325" s="73" t="s">
        <v>1498</v>
      </c>
      <c r="AT325" s="70">
        <v>90</v>
      </c>
      <c r="AU325" s="70">
        <v>135</v>
      </c>
      <c r="AV325" s="77"/>
      <c r="AW325" s="77"/>
      <c r="AX325" s="77"/>
      <c r="AY325" s="77"/>
      <c r="AZ325" s="77"/>
      <c r="BA325" s="77"/>
      <c r="BB325" s="77"/>
      <c r="BC325" s="77">
        <v>135</v>
      </c>
      <c r="BD325" s="79">
        <v>90</v>
      </c>
      <c r="BG325" s="70" t="s">
        <v>1476</v>
      </c>
    </row>
    <row r="326" spans="3:59" s="70" customFormat="1">
      <c r="C326" s="70" t="s">
        <v>1386</v>
      </c>
      <c r="D326" s="70" t="s">
        <v>1387</v>
      </c>
      <c r="E326" s="70">
        <v>32</v>
      </c>
      <c r="F326" s="70">
        <v>3</v>
      </c>
      <c r="G326" s="71" t="str">
        <f t="shared" si="25"/>
        <v>32-3</v>
      </c>
      <c r="H326" s="70">
        <v>0</v>
      </c>
      <c r="I326" s="70">
        <v>52</v>
      </c>
      <c r="J326" s="70" t="b">
        <f>IF((I326/100)&gt;(VLOOKUP($G326,[1]Depth_Lookup_CCL!$A$3:$L$549,9,FALSE)),"Value too high",TRUE)</f>
        <v>1</v>
      </c>
      <c r="K326" s="29">
        <f>(VLOOKUP($G326,Depth_Lookup_CCL!$A$3:$Z$549,11,FALSE))+(H326/100)</f>
        <v>80.454999999999998</v>
      </c>
      <c r="L326" s="29">
        <f>(VLOOKUP($G326,Depth_Lookup_CCL!$A$3:$Z$549,11,FALSE))+(I326/100)</f>
        <v>80.974999999999994</v>
      </c>
      <c r="M326" s="67">
        <v>7</v>
      </c>
      <c r="N326" s="70" t="s">
        <v>1389</v>
      </c>
      <c r="O326" s="70" t="s">
        <v>233</v>
      </c>
      <c r="P326" s="73"/>
      <c r="Q326" s="73"/>
      <c r="R326" s="73"/>
      <c r="S326" s="76" t="s">
        <v>1392</v>
      </c>
      <c r="T326" s="76"/>
      <c r="U326" s="76"/>
      <c r="V326" s="76"/>
      <c r="W326" s="76"/>
      <c r="X326" s="76" t="e">
        <f>VLOOKUP(W326,[4]definitions_list_lookup!$V$12:$W$15,2,FALSE)</f>
        <v>#N/A</v>
      </c>
      <c r="Y326" s="76"/>
      <c r="Z326" s="76" t="e">
        <f>VLOOKUP(Y326,[4]definitions_list_lookup!$AT$3:$AU$5,2,FALSE)</f>
        <v>#N/A</v>
      </c>
      <c r="AA326" s="78"/>
      <c r="AB326" s="78"/>
      <c r="AC326" s="73"/>
      <c r="AD326" s="73"/>
      <c r="AE326" s="73" t="e">
        <f>VLOOKUP(AD326,definitions_list_lookup!$Y$12:$Z$15,2,FALSE)</f>
        <v>#N/A</v>
      </c>
      <c r="AF326" s="75"/>
      <c r="AG326" s="75" t="e">
        <f>VLOOKUP(AF326,definitions_list_lookup!$AT$3:$AU$5,2,FALSE)</f>
        <v>#N/A</v>
      </c>
      <c r="AH326" s="73"/>
      <c r="AI326" s="73"/>
      <c r="AJ326" s="73"/>
      <c r="AK326" s="72"/>
      <c r="AO326" s="73"/>
      <c r="AT326" s="70">
        <v>45</v>
      </c>
      <c r="AU326" s="70">
        <v>90</v>
      </c>
      <c r="AV326" s="77">
        <v>26</v>
      </c>
      <c r="AW326" s="77">
        <v>180</v>
      </c>
      <c r="AX326" s="77">
        <f t="shared" si="140"/>
        <v>-64</v>
      </c>
      <c r="AY326" s="77">
        <f t="shared" si="141"/>
        <v>296</v>
      </c>
      <c r="AZ326" s="77">
        <f t="shared" si="142"/>
        <v>41.949014979185634</v>
      </c>
      <c r="BA326" s="77">
        <f t="shared" si="143"/>
        <v>26</v>
      </c>
      <c r="BB326" s="77">
        <f t="shared" si="144"/>
        <v>48.050985020814366</v>
      </c>
      <c r="BC326" s="77">
        <f t="shared" si="145"/>
        <v>116</v>
      </c>
      <c r="BD326" s="79">
        <f t="shared" si="146"/>
        <v>48.050985020814366</v>
      </c>
      <c r="BE326" s="70">
        <f t="shared" si="58"/>
        <v>78.050985020814366</v>
      </c>
      <c r="BF326" s="70">
        <f t="shared" si="157"/>
        <v>-18.050985020814366</v>
      </c>
    </row>
    <row r="327" spans="3:59" s="70" customFormat="1">
      <c r="C327" s="70" t="s">
        <v>1386</v>
      </c>
      <c r="D327" s="70" t="s">
        <v>1387</v>
      </c>
      <c r="E327" s="70">
        <v>32</v>
      </c>
      <c r="F327" s="70">
        <v>3</v>
      </c>
      <c r="G327" s="71" t="str">
        <f t="shared" si="25"/>
        <v>32-3</v>
      </c>
      <c r="H327" s="70">
        <v>52</v>
      </c>
      <c r="I327" s="70">
        <v>64</v>
      </c>
      <c r="J327" s="70" t="b">
        <f>IF((I327/100)&gt;(VLOOKUP($G327,[1]Depth_Lookup_CCL!$A$3:$L$549,9,FALSE)),"Value too high",TRUE)</f>
        <v>1</v>
      </c>
      <c r="K327" s="29">
        <f>(VLOOKUP($G327,Depth_Lookup_CCL!$A$3:$Z$549,11,FALSE))+(H327/100)</f>
        <v>80.974999999999994</v>
      </c>
      <c r="L327" s="29">
        <f>(VLOOKUP($G327,Depth_Lookup_CCL!$A$3:$Z$549,11,FALSE))+(I327/100)</f>
        <v>81.094999999999999</v>
      </c>
      <c r="M327" s="67">
        <v>6</v>
      </c>
      <c r="N327" s="70" t="s">
        <v>1424</v>
      </c>
      <c r="O327" s="70" t="s">
        <v>20</v>
      </c>
      <c r="P327" s="73" t="s">
        <v>155</v>
      </c>
      <c r="Q327" s="73" t="s">
        <v>202</v>
      </c>
      <c r="R327" s="73"/>
      <c r="S327" s="76"/>
      <c r="T327" s="76"/>
      <c r="U327" s="76"/>
      <c r="V327" s="76"/>
      <c r="W327" s="76"/>
      <c r="X327" s="76"/>
      <c r="Y327" s="76"/>
      <c r="Z327" s="76"/>
      <c r="AA327" s="78"/>
      <c r="AB327" s="78"/>
      <c r="AC327" s="73"/>
      <c r="AD327" s="73"/>
      <c r="AE327" s="73" t="e">
        <f>VLOOKUP(AD327,definitions_list_lookup!$Y$12:$Z$15,2,FALSE)</f>
        <v>#N/A</v>
      </c>
      <c r="AF327" s="75"/>
      <c r="AG327" s="75" t="e">
        <f>VLOOKUP(AF327,definitions_list_lookup!$AT$3:$AU$5,2,FALSE)</f>
        <v>#N/A</v>
      </c>
      <c r="AH327" s="73"/>
      <c r="AI327" s="73"/>
      <c r="AJ327" s="73"/>
      <c r="AK327" s="72" t="s">
        <v>8</v>
      </c>
      <c r="AL327" s="70" t="s">
        <v>155</v>
      </c>
      <c r="AM327" s="70" t="s">
        <v>202</v>
      </c>
      <c r="AN327" s="70">
        <v>1.5</v>
      </c>
      <c r="AO327" s="73"/>
      <c r="AT327" s="70">
        <v>90</v>
      </c>
      <c r="AU327" s="70">
        <v>135</v>
      </c>
      <c r="AV327" s="77">
        <v>0</v>
      </c>
      <c r="AW327" s="77">
        <v>45</v>
      </c>
      <c r="AX327" s="77">
        <f t="shared" si="140"/>
        <v>-45</v>
      </c>
      <c r="AY327" s="77">
        <f t="shared" si="141"/>
        <v>315</v>
      </c>
      <c r="AZ327" s="77">
        <f t="shared" si="142"/>
        <v>3.5097917871618886E-15</v>
      </c>
      <c r="BA327" s="77">
        <f t="shared" si="143"/>
        <v>45</v>
      </c>
      <c r="BB327" s="77">
        <f t="shared" si="144"/>
        <v>90</v>
      </c>
      <c r="BC327" s="77">
        <f t="shared" si="145"/>
        <v>135</v>
      </c>
      <c r="BD327" s="79">
        <f t="shared" si="146"/>
        <v>90</v>
      </c>
      <c r="BE327" s="70">
        <f t="shared" ref="BE327" si="159">30+BD327</f>
        <v>120</v>
      </c>
      <c r="BF327" s="70">
        <f t="shared" ref="BF327" si="160">30-BD327</f>
        <v>-60</v>
      </c>
      <c r="BG327" s="70" t="s">
        <v>1476</v>
      </c>
    </row>
    <row r="328" spans="3:59" s="70" customFormat="1">
      <c r="C328" s="70" t="s">
        <v>1386</v>
      </c>
      <c r="D328" s="70" t="s">
        <v>1387</v>
      </c>
      <c r="E328" s="70">
        <v>32</v>
      </c>
      <c r="F328" s="70">
        <v>4</v>
      </c>
      <c r="G328" s="71" t="str">
        <f t="shared" si="25"/>
        <v>32-4</v>
      </c>
      <c r="H328" s="70">
        <v>0</v>
      </c>
      <c r="I328" s="70">
        <v>17</v>
      </c>
      <c r="J328" s="70" t="b">
        <f>IF((I328/100)&gt;(VLOOKUP($G328,[1]Depth_Lookup_CCL!$A$3:$L$549,9,FALSE)),"Value too high",TRUE)</f>
        <v>1</v>
      </c>
      <c r="K328" s="29">
        <f>(VLOOKUP($G328,Depth_Lookup_CCL!$A$3:$Z$549,11,FALSE))+(H328/100)</f>
        <v>81.11</v>
      </c>
      <c r="L328" s="29">
        <f>(VLOOKUP($G328,Depth_Lookup_CCL!$A$3:$Z$549,11,FALSE))+(I328/100)</f>
        <v>81.28</v>
      </c>
      <c r="M328" s="67">
        <v>7</v>
      </c>
      <c r="N328" s="70" t="s">
        <v>1389</v>
      </c>
      <c r="O328" s="70" t="s">
        <v>20</v>
      </c>
      <c r="P328" s="73"/>
      <c r="Q328" s="73"/>
      <c r="R328" s="73"/>
      <c r="S328" s="76" t="s">
        <v>1392</v>
      </c>
      <c r="T328" s="76"/>
      <c r="U328" s="76"/>
      <c r="V328" s="76"/>
      <c r="W328" s="76"/>
      <c r="X328" s="76" t="e">
        <f>VLOOKUP(W328,[4]definitions_list_lookup!$V$12:$W$15,2,FALSE)</f>
        <v>#N/A</v>
      </c>
      <c r="Y328" s="76"/>
      <c r="Z328" s="76" t="e">
        <f>VLOOKUP(Y328,[4]definitions_list_lookup!$AT$3:$AU$5,2,FALSE)</f>
        <v>#N/A</v>
      </c>
      <c r="AA328" s="78"/>
      <c r="AB328" s="78"/>
      <c r="AC328" s="73"/>
      <c r="AD328" s="73"/>
      <c r="AE328" s="73" t="e">
        <f>VLOOKUP(AD328,definitions_list_lookup!$Y$12:$Z$15,2,FALSE)</f>
        <v>#N/A</v>
      </c>
      <c r="AF328" s="75"/>
      <c r="AG328" s="75" t="e">
        <f>VLOOKUP(AF328,definitions_list_lookup!$AT$3:$AU$5,2,FALSE)</f>
        <v>#N/A</v>
      </c>
      <c r="AH328" s="73"/>
      <c r="AI328" s="73"/>
      <c r="AJ328" s="73"/>
      <c r="AK328" s="72"/>
      <c r="AO328" s="73"/>
      <c r="AV328" s="77"/>
      <c r="AW328" s="77"/>
      <c r="AX328" s="77"/>
      <c r="AY328" s="77"/>
      <c r="AZ328" s="77"/>
      <c r="BA328" s="77"/>
      <c r="BB328" s="77"/>
      <c r="BC328" s="77"/>
      <c r="BD328" s="79"/>
    </row>
    <row r="329" spans="3:59" s="70" customFormat="1">
      <c r="C329" s="70" t="s">
        <v>1386</v>
      </c>
      <c r="D329" s="70" t="s">
        <v>1387</v>
      </c>
      <c r="E329" s="70">
        <v>32</v>
      </c>
      <c r="F329" s="70">
        <v>4</v>
      </c>
      <c r="G329" s="71" t="str">
        <f t="shared" ref="G329:G333" si="161">E329&amp;"-"&amp;F329</f>
        <v>32-4</v>
      </c>
      <c r="H329" s="70">
        <v>17</v>
      </c>
      <c r="I329" s="70">
        <v>37</v>
      </c>
      <c r="J329" s="70" t="b">
        <f>IF((I329/100)&gt;(VLOOKUP($G329,[1]Depth_Lookup_CCL!$A$3:$L$549,9,FALSE)),"Value too high",TRUE)</f>
        <v>1</v>
      </c>
      <c r="K329" s="29">
        <f>(VLOOKUP($G329,Depth_Lookup_CCL!$A$3:$Z$549,11,FALSE))+(H329/100)</f>
        <v>81.28</v>
      </c>
      <c r="L329" s="29">
        <f>(VLOOKUP($G329,Depth_Lookup_CCL!$A$3:$Z$549,11,FALSE))+(I329/100)</f>
        <v>81.48</v>
      </c>
      <c r="M329" s="67">
        <v>7</v>
      </c>
      <c r="N329" s="70" t="s">
        <v>1389</v>
      </c>
      <c r="P329" s="73"/>
      <c r="Q329" s="73"/>
      <c r="R329" s="73"/>
      <c r="S329" s="76"/>
      <c r="T329" s="76"/>
      <c r="U329" s="76"/>
      <c r="V329" s="76"/>
      <c r="W329" s="76"/>
      <c r="X329" s="76"/>
      <c r="Y329" s="76"/>
      <c r="Z329" s="76"/>
      <c r="AA329" s="78"/>
      <c r="AB329" s="78"/>
      <c r="AC329" s="73"/>
      <c r="AD329" s="73"/>
      <c r="AE329" s="73"/>
      <c r="AF329" s="75"/>
      <c r="AG329" s="75"/>
      <c r="AH329" s="73"/>
      <c r="AI329" s="73"/>
      <c r="AJ329" s="73"/>
      <c r="AK329" s="72"/>
      <c r="AO329" s="73"/>
      <c r="AV329" s="77"/>
      <c r="AW329" s="77"/>
      <c r="AX329" s="77"/>
      <c r="AY329" s="77"/>
      <c r="AZ329" s="77"/>
      <c r="BA329" s="77"/>
      <c r="BB329" s="77"/>
      <c r="BC329" s="77"/>
      <c r="BD329" s="79"/>
    </row>
    <row r="330" spans="3:59" s="70" customFormat="1">
      <c r="C330" s="70" t="s">
        <v>1386</v>
      </c>
      <c r="D330" s="70" t="s">
        <v>1387</v>
      </c>
      <c r="E330" s="70">
        <v>32</v>
      </c>
      <c r="F330" s="70">
        <v>4</v>
      </c>
      <c r="G330" s="71" t="str">
        <f t="shared" si="161"/>
        <v>32-4</v>
      </c>
      <c r="H330" s="70">
        <v>37</v>
      </c>
      <c r="I330" s="70">
        <v>45</v>
      </c>
      <c r="J330" s="70" t="b">
        <f>IF((I330/100)&gt;(VLOOKUP($G330,[1]Depth_Lookup_CCL!$A$3:$L$549,9,FALSE)),"Value too high",TRUE)</f>
        <v>1</v>
      </c>
      <c r="K330" s="29">
        <f>(VLOOKUP($G330,Depth_Lookup_CCL!$A$3:$Z$549,11,FALSE))+(H330/100)</f>
        <v>81.48</v>
      </c>
      <c r="L330" s="29">
        <f>(VLOOKUP($G330,Depth_Lookup_CCL!$A$3:$Z$549,11,FALSE))+(I330/100)</f>
        <v>81.56</v>
      </c>
      <c r="M330" s="67">
        <v>7</v>
      </c>
      <c r="N330" s="70" t="s">
        <v>1389</v>
      </c>
      <c r="P330" s="73"/>
      <c r="Q330" s="73"/>
      <c r="R330" s="73"/>
      <c r="S330" s="76"/>
      <c r="T330" s="76"/>
      <c r="U330" s="76"/>
      <c r="V330" s="76"/>
      <c r="W330" s="76"/>
      <c r="X330" s="76"/>
      <c r="Y330" s="76"/>
      <c r="Z330" s="76"/>
      <c r="AA330" s="78"/>
      <c r="AB330" s="78"/>
      <c r="AC330" s="73"/>
      <c r="AD330" s="73"/>
      <c r="AE330" s="73"/>
      <c r="AF330" s="75"/>
      <c r="AG330" s="75"/>
      <c r="AH330" s="73"/>
      <c r="AI330" s="73"/>
      <c r="AJ330" s="73"/>
      <c r="AK330" s="72"/>
      <c r="AO330" s="73"/>
      <c r="AV330" s="77"/>
      <c r="AW330" s="77"/>
      <c r="AX330" s="77"/>
      <c r="AY330" s="77"/>
      <c r="AZ330" s="77"/>
      <c r="BA330" s="77"/>
      <c r="BB330" s="77"/>
      <c r="BC330" s="77"/>
      <c r="BD330" s="79"/>
    </row>
    <row r="331" spans="3:59" s="70" customFormat="1">
      <c r="C331" s="70" t="s">
        <v>1386</v>
      </c>
      <c r="D331" s="70" t="s">
        <v>1387</v>
      </c>
      <c r="E331" s="70">
        <v>32</v>
      </c>
      <c r="F331" s="70">
        <v>4</v>
      </c>
      <c r="G331" s="71" t="str">
        <f t="shared" si="161"/>
        <v>32-4</v>
      </c>
      <c r="H331" s="70">
        <v>45</v>
      </c>
      <c r="I331" s="70">
        <v>54</v>
      </c>
      <c r="J331" s="70" t="b">
        <f>IF((I331/100)&gt;(VLOOKUP($G331,[1]Depth_Lookup_CCL!$A$3:$L$549,9,FALSE)),"Value too high",TRUE)</f>
        <v>1</v>
      </c>
      <c r="K331" s="29">
        <f>(VLOOKUP($G331,Depth_Lookup_CCL!$A$3:$Z$549,11,FALSE))+(H331/100)</f>
        <v>81.56</v>
      </c>
      <c r="L331" s="29">
        <f>(VLOOKUP($G331,Depth_Lookup_CCL!$A$3:$Z$549,11,FALSE))+(I331/100)</f>
        <v>81.650000000000006</v>
      </c>
      <c r="M331" s="67">
        <v>7</v>
      </c>
      <c r="N331" s="70" t="s">
        <v>1389</v>
      </c>
      <c r="P331" s="73"/>
      <c r="Q331" s="73"/>
      <c r="R331" s="73"/>
      <c r="S331" s="76"/>
      <c r="T331" s="76"/>
      <c r="U331" s="76"/>
      <c r="V331" s="76"/>
      <c r="W331" s="76"/>
      <c r="X331" s="76"/>
      <c r="Y331" s="76"/>
      <c r="Z331" s="76"/>
      <c r="AA331" s="78"/>
      <c r="AB331" s="78"/>
      <c r="AC331" s="73"/>
      <c r="AD331" s="73"/>
      <c r="AE331" s="73"/>
      <c r="AF331" s="75"/>
      <c r="AG331" s="75"/>
      <c r="AH331" s="73"/>
      <c r="AI331" s="73"/>
      <c r="AJ331" s="73"/>
      <c r="AK331" s="72"/>
      <c r="AO331" s="73"/>
      <c r="AV331" s="77"/>
      <c r="AW331" s="77"/>
      <c r="AX331" s="77"/>
      <c r="AY331" s="77"/>
      <c r="AZ331" s="77"/>
      <c r="BA331" s="77"/>
      <c r="BB331" s="77"/>
      <c r="BC331" s="77"/>
      <c r="BD331" s="79"/>
    </row>
    <row r="332" spans="3:59" s="70" customFormat="1">
      <c r="C332" s="70" t="s">
        <v>1386</v>
      </c>
      <c r="D332" s="70" t="s">
        <v>1387</v>
      </c>
      <c r="E332" s="70">
        <v>32</v>
      </c>
      <c r="F332" s="70">
        <v>4</v>
      </c>
      <c r="G332" s="71" t="str">
        <f t="shared" si="161"/>
        <v>32-4</v>
      </c>
      <c r="H332" s="70">
        <v>54</v>
      </c>
      <c r="I332" s="70">
        <v>63</v>
      </c>
      <c r="J332" s="70" t="b">
        <f>IF((I332/100)&gt;(VLOOKUP($G332,[1]Depth_Lookup_CCL!$A$3:$L$549,9,FALSE)),"Value too high",TRUE)</f>
        <v>1</v>
      </c>
      <c r="K332" s="29">
        <f>(VLOOKUP($G332,Depth_Lookup_CCL!$A$3:$Z$549,11,FALSE))+(H332/100)</f>
        <v>81.650000000000006</v>
      </c>
      <c r="L332" s="29">
        <f>(VLOOKUP($G332,Depth_Lookup_CCL!$A$3:$Z$549,11,FALSE))+(I332/100)</f>
        <v>81.739999999999995</v>
      </c>
      <c r="M332" s="67">
        <v>7</v>
      </c>
      <c r="N332" s="70" t="s">
        <v>1389</v>
      </c>
      <c r="P332" s="73"/>
      <c r="Q332" s="73"/>
      <c r="R332" s="73"/>
      <c r="S332" s="76"/>
      <c r="T332" s="76"/>
      <c r="U332" s="76"/>
      <c r="V332" s="76"/>
      <c r="W332" s="76"/>
      <c r="X332" s="76"/>
      <c r="Y332" s="76"/>
      <c r="Z332" s="76"/>
      <c r="AA332" s="78"/>
      <c r="AB332" s="78"/>
      <c r="AC332" s="73"/>
      <c r="AD332" s="73"/>
      <c r="AE332" s="73"/>
      <c r="AF332" s="75"/>
      <c r="AG332" s="75"/>
      <c r="AH332" s="73"/>
      <c r="AI332" s="73"/>
      <c r="AJ332" s="73"/>
      <c r="AK332" s="72"/>
      <c r="AO332" s="73"/>
      <c r="AV332" s="77"/>
      <c r="AW332" s="77"/>
      <c r="AX332" s="77"/>
      <c r="AY332" s="77"/>
      <c r="AZ332" s="77"/>
      <c r="BA332" s="77"/>
      <c r="BB332" s="77"/>
      <c r="BC332" s="77"/>
      <c r="BD332" s="79"/>
    </row>
    <row r="333" spans="3:59" s="70" customFormat="1">
      <c r="C333" s="70" t="s">
        <v>1386</v>
      </c>
      <c r="D333" s="70" t="s">
        <v>1387</v>
      </c>
      <c r="E333" s="70">
        <v>32</v>
      </c>
      <c r="F333" s="70">
        <v>4</v>
      </c>
      <c r="G333" s="71" t="str">
        <f t="shared" si="161"/>
        <v>32-4</v>
      </c>
      <c r="H333" s="70">
        <v>63</v>
      </c>
      <c r="I333" s="70">
        <v>83</v>
      </c>
      <c r="J333" s="70" t="b">
        <f>IF((I333/100)&gt;(VLOOKUP($G333,[1]Depth_Lookup_CCL!$A$3:$L$549,9,FALSE)),"Value too high",TRUE)</f>
        <v>1</v>
      </c>
      <c r="K333" s="29">
        <f>(VLOOKUP($G333,Depth_Lookup_CCL!$A$3:$Z$549,11,FALSE))+(H333/100)</f>
        <v>81.739999999999995</v>
      </c>
      <c r="L333" s="29">
        <f>(VLOOKUP($G333,Depth_Lookup_CCL!$A$3:$Z$549,11,FALSE))+(I333/100)</f>
        <v>81.94</v>
      </c>
      <c r="M333" s="67">
        <v>7</v>
      </c>
      <c r="N333" s="70" t="s">
        <v>1389</v>
      </c>
      <c r="P333" s="73"/>
      <c r="Q333" s="73"/>
      <c r="R333" s="73"/>
      <c r="S333" s="76"/>
      <c r="T333" s="76"/>
      <c r="U333" s="76"/>
      <c r="V333" s="76"/>
      <c r="W333" s="76"/>
      <c r="X333" s="76"/>
      <c r="Y333" s="76"/>
      <c r="Z333" s="76"/>
      <c r="AA333" s="78"/>
      <c r="AB333" s="78"/>
      <c r="AC333" s="73"/>
      <c r="AD333" s="73"/>
      <c r="AE333" s="73"/>
      <c r="AF333" s="75"/>
      <c r="AG333" s="75"/>
      <c r="AH333" s="73"/>
      <c r="AI333" s="73"/>
      <c r="AJ333" s="73"/>
      <c r="AK333" s="72"/>
      <c r="AO333" s="73"/>
      <c r="AV333" s="77"/>
      <c r="AW333" s="77"/>
      <c r="AX333" s="77"/>
      <c r="AY333" s="77"/>
      <c r="AZ333" s="77"/>
      <c r="BA333" s="77"/>
      <c r="BB333" s="77"/>
      <c r="BC333" s="77"/>
      <c r="BD333" s="79"/>
    </row>
    <row r="334" spans="3:59" s="70" customFormat="1">
      <c r="C334" s="70" t="s">
        <v>1386</v>
      </c>
      <c r="D334" s="70" t="s">
        <v>1387</v>
      </c>
      <c r="E334" s="70">
        <v>33</v>
      </c>
      <c r="F334" s="70">
        <v>1</v>
      </c>
      <c r="G334" s="71" t="str">
        <f t="shared" si="25"/>
        <v>33-1</v>
      </c>
      <c r="H334" s="70">
        <v>0</v>
      </c>
      <c r="I334" s="70">
        <v>94</v>
      </c>
      <c r="J334" s="70" t="b">
        <f>IF((I334/100)&gt;(VLOOKUP($G334,[1]Depth_Lookup_CCL!$A$3:$L$549,9,FALSE)),"Value too high",TRUE)</f>
        <v>1</v>
      </c>
      <c r="K334" s="29">
        <f>(VLOOKUP($G334,Depth_Lookup_CCL!$A$3:$Z$549,11,FALSE))+(H334/100)</f>
        <v>81.7</v>
      </c>
      <c r="L334" s="29">
        <f>(VLOOKUP($G334,Depth_Lookup_CCL!$A$3:$Z$549,11,FALSE))+(I334/100)</f>
        <v>82.64</v>
      </c>
      <c r="M334" s="67">
        <v>7</v>
      </c>
      <c r="N334" s="70" t="s">
        <v>1389</v>
      </c>
      <c r="O334" s="70" t="s">
        <v>233</v>
      </c>
      <c r="P334" s="73"/>
      <c r="Q334" s="73"/>
      <c r="R334" s="73"/>
      <c r="S334" s="76" t="s">
        <v>1393</v>
      </c>
      <c r="T334" s="76"/>
      <c r="U334" s="76"/>
      <c r="V334" s="76"/>
      <c r="W334" s="76"/>
      <c r="X334" s="76" t="e">
        <f>VLOOKUP(W334,[4]definitions_list_lookup!$V$12:$W$15,2,FALSE)</f>
        <v>#N/A</v>
      </c>
      <c r="Y334" s="76"/>
      <c r="Z334" s="76" t="e">
        <f>VLOOKUP(Y334,[4]definitions_list_lookup!$AT$3:$AU$5,2,FALSE)</f>
        <v>#N/A</v>
      </c>
      <c r="AA334" s="78"/>
      <c r="AB334" s="78"/>
      <c r="AC334" s="73"/>
      <c r="AD334" s="73"/>
      <c r="AE334" s="73" t="e">
        <f>VLOOKUP(AD334,definitions_list_lookup!$Y$12:$Z$15,2,FALSE)</f>
        <v>#N/A</v>
      </c>
      <c r="AF334" s="75"/>
      <c r="AG334" s="75" t="e">
        <f>VLOOKUP(AF334,definitions_list_lookup!$AT$3:$AU$5,2,FALSE)</f>
        <v>#N/A</v>
      </c>
      <c r="AH334" s="73"/>
      <c r="AI334" s="73"/>
      <c r="AJ334" s="73"/>
      <c r="AK334" s="72"/>
      <c r="AO334" s="73"/>
      <c r="AT334" s="70">
        <v>35</v>
      </c>
      <c r="AU334" s="70">
        <v>90</v>
      </c>
      <c r="AV334" s="77">
        <v>8</v>
      </c>
      <c r="AW334" s="77">
        <v>180</v>
      </c>
      <c r="AX334" s="77">
        <f t="shared" si="140"/>
        <v>-78.650786032424648</v>
      </c>
      <c r="AY334" s="77">
        <f t="shared" si="141"/>
        <v>281.34921396757534</v>
      </c>
      <c r="AZ334" s="77">
        <f t="shared" si="142"/>
        <v>54.466618667956034</v>
      </c>
      <c r="BA334" s="77">
        <f t="shared" si="143"/>
        <v>11.349213967575352</v>
      </c>
      <c r="BB334" s="77">
        <f t="shared" si="144"/>
        <v>35.533381332043966</v>
      </c>
      <c r="BC334" s="77">
        <f t="shared" si="145"/>
        <v>101.34921396757534</v>
      </c>
      <c r="BD334" s="79">
        <f t="shared" si="146"/>
        <v>35.533381332043966</v>
      </c>
      <c r="BE334" s="70">
        <f t="shared" si="58"/>
        <v>65.533381332043973</v>
      </c>
      <c r="BF334" s="70">
        <f t="shared" si="157"/>
        <v>-5.533381332043966</v>
      </c>
    </row>
    <row r="335" spans="3:59" s="70" customFormat="1">
      <c r="C335" s="70" t="s">
        <v>1386</v>
      </c>
      <c r="D335" s="70" t="s">
        <v>1387</v>
      </c>
      <c r="E335" s="70">
        <v>33</v>
      </c>
      <c r="F335" s="70">
        <v>2</v>
      </c>
      <c r="G335" s="71" t="str">
        <f t="shared" si="25"/>
        <v>33-2</v>
      </c>
      <c r="H335" s="70">
        <v>0</v>
      </c>
      <c r="I335" s="70">
        <v>82</v>
      </c>
      <c r="J335" s="70" t="b">
        <f>IF((I335/100)&gt;(VLOOKUP($G335,[1]Depth_Lookup_CCL!$A$3:$L$549,9,FALSE)),"Value too high",TRUE)</f>
        <v>1</v>
      </c>
      <c r="K335" s="29">
        <f>(VLOOKUP($G335,Depth_Lookup_CCL!$A$3:$Z$549,11,FALSE))+(H335/100)</f>
        <v>82.67</v>
      </c>
      <c r="L335" s="29">
        <f>(VLOOKUP($G335,Depth_Lookup_CCL!$A$3:$Z$549,11,FALSE))+(I335/100)</f>
        <v>83.49</v>
      </c>
      <c r="M335" s="67">
        <v>7</v>
      </c>
      <c r="N335" s="70" t="s">
        <v>1389</v>
      </c>
      <c r="O335" s="70" t="s">
        <v>233</v>
      </c>
      <c r="P335" s="73"/>
      <c r="Q335" s="73"/>
      <c r="R335" s="73"/>
      <c r="S335" s="76" t="s">
        <v>1392</v>
      </c>
      <c r="T335" s="76" t="s">
        <v>170</v>
      </c>
      <c r="U335" s="76" t="s">
        <v>155</v>
      </c>
      <c r="V335" s="76" t="s">
        <v>176</v>
      </c>
      <c r="W335" s="76" t="s">
        <v>107</v>
      </c>
      <c r="X335" s="76">
        <f>VLOOKUP(W335,[4]definitions_list_lookup!$V$12:$W$15,2,FALSE)</f>
        <v>2</v>
      </c>
      <c r="Y335" s="76" t="s">
        <v>243</v>
      </c>
      <c r="Z335" s="76">
        <f>VLOOKUP(Y335,[4]definitions_list_lookup!$AT$3:$AU$5,2,FALSE)</f>
        <v>2</v>
      </c>
      <c r="AA335" s="78">
        <v>25</v>
      </c>
      <c r="AB335" s="78"/>
      <c r="AC335" s="73"/>
      <c r="AD335" s="73"/>
      <c r="AE335" s="73" t="e">
        <f>VLOOKUP(AD335,definitions_list_lookup!$Y$12:$Z$15,2,FALSE)</f>
        <v>#N/A</v>
      </c>
      <c r="AF335" s="75"/>
      <c r="AG335" s="75" t="e">
        <f>VLOOKUP(AF335,definitions_list_lookup!$AT$3:$AU$5,2,FALSE)</f>
        <v>#N/A</v>
      </c>
      <c r="AH335" s="73"/>
      <c r="AI335" s="73"/>
      <c r="AJ335" s="73"/>
      <c r="AK335" s="72"/>
      <c r="AO335" s="73"/>
      <c r="AT335" s="70">
        <v>25</v>
      </c>
      <c r="AU335" s="70">
        <v>90</v>
      </c>
      <c r="AV335" s="77">
        <v>16</v>
      </c>
      <c r="AW335" s="77">
        <v>180</v>
      </c>
      <c r="AX335" s="77">
        <f t="shared" si="140"/>
        <v>-58.411499866549946</v>
      </c>
      <c r="AY335" s="77">
        <f t="shared" si="141"/>
        <v>301.58850013345005</v>
      </c>
      <c r="AZ335" s="77">
        <f t="shared" si="142"/>
        <v>61.302938815730961</v>
      </c>
      <c r="BA335" s="77">
        <f t="shared" si="143"/>
        <v>31.588500133450054</v>
      </c>
      <c r="BB335" s="77">
        <f t="shared" si="144"/>
        <v>28.697061184269039</v>
      </c>
      <c r="BC335" s="77">
        <f t="shared" si="145"/>
        <v>121.58850013345005</v>
      </c>
      <c r="BD335" s="79">
        <f t="shared" si="146"/>
        <v>28.697061184269039</v>
      </c>
      <c r="BE335" s="70">
        <f t="shared" si="58"/>
        <v>58.697061184269039</v>
      </c>
      <c r="BF335" s="70">
        <f t="shared" si="157"/>
        <v>1.3029388157309612</v>
      </c>
    </row>
    <row r="336" spans="3:59" s="70" customFormat="1">
      <c r="C336" s="70" t="s">
        <v>1386</v>
      </c>
      <c r="D336" s="70" t="s">
        <v>1387</v>
      </c>
      <c r="E336" s="70">
        <v>33</v>
      </c>
      <c r="F336" s="70">
        <v>3</v>
      </c>
      <c r="G336" s="71" t="str">
        <f t="shared" si="25"/>
        <v>33-3</v>
      </c>
      <c r="H336" s="70">
        <v>0</v>
      </c>
      <c r="I336" s="70">
        <v>94</v>
      </c>
      <c r="J336" s="70" t="b">
        <f>IF((I336/100)&gt;(VLOOKUP($G336,[1]Depth_Lookup_CCL!$A$3:$L$549,9,FALSE)),"Value too high",TRUE)</f>
        <v>1</v>
      </c>
      <c r="K336" s="29">
        <f>(VLOOKUP($G336,Depth_Lookup_CCL!$A$3:$Z$549,11,FALSE))+(H336/100)</f>
        <v>83.504999999999995</v>
      </c>
      <c r="L336" s="29">
        <f>(VLOOKUP($G336,Depth_Lookup_CCL!$A$3:$Z$549,11,FALSE))+(I336/100)</f>
        <v>84.444999999999993</v>
      </c>
      <c r="M336" s="67">
        <v>7</v>
      </c>
      <c r="N336" s="70" t="s">
        <v>1389</v>
      </c>
      <c r="O336" s="70" t="s">
        <v>233</v>
      </c>
      <c r="P336" s="73"/>
      <c r="Q336" s="73"/>
      <c r="R336" s="73"/>
      <c r="S336" s="76"/>
      <c r="T336" s="76"/>
      <c r="U336" s="76"/>
      <c r="V336" s="76"/>
      <c r="W336" s="76"/>
      <c r="X336" s="76" t="e">
        <f>VLOOKUP(W336,[4]definitions_list_lookup!$V$12:$W$15,2,FALSE)</f>
        <v>#N/A</v>
      </c>
      <c r="Y336" s="76"/>
      <c r="Z336" s="76" t="e">
        <f>VLOOKUP(Y336,[4]definitions_list_lookup!$AT$3:$AU$5,2,FALSE)</f>
        <v>#N/A</v>
      </c>
      <c r="AA336" s="78"/>
      <c r="AB336" s="78"/>
      <c r="AC336" s="73"/>
      <c r="AD336" s="73"/>
      <c r="AE336" s="73" t="e">
        <f>VLOOKUP(AD336,definitions_list_lookup!$Y$12:$Z$15,2,FALSE)</f>
        <v>#N/A</v>
      </c>
      <c r="AF336" s="75"/>
      <c r="AG336" s="75" t="e">
        <f>VLOOKUP(AF336,definitions_list_lookup!$AT$3:$AU$5,2,FALSE)</f>
        <v>#N/A</v>
      </c>
      <c r="AH336" s="73"/>
      <c r="AI336" s="73"/>
      <c r="AJ336" s="73"/>
      <c r="AK336" s="72"/>
      <c r="AO336" s="73"/>
      <c r="AT336" s="70">
        <v>40</v>
      </c>
      <c r="AU336" s="70">
        <v>90</v>
      </c>
      <c r="AV336" s="77">
        <v>30</v>
      </c>
      <c r="AW336" s="77">
        <v>360</v>
      </c>
      <c r="AX336" s="77">
        <f t="shared" si="140"/>
        <v>-124.53027601292536</v>
      </c>
      <c r="AY336" s="77">
        <f t="shared" si="141"/>
        <v>235.46972398707464</v>
      </c>
      <c r="AZ336" s="77">
        <f t="shared" si="142"/>
        <v>44.473791762238207</v>
      </c>
      <c r="BA336" s="77">
        <f t="shared" si="143"/>
        <v>325.46972398707464</v>
      </c>
      <c r="BB336" s="77">
        <f t="shared" si="144"/>
        <v>45.526208237761793</v>
      </c>
      <c r="BC336" s="77">
        <f t="shared" si="145"/>
        <v>55.469723987074644</v>
      </c>
      <c r="BD336" s="79">
        <f t="shared" si="146"/>
        <v>45.526208237761793</v>
      </c>
      <c r="BE336" s="70">
        <f t="shared" si="58"/>
        <v>75.526208237761793</v>
      </c>
      <c r="BF336" s="70">
        <f t="shared" si="157"/>
        <v>-15.526208237761793</v>
      </c>
    </row>
    <row r="337" spans="3:58" s="70" customFormat="1">
      <c r="C337" s="70" t="s">
        <v>1386</v>
      </c>
      <c r="D337" s="70" t="s">
        <v>1387</v>
      </c>
      <c r="E337" s="70">
        <v>33</v>
      </c>
      <c r="F337" s="70">
        <v>4</v>
      </c>
      <c r="G337" s="71" t="str">
        <f t="shared" si="25"/>
        <v>33-4</v>
      </c>
      <c r="H337" s="70">
        <v>0</v>
      </c>
      <c r="I337" s="70">
        <v>48</v>
      </c>
      <c r="J337" s="70" t="b">
        <f>IF((I337/100)&gt;(VLOOKUP($G337,[1]Depth_Lookup_CCL!$A$3:$L$549,9,FALSE)),"Value too high",TRUE)</f>
        <v>1</v>
      </c>
      <c r="K337" s="29">
        <f>(VLOOKUP($G337,Depth_Lookup_CCL!$A$3:$Z$549,11,FALSE))+(H337/100)</f>
        <v>84.46</v>
      </c>
      <c r="L337" s="29">
        <f>(VLOOKUP($G337,Depth_Lookup_CCL!$A$3:$Z$549,11,FALSE))+(I337/100)</f>
        <v>84.94</v>
      </c>
      <c r="M337" s="67">
        <v>7</v>
      </c>
      <c r="N337" s="70" t="s">
        <v>1389</v>
      </c>
      <c r="O337" s="70" t="s">
        <v>233</v>
      </c>
      <c r="P337" s="73"/>
      <c r="Q337" s="73"/>
      <c r="R337" s="73"/>
      <c r="S337" s="76"/>
      <c r="T337" s="76"/>
      <c r="U337" s="76"/>
      <c r="V337" s="76"/>
      <c r="W337" s="76"/>
      <c r="X337" s="76" t="e">
        <f>VLOOKUP(W337,[4]definitions_list_lookup!$V$12:$W$15,2,FALSE)</f>
        <v>#N/A</v>
      </c>
      <c r="Y337" s="76"/>
      <c r="Z337" s="76" t="e">
        <f>VLOOKUP(Y337,[4]definitions_list_lookup!$AT$3:$AU$5,2,FALSE)</f>
        <v>#N/A</v>
      </c>
      <c r="AA337" s="78"/>
      <c r="AB337" s="78"/>
      <c r="AC337" s="73"/>
      <c r="AD337" s="73"/>
      <c r="AE337" s="73" t="e">
        <f>VLOOKUP(AD337,definitions_list_lookup!$Y$12:$Z$15,2,FALSE)</f>
        <v>#N/A</v>
      </c>
      <c r="AF337" s="75"/>
      <c r="AG337" s="75" t="e">
        <f>VLOOKUP(AF337,definitions_list_lookup!$AT$3:$AU$5,2,FALSE)</f>
        <v>#N/A</v>
      </c>
      <c r="AH337" s="73"/>
      <c r="AI337" s="73"/>
      <c r="AJ337" s="73"/>
      <c r="AK337" s="72"/>
      <c r="AO337" s="73"/>
      <c r="AT337" s="70">
        <v>44</v>
      </c>
      <c r="AU337" s="70">
        <v>90</v>
      </c>
      <c r="AV337" s="77">
        <v>0</v>
      </c>
      <c r="AW337" s="77">
        <v>360</v>
      </c>
      <c r="AX337" s="77">
        <f t="shared" si="140"/>
        <v>-90.000000000000014</v>
      </c>
      <c r="AY337" s="77">
        <f t="shared" si="141"/>
        <v>270</v>
      </c>
      <c r="AZ337" s="77">
        <f t="shared" si="142"/>
        <v>46</v>
      </c>
      <c r="BA337" s="77">
        <f t="shared" si="143"/>
        <v>360</v>
      </c>
      <c r="BB337" s="77">
        <f t="shared" si="144"/>
        <v>44</v>
      </c>
      <c r="BC337" s="77">
        <f t="shared" si="145"/>
        <v>90</v>
      </c>
      <c r="BD337" s="79">
        <f t="shared" si="146"/>
        <v>44</v>
      </c>
      <c r="BE337" s="70">
        <f t="shared" si="58"/>
        <v>74</v>
      </c>
      <c r="BF337" s="70">
        <f t="shared" si="157"/>
        <v>-14</v>
      </c>
    </row>
    <row r="338" spans="3:58" s="70" customFormat="1">
      <c r="C338" s="70" t="s">
        <v>1386</v>
      </c>
      <c r="D338" s="70" t="s">
        <v>1387</v>
      </c>
      <c r="E338" s="70">
        <v>34</v>
      </c>
      <c r="F338" s="70">
        <v>1</v>
      </c>
      <c r="G338" s="71" t="str">
        <f t="shared" si="25"/>
        <v>34-1</v>
      </c>
      <c r="H338" s="70">
        <v>0</v>
      </c>
      <c r="I338" s="70">
        <v>80</v>
      </c>
      <c r="J338" s="70" t="b">
        <f>IF((I338/100)&gt;(VLOOKUP($G338,[1]Depth_Lookup_CCL!$A$3:$L$549,9,FALSE)),"Value too high",TRUE)</f>
        <v>1</v>
      </c>
      <c r="K338" s="29">
        <f>(VLOOKUP($G338,Depth_Lookup_CCL!$A$3:$Z$549,11,FALSE))+(H338/100)</f>
        <v>84.75</v>
      </c>
      <c r="L338" s="29">
        <f>(VLOOKUP($G338,Depth_Lookup_CCL!$A$3:$Z$549,11,FALSE))+(I338/100)</f>
        <v>85.55</v>
      </c>
      <c r="M338" s="67">
        <v>7</v>
      </c>
      <c r="N338" s="70" t="s">
        <v>1389</v>
      </c>
      <c r="O338" s="70" t="s">
        <v>233</v>
      </c>
      <c r="P338" s="73"/>
      <c r="Q338" s="73"/>
      <c r="R338" s="73"/>
      <c r="S338" s="76"/>
      <c r="T338" s="76" t="s">
        <v>158</v>
      </c>
      <c r="U338" s="76" t="s">
        <v>155</v>
      </c>
      <c r="V338" s="76" t="s">
        <v>176</v>
      </c>
      <c r="W338" s="76" t="s">
        <v>107</v>
      </c>
      <c r="X338" s="76">
        <f>VLOOKUP(W338,[4]definitions_list_lookup!$V$12:$W$15,2,FALSE)</f>
        <v>2</v>
      </c>
      <c r="Y338" s="76" t="s">
        <v>243</v>
      </c>
      <c r="Z338" s="76">
        <f>VLOOKUP(Y338,[4]definitions_list_lookup!$AT$3:$AU$5,2,FALSE)</f>
        <v>2</v>
      </c>
      <c r="AA338" s="78">
        <v>10</v>
      </c>
      <c r="AB338" s="78" t="s">
        <v>1426</v>
      </c>
      <c r="AC338" s="73"/>
      <c r="AD338" s="73"/>
      <c r="AE338" s="73" t="e">
        <f>VLOOKUP(AD338,definitions_list_lookup!$Y$12:$Z$15,2,FALSE)</f>
        <v>#N/A</v>
      </c>
      <c r="AF338" s="75"/>
      <c r="AG338" s="75" t="e">
        <f>VLOOKUP(AF338,definitions_list_lookup!$AT$3:$AU$5,2,FALSE)</f>
        <v>#N/A</v>
      </c>
      <c r="AH338" s="73"/>
      <c r="AI338" s="73"/>
      <c r="AJ338" s="73"/>
      <c r="AK338" s="72"/>
      <c r="AO338" s="73"/>
      <c r="AT338" s="70">
        <v>28</v>
      </c>
      <c r="AU338" s="70">
        <v>90</v>
      </c>
      <c r="AV338" s="77">
        <v>18</v>
      </c>
      <c r="AW338" s="77">
        <v>180</v>
      </c>
      <c r="AX338" s="77">
        <f t="shared" si="140"/>
        <v>-58.571520665356701</v>
      </c>
      <c r="AY338" s="77">
        <f t="shared" si="141"/>
        <v>301.42847933464327</v>
      </c>
      <c r="AZ338" s="77">
        <f t="shared" si="142"/>
        <v>58.071836511209469</v>
      </c>
      <c r="BA338" s="77">
        <f t="shared" si="143"/>
        <v>31.428479334643299</v>
      </c>
      <c r="BB338" s="77">
        <f t="shared" si="144"/>
        <v>31.928163488790531</v>
      </c>
      <c r="BC338" s="77">
        <f t="shared" si="145"/>
        <v>121.42847933464327</v>
      </c>
      <c r="BD338" s="79">
        <f t="shared" si="146"/>
        <v>31.928163488790531</v>
      </c>
      <c r="BE338" s="70">
        <f t="shared" si="58"/>
        <v>61.928163488790531</v>
      </c>
      <c r="BF338" s="70">
        <f t="shared" si="157"/>
        <v>-1.9281634887905312</v>
      </c>
    </row>
    <row r="339" spans="3:58" s="70" customFormat="1">
      <c r="C339" s="70" t="s">
        <v>1386</v>
      </c>
      <c r="D339" s="70" t="s">
        <v>1387</v>
      </c>
      <c r="E339" s="70">
        <v>34</v>
      </c>
      <c r="F339" s="70">
        <v>2</v>
      </c>
      <c r="G339" s="71" t="str">
        <f t="shared" si="25"/>
        <v>34-2</v>
      </c>
      <c r="H339" s="70">
        <v>0</v>
      </c>
      <c r="I339" s="70">
        <v>50</v>
      </c>
      <c r="J339" s="70" t="str">
        <f>IF((I339/100)&gt;(VLOOKUP($G339,[1]Depth_Lookup_CCL!$A$3:$L$549,9,FALSE)),"Value too high",TRUE)</f>
        <v>Value too high</v>
      </c>
      <c r="K339" s="29">
        <f>(VLOOKUP($G339,Depth_Lookup_CCL!$A$3:$Z$549,11,FALSE))+(H339/100)</f>
        <v>85.55</v>
      </c>
      <c r="L339" s="29">
        <f>(VLOOKUP($G339,Depth_Lookup_CCL!$A$3:$Z$549,11,FALSE))+(I339/100)</f>
        <v>86.05</v>
      </c>
      <c r="M339" s="67">
        <v>7</v>
      </c>
      <c r="N339" s="70" t="s">
        <v>1389</v>
      </c>
      <c r="O339" s="70" t="s">
        <v>233</v>
      </c>
      <c r="P339" s="73"/>
      <c r="Q339" s="73"/>
      <c r="R339" s="73"/>
      <c r="S339" s="76"/>
      <c r="T339" s="76" t="s">
        <v>170</v>
      </c>
      <c r="U339" s="76" t="s">
        <v>155</v>
      </c>
      <c r="V339" s="76" t="s">
        <v>202</v>
      </c>
      <c r="W339" s="76" t="s">
        <v>166</v>
      </c>
      <c r="X339" s="76">
        <f>VLOOKUP(W339,[4]definitions_list_lookup!$V$12:$W$15,2,FALSE)</f>
        <v>1</v>
      </c>
      <c r="Y339" s="76" t="s">
        <v>241</v>
      </c>
      <c r="Z339" s="76">
        <f>VLOOKUP(Y339,[4]definitions_list_lookup!$AT$3:$AU$5,2,FALSE)</f>
        <v>0</v>
      </c>
      <c r="AA339" s="78">
        <v>3</v>
      </c>
      <c r="AB339" s="78"/>
      <c r="AC339" s="73"/>
      <c r="AD339" s="73"/>
      <c r="AE339" s="73" t="e">
        <f>VLOOKUP(AD339,definitions_list_lookup!$Y$12:$Z$15,2,FALSE)</f>
        <v>#N/A</v>
      </c>
      <c r="AF339" s="75"/>
      <c r="AG339" s="75" t="e">
        <f>VLOOKUP(AF339,definitions_list_lookup!$AT$3:$AU$5,2,FALSE)</f>
        <v>#N/A</v>
      </c>
      <c r="AH339" s="73"/>
      <c r="AI339" s="73"/>
      <c r="AJ339" s="73"/>
      <c r="AK339" s="72"/>
      <c r="AO339" s="73"/>
      <c r="AT339" s="70">
        <v>33</v>
      </c>
      <c r="AU339" s="70">
        <v>90</v>
      </c>
      <c r="AV339" s="77">
        <v>17</v>
      </c>
      <c r="AW339" s="77">
        <v>180</v>
      </c>
      <c r="AX339" s="77">
        <f t="shared" si="140"/>
        <v>-64.789695794227242</v>
      </c>
      <c r="AY339" s="77">
        <f t="shared" si="141"/>
        <v>295.21030420577279</v>
      </c>
      <c r="AZ339" s="77">
        <f t="shared" si="142"/>
        <v>54.330146479369255</v>
      </c>
      <c r="BA339" s="77">
        <f t="shared" si="143"/>
        <v>25.210304205772758</v>
      </c>
      <c r="BB339" s="77">
        <f t="shared" si="144"/>
        <v>35.669853520630745</v>
      </c>
      <c r="BC339" s="77">
        <f t="shared" si="145"/>
        <v>115.21030420577279</v>
      </c>
      <c r="BD339" s="79">
        <f t="shared" si="146"/>
        <v>35.669853520630745</v>
      </c>
      <c r="BE339" s="70">
        <f t="shared" si="58"/>
        <v>65.669853520630738</v>
      </c>
      <c r="BF339" s="70">
        <f t="shared" si="157"/>
        <v>-5.6698535206307454</v>
      </c>
    </row>
    <row r="340" spans="3:58" s="70" customFormat="1">
      <c r="C340" s="70" t="s">
        <v>1386</v>
      </c>
      <c r="D340" s="70" t="s">
        <v>1387</v>
      </c>
      <c r="E340" s="70">
        <v>34</v>
      </c>
      <c r="F340" s="70">
        <v>3</v>
      </c>
      <c r="G340" s="71" t="str">
        <f t="shared" si="25"/>
        <v>34-3</v>
      </c>
      <c r="H340" s="70">
        <v>0</v>
      </c>
      <c r="I340" s="70">
        <v>97</v>
      </c>
      <c r="J340" s="70" t="b">
        <f>IF((I340/100)&gt;(VLOOKUP($G340,[1]Depth_Lookup_CCL!$A$3:$L$549,9,FALSE)),"Value too high",TRUE)</f>
        <v>1</v>
      </c>
      <c r="K340" s="29">
        <f>(VLOOKUP($G340,Depth_Lookup_CCL!$A$3:$Z$549,11,FALSE))+(H340/100)</f>
        <v>86.039999999999992</v>
      </c>
      <c r="L340" s="29">
        <f>(VLOOKUP($G340,Depth_Lookup_CCL!$A$3:$Z$549,11,FALSE))+(I340/100)</f>
        <v>87.009999999999991</v>
      </c>
      <c r="M340" s="67">
        <v>7</v>
      </c>
      <c r="N340" s="70" t="s">
        <v>1395</v>
      </c>
      <c r="O340" s="70" t="s">
        <v>233</v>
      </c>
      <c r="P340" s="73"/>
      <c r="Q340" s="73"/>
      <c r="R340" s="73"/>
      <c r="S340" s="76"/>
      <c r="T340" s="76" t="s">
        <v>158</v>
      </c>
      <c r="U340" s="76" t="s">
        <v>155</v>
      </c>
      <c r="V340" s="76" t="s">
        <v>176</v>
      </c>
      <c r="W340" s="76" t="s">
        <v>107</v>
      </c>
      <c r="X340" s="76">
        <f>VLOOKUP(W340,[4]definitions_list_lookup!$V$12:$W$15,2,FALSE)</f>
        <v>2</v>
      </c>
      <c r="Y340" s="76" t="s">
        <v>242</v>
      </c>
      <c r="Z340" s="76">
        <f>VLOOKUP(Y340,[4]definitions_list_lookup!$AT$3:$AU$5,2,FALSE)</f>
        <v>1</v>
      </c>
      <c r="AA340" s="78">
        <v>10</v>
      </c>
      <c r="AB340" s="78" t="s">
        <v>1427</v>
      </c>
      <c r="AC340" s="73"/>
      <c r="AD340" s="73"/>
      <c r="AE340" s="73" t="e">
        <f>VLOOKUP(AD340,definitions_list_lookup!$Y$12:$Z$15,2,FALSE)</f>
        <v>#N/A</v>
      </c>
      <c r="AF340" s="75"/>
      <c r="AG340" s="75" t="e">
        <f>VLOOKUP(AF340,definitions_list_lookup!$AT$3:$AU$5,2,FALSE)</f>
        <v>#N/A</v>
      </c>
      <c r="AH340" s="73"/>
      <c r="AI340" s="73"/>
      <c r="AJ340" s="73"/>
      <c r="AK340" s="72"/>
      <c r="AO340" s="73"/>
      <c r="AT340" s="70">
        <v>45</v>
      </c>
      <c r="AU340" s="70">
        <v>90</v>
      </c>
      <c r="AV340" s="77">
        <v>14</v>
      </c>
      <c r="AW340" s="77">
        <v>180</v>
      </c>
      <c r="AX340" s="77">
        <f t="shared" si="140"/>
        <v>-76</v>
      </c>
      <c r="AY340" s="77">
        <f t="shared" si="141"/>
        <v>284</v>
      </c>
      <c r="AZ340" s="77">
        <f t="shared" si="142"/>
        <v>44.136271489356737</v>
      </c>
      <c r="BA340" s="77">
        <f t="shared" si="143"/>
        <v>14</v>
      </c>
      <c r="BB340" s="77">
        <f t="shared" si="144"/>
        <v>45.863728510643263</v>
      </c>
      <c r="BC340" s="77">
        <f t="shared" si="145"/>
        <v>104</v>
      </c>
      <c r="BD340" s="79">
        <f t="shared" si="146"/>
        <v>45.863728510643263</v>
      </c>
      <c r="BE340" s="70">
        <f t="shared" si="58"/>
        <v>75.863728510643256</v>
      </c>
      <c r="BF340" s="70">
        <f t="shared" si="157"/>
        <v>-15.863728510643263</v>
      </c>
    </row>
    <row r="341" spans="3:58" s="70" customFormat="1">
      <c r="C341" s="70" t="s">
        <v>1386</v>
      </c>
      <c r="D341" s="70" t="s">
        <v>1387</v>
      </c>
      <c r="E341" s="70">
        <v>34</v>
      </c>
      <c r="F341" s="70">
        <v>4</v>
      </c>
      <c r="G341" s="71" t="str">
        <f t="shared" si="25"/>
        <v>34-4</v>
      </c>
      <c r="H341" s="70">
        <v>0</v>
      </c>
      <c r="I341" s="70">
        <v>60</v>
      </c>
      <c r="J341" s="70" t="b">
        <f>IF((I341/100)&gt;(VLOOKUP($G341,[1]Depth_Lookup_CCL!$A$3:$L$549,9,FALSE)),"Value too high",TRUE)</f>
        <v>1</v>
      </c>
      <c r="K341" s="29">
        <f>(VLOOKUP($G341,Depth_Lookup_CCL!$A$3:$Z$549,11,FALSE))+(H341/100)</f>
        <v>87.009999999999991</v>
      </c>
      <c r="L341" s="29">
        <f>(VLOOKUP($G341,Depth_Lookup_CCL!$A$3:$Z$549,11,FALSE))+(I341/100)</f>
        <v>87.609999999999985</v>
      </c>
      <c r="M341" s="67">
        <v>7</v>
      </c>
      <c r="N341" s="70" t="s">
        <v>1389</v>
      </c>
      <c r="O341" s="70" t="s">
        <v>233</v>
      </c>
      <c r="P341" s="73"/>
      <c r="Q341" s="73"/>
      <c r="R341" s="73"/>
      <c r="S341" s="76"/>
      <c r="T341" s="76" t="s">
        <v>158</v>
      </c>
      <c r="U341" s="76" t="s">
        <v>155</v>
      </c>
      <c r="V341" s="76" t="s">
        <v>176</v>
      </c>
      <c r="W341" s="76" t="s">
        <v>107</v>
      </c>
      <c r="X341" s="76">
        <f>VLOOKUP(W341,[4]definitions_list_lookup!$V$12:$W$15,2,FALSE)</f>
        <v>2</v>
      </c>
      <c r="Y341" s="76" t="s">
        <v>242</v>
      </c>
      <c r="Z341" s="76">
        <f>VLOOKUP(Y341,[4]definitions_list_lookup!$AT$3:$AU$5,2,FALSE)</f>
        <v>1</v>
      </c>
      <c r="AA341" s="78">
        <v>10</v>
      </c>
      <c r="AB341" s="78"/>
      <c r="AC341" s="73"/>
      <c r="AD341" s="73"/>
      <c r="AE341" s="73" t="e">
        <f>VLOOKUP(AD341,definitions_list_lookup!$Y$12:$Z$15,2,FALSE)</f>
        <v>#N/A</v>
      </c>
      <c r="AF341" s="75"/>
      <c r="AG341" s="75" t="e">
        <f>VLOOKUP(AF341,definitions_list_lookup!$AT$3:$AU$5,2,FALSE)</f>
        <v>#N/A</v>
      </c>
      <c r="AH341" s="73"/>
      <c r="AI341" s="73"/>
      <c r="AJ341" s="73"/>
      <c r="AK341" s="72"/>
      <c r="AO341" s="73"/>
      <c r="AT341" s="70">
        <v>31</v>
      </c>
      <c r="AU341" s="70">
        <v>90</v>
      </c>
      <c r="AV341" s="77">
        <v>13</v>
      </c>
      <c r="AW341" s="77">
        <v>180</v>
      </c>
      <c r="AX341" s="77">
        <f t="shared" si="140"/>
        <v>-68.981767150335457</v>
      </c>
      <c r="AY341" s="77">
        <f t="shared" si="141"/>
        <v>291.01823284966451</v>
      </c>
      <c r="AZ341" s="77">
        <f t="shared" si="142"/>
        <v>57.231122349544421</v>
      </c>
      <c r="BA341" s="77">
        <f t="shared" si="143"/>
        <v>21.018232849664543</v>
      </c>
      <c r="BB341" s="77">
        <f t="shared" si="144"/>
        <v>32.768877650455579</v>
      </c>
      <c r="BC341" s="77">
        <f t="shared" si="145"/>
        <v>111.01823284966451</v>
      </c>
      <c r="BD341" s="79">
        <f t="shared" si="146"/>
        <v>32.768877650455579</v>
      </c>
      <c r="BE341" s="70">
        <f t="shared" si="58"/>
        <v>62.768877650455579</v>
      </c>
      <c r="BF341" s="70">
        <f t="shared" si="157"/>
        <v>-2.768877650455579</v>
      </c>
    </row>
    <row r="342" spans="3:58" s="70" customFormat="1">
      <c r="C342" s="70" t="s">
        <v>1386</v>
      </c>
      <c r="D342" s="70" t="s">
        <v>1387</v>
      </c>
      <c r="E342" s="70">
        <v>34</v>
      </c>
      <c r="F342" s="70">
        <v>5</v>
      </c>
      <c r="G342" s="71" t="str">
        <f t="shared" si="25"/>
        <v>34-5</v>
      </c>
      <c r="H342" s="70">
        <v>0</v>
      </c>
      <c r="I342" s="70">
        <v>52</v>
      </c>
      <c r="J342" s="70" t="b">
        <f>IF((I342/100)&gt;(VLOOKUP($G342,[1]Depth_Lookup_CCL!$A$3:$L$549,9,FALSE)),"Value too high",TRUE)</f>
        <v>1</v>
      </c>
      <c r="K342" s="29">
        <f>(VLOOKUP($G342,Depth_Lookup_CCL!$A$3:$Z$549,11,FALSE))+(H342/100)</f>
        <v>87.609999999999985</v>
      </c>
      <c r="L342" s="29">
        <f>(VLOOKUP($G342,Depth_Lookup_CCL!$A$3:$Z$549,11,FALSE))+(I342/100)</f>
        <v>88.129999999999981</v>
      </c>
      <c r="M342" s="67">
        <v>7</v>
      </c>
      <c r="N342" s="70" t="s">
        <v>1389</v>
      </c>
      <c r="O342" s="70" t="s">
        <v>233</v>
      </c>
      <c r="P342" s="73"/>
      <c r="Q342" s="73"/>
      <c r="R342" s="73"/>
      <c r="S342" s="76"/>
      <c r="T342" s="76" t="s">
        <v>158</v>
      </c>
      <c r="U342" s="76" t="s">
        <v>155</v>
      </c>
      <c r="V342" s="76" t="s">
        <v>176</v>
      </c>
      <c r="W342" s="76" t="s">
        <v>107</v>
      </c>
      <c r="X342" s="76">
        <f>VLOOKUP(W342,[4]definitions_list_lookup!$V$12:$W$15,2,FALSE)</f>
        <v>2</v>
      </c>
      <c r="Y342" s="76" t="s">
        <v>242</v>
      </c>
      <c r="Z342" s="76">
        <f>VLOOKUP(Y342,[4]definitions_list_lookup!$AT$3:$AU$5,2,FALSE)</f>
        <v>1</v>
      </c>
      <c r="AA342" s="78">
        <v>3</v>
      </c>
      <c r="AB342" s="78"/>
      <c r="AC342" s="73"/>
      <c r="AD342" s="73"/>
      <c r="AE342" s="73" t="e">
        <f>VLOOKUP(AD342,definitions_list_lookup!$Y$12:$Z$15,2,FALSE)</f>
        <v>#N/A</v>
      </c>
      <c r="AF342" s="75"/>
      <c r="AG342" s="75" t="e">
        <f>VLOOKUP(AF342,definitions_list_lookup!$AT$3:$AU$5,2,FALSE)</f>
        <v>#N/A</v>
      </c>
      <c r="AH342" s="73"/>
      <c r="AI342" s="73"/>
      <c r="AJ342" s="73"/>
      <c r="AK342" s="72"/>
      <c r="AO342" s="73"/>
      <c r="AT342" s="70">
        <v>31</v>
      </c>
      <c r="AU342" s="70">
        <v>90</v>
      </c>
      <c r="AV342" s="77">
        <v>13</v>
      </c>
      <c r="AW342" s="77">
        <v>180</v>
      </c>
      <c r="AX342" s="77">
        <f t="shared" si="140"/>
        <v>-68.981767150335457</v>
      </c>
      <c r="AY342" s="77">
        <f t="shared" si="141"/>
        <v>291.01823284966451</v>
      </c>
      <c r="AZ342" s="77">
        <f t="shared" si="142"/>
        <v>57.231122349544421</v>
      </c>
      <c r="BA342" s="77">
        <f t="shared" si="143"/>
        <v>21.018232849664543</v>
      </c>
      <c r="BB342" s="77">
        <f t="shared" si="144"/>
        <v>32.768877650455579</v>
      </c>
      <c r="BC342" s="77">
        <f t="shared" si="145"/>
        <v>111.01823284966451</v>
      </c>
      <c r="BD342" s="79">
        <f t="shared" si="146"/>
        <v>32.768877650455579</v>
      </c>
      <c r="BE342" s="70">
        <f t="shared" si="58"/>
        <v>62.768877650455579</v>
      </c>
      <c r="BF342" s="70">
        <f t="shared" si="157"/>
        <v>-2.768877650455579</v>
      </c>
    </row>
    <row r="343" spans="3:58" s="70" customFormat="1">
      <c r="C343" s="70" t="s">
        <v>1386</v>
      </c>
      <c r="D343" s="70" t="s">
        <v>1387</v>
      </c>
      <c r="E343" s="70">
        <v>35</v>
      </c>
      <c r="F343" s="70">
        <v>1</v>
      </c>
      <c r="G343" s="71" t="str">
        <f t="shared" si="25"/>
        <v>35-1</v>
      </c>
      <c r="H343" s="70">
        <v>0</v>
      </c>
      <c r="I343" s="70">
        <v>79</v>
      </c>
      <c r="J343" s="70" t="b">
        <f>IF((I343/100)&gt;(VLOOKUP($G343,[1]Depth_Lookup_CCL!$A$3:$L$549,9,FALSE)),"Value too high",TRUE)</f>
        <v>1</v>
      </c>
      <c r="K343" s="29">
        <f>(VLOOKUP($G343,Depth_Lookup_CCL!$A$3:$Z$549,11,FALSE))+(H343/100)</f>
        <v>87.8</v>
      </c>
      <c r="L343" s="29">
        <f>(VLOOKUP($G343,Depth_Lookup_CCL!$A$3:$Z$549,11,FALSE))+(I343/100)</f>
        <v>88.59</v>
      </c>
      <c r="M343" s="67">
        <v>7</v>
      </c>
      <c r="N343" s="70" t="s">
        <v>1389</v>
      </c>
      <c r="O343" s="70" t="s">
        <v>233</v>
      </c>
      <c r="P343" s="73"/>
      <c r="Q343" s="73"/>
      <c r="R343" s="73"/>
      <c r="S343" s="76"/>
      <c r="T343" s="76"/>
      <c r="U343" s="76"/>
      <c r="V343" s="76"/>
      <c r="W343" s="76"/>
      <c r="X343" s="76" t="e">
        <f>VLOOKUP(W343,[4]definitions_list_lookup!$V$12:$W$15,2,FALSE)</f>
        <v>#N/A</v>
      </c>
      <c r="Y343" s="76"/>
      <c r="Z343" s="76" t="e">
        <f>VLOOKUP(Y343,[4]definitions_list_lookup!$AT$3:$AU$5,2,FALSE)</f>
        <v>#N/A</v>
      </c>
      <c r="AA343" s="78"/>
      <c r="AB343" s="78"/>
      <c r="AC343" s="73"/>
      <c r="AD343" s="73"/>
      <c r="AE343" s="73" t="e">
        <f>VLOOKUP(AD343,definitions_list_lookup!$Y$12:$Z$15,2,FALSE)</f>
        <v>#N/A</v>
      </c>
      <c r="AF343" s="75"/>
      <c r="AG343" s="75" t="e">
        <f>VLOOKUP(AF343,definitions_list_lookup!$AT$3:$AU$5,2,FALSE)</f>
        <v>#N/A</v>
      </c>
      <c r="AH343" s="73"/>
      <c r="AI343" s="73"/>
      <c r="AJ343" s="73"/>
      <c r="AK343" s="72"/>
      <c r="AO343" s="73"/>
      <c r="AT343" s="70">
        <v>42</v>
      </c>
      <c r="AU343" s="70">
        <v>90</v>
      </c>
      <c r="AV343" s="77">
        <v>9</v>
      </c>
      <c r="AW343" s="77">
        <v>180</v>
      </c>
      <c r="AX343" s="77">
        <f t="shared" si="140"/>
        <v>-80.023520295477255</v>
      </c>
      <c r="AY343" s="77">
        <f t="shared" si="141"/>
        <v>279.97647970452272</v>
      </c>
      <c r="AZ343" s="77">
        <f t="shared" si="142"/>
        <v>47.56556736303996</v>
      </c>
      <c r="BA343" s="77">
        <f t="shared" si="143"/>
        <v>9.9764797045227454</v>
      </c>
      <c r="BB343" s="77">
        <f t="shared" si="144"/>
        <v>42.43443263696004</v>
      </c>
      <c r="BC343" s="77">
        <f t="shared" si="145"/>
        <v>99.976479704522717</v>
      </c>
      <c r="BD343" s="79">
        <f t="shared" si="146"/>
        <v>42.43443263696004</v>
      </c>
      <c r="BE343" s="70">
        <f t="shared" si="58"/>
        <v>72.43443263696004</v>
      </c>
      <c r="BF343" s="70">
        <f t="shared" si="157"/>
        <v>-12.43443263696004</v>
      </c>
    </row>
    <row r="344" spans="3:58" s="70" customFormat="1">
      <c r="C344" s="70" t="s">
        <v>1386</v>
      </c>
      <c r="D344" s="70" t="s">
        <v>1387</v>
      </c>
      <c r="E344" s="70">
        <v>35</v>
      </c>
      <c r="F344" s="70">
        <v>2</v>
      </c>
      <c r="G344" s="71" t="str">
        <f t="shared" si="25"/>
        <v>35-2</v>
      </c>
      <c r="H344" s="70">
        <v>0</v>
      </c>
      <c r="I344" s="70">
        <v>77</v>
      </c>
      <c r="J344" s="70" t="b">
        <f>IF((I344/100)&gt;(VLOOKUP($G344,[1]Depth_Lookup_CCL!$A$3:$L$549,9,FALSE)),"Value too high",TRUE)</f>
        <v>1</v>
      </c>
      <c r="K344" s="29">
        <f>(VLOOKUP($G344,Depth_Lookup_CCL!$A$3:$Z$549,11,FALSE))+(H344/100)</f>
        <v>88.59</v>
      </c>
      <c r="L344" s="29">
        <f>(VLOOKUP($G344,Depth_Lookup_CCL!$A$3:$Z$549,11,FALSE))+(I344/100)</f>
        <v>89.36</v>
      </c>
      <c r="M344" s="67">
        <v>7</v>
      </c>
      <c r="N344" s="70" t="s">
        <v>1389</v>
      </c>
      <c r="O344" s="70" t="s">
        <v>233</v>
      </c>
      <c r="P344" s="73"/>
      <c r="Q344" s="73"/>
      <c r="R344" s="73"/>
      <c r="S344" s="76"/>
      <c r="T344" s="76" t="s">
        <v>158</v>
      </c>
      <c r="U344" s="76" t="s">
        <v>155</v>
      </c>
      <c r="V344" s="76" t="s">
        <v>176</v>
      </c>
      <c r="W344" s="76" t="s">
        <v>107</v>
      </c>
      <c r="X344" s="76">
        <f>VLOOKUP(W344,[4]definitions_list_lookup!$V$12:$W$15,2,FALSE)</f>
        <v>2</v>
      </c>
      <c r="Y344" s="76" t="s">
        <v>243</v>
      </c>
      <c r="Z344" s="76">
        <f>VLOOKUP(Y344,[4]definitions_list_lookup!$AT$3:$AU$5,2,FALSE)</f>
        <v>2</v>
      </c>
      <c r="AA344" s="78">
        <v>5</v>
      </c>
      <c r="AB344" s="78" t="s">
        <v>1426</v>
      </c>
      <c r="AC344" s="73"/>
      <c r="AD344" s="73"/>
      <c r="AE344" s="73" t="e">
        <f>VLOOKUP(AD344,definitions_list_lookup!$Y$12:$Z$15,2,FALSE)</f>
        <v>#N/A</v>
      </c>
      <c r="AF344" s="75"/>
      <c r="AG344" s="75" t="e">
        <f>VLOOKUP(AF344,definitions_list_lookup!$AT$3:$AU$5,2,FALSE)</f>
        <v>#N/A</v>
      </c>
      <c r="AH344" s="73"/>
      <c r="AI344" s="73"/>
      <c r="AJ344" s="73"/>
      <c r="AK344" s="72"/>
      <c r="AO344" s="73"/>
      <c r="AT344" s="70">
        <v>41</v>
      </c>
      <c r="AU344" s="70">
        <v>90</v>
      </c>
      <c r="AV344" s="77">
        <v>4</v>
      </c>
      <c r="AW344" s="77">
        <v>180</v>
      </c>
      <c r="AX344" s="77">
        <f t="shared" si="140"/>
        <v>-85.400938978670354</v>
      </c>
      <c r="AY344" s="77">
        <f t="shared" si="141"/>
        <v>274.59906102132965</v>
      </c>
      <c r="AZ344" s="77">
        <f t="shared" si="142"/>
        <v>48.908489244543809</v>
      </c>
      <c r="BA344" s="77">
        <f t="shared" si="143"/>
        <v>4.5990610213296463</v>
      </c>
      <c r="BB344" s="77">
        <f t="shared" si="144"/>
        <v>41.091510755456191</v>
      </c>
      <c r="BC344" s="77">
        <f t="shared" si="145"/>
        <v>94.599061021329646</v>
      </c>
      <c r="BD344" s="79">
        <f t="shared" si="146"/>
        <v>41.091510755456191</v>
      </c>
      <c r="BE344" s="70">
        <f t="shared" si="58"/>
        <v>71.091510755456198</v>
      </c>
      <c r="BF344" s="70">
        <f t="shared" si="157"/>
        <v>-11.091510755456191</v>
      </c>
    </row>
    <row r="345" spans="3:58" s="70" customFormat="1">
      <c r="C345" s="70" t="s">
        <v>1386</v>
      </c>
      <c r="D345" s="70" t="s">
        <v>1387</v>
      </c>
      <c r="E345" s="70">
        <v>35</v>
      </c>
      <c r="F345" s="70">
        <v>3</v>
      </c>
      <c r="G345" s="71" t="str">
        <f t="shared" si="25"/>
        <v>35-3</v>
      </c>
      <c r="H345" s="70">
        <v>0</v>
      </c>
      <c r="I345" s="70">
        <v>80</v>
      </c>
      <c r="J345" s="70" t="b">
        <f>IF((I345/100)&gt;(VLOOKUP($G345,[1]Depth_Lookup_CCL!$A$3:$L$549,9,FALSE)),"Value too high",TRUE)</f>
        <v>1</v>
      </c>
      <c r="K345" s="29">
        <f>(VLOOKUP($G345,Depth_Lookup_CCL!$A$3:$Z$549,11,FALSE))+(H345/100)</f>
        <v>89.37</v>
      </c>
      <c r="L345" s="29">
        <f>(VLOOKUP($G345,Depth_Lookup_CCL!$A$3:$Z$549,11,FALSE))+(I345/100)</f>
        <v>90.17</v>
      </c>
      <c r="M345" s="67">
        <v>7</v>
      </c>
      <c r="N345" s="70" t="s">
        <v>1389</v>
      </c>
      <c r="O345" s="70" t="s">
        <v>233</v>
      </c>
      <c r="P345" s="73"/>
      <c r="Q345" s="73"/>
      <c r="R345" s="73"/>
      <c r="S345" s="76" t="s">
        <v>1393</v>
      </c>
      <c r="T345" s="76"/>
      <c r="U345" s="76"/>
      <c r="V345" s="76"/>
      <c r="W345" s="76"/>
      <c r="X345" s="76" t="e">
        <f>VLOOKUP(W345,[4]definitions_list_lookup!$V$12:$W$15,2,FALSE)</f>
        <v>#N/A</v>
      </c>
      <c r="Y345" s="76"/>
      <c r="Z345" s="76" t="e">
        <f>VLOOKUP(Y345,[4]definitions_list_lookup!$AT$3:$AU$5,2,FALSE)</f>
        <v>#N/A</v>
      </c>
      <c r="AA345" s="78"/>
      <c r="AB345" s="78"/>
      <c r="AC345" s="73"/>
      <c r="AD345" s="73"/>
      <c r="AE345" s="73" t="e">
        <f>VLOOKUP(AD345,definitions_list_lookup!$Y$12:$Z$15,2,FALSE)</f>
        <v>#N/A</v>
      </c>
      <c r="AF345" s="75"/>
      <c r="AG345" s="75" t="e">
        <f>VLOOKUP(AF345,definitions_list_lookup!$AT$3:$AU$5,2,FALSE)</f>
        <v>#N/A</v>
      </c>
      <c r="AH345" s="73"/>
      <c r="AI345" s="73"/>
      <c r="AJ345" s="73"/>
      <c r="AK345" s="72"/>
      <c r="AO345" s="73"/>
      <c r="AT345" s="70">
        <v>25</v>
      </c>
      <c r="AU345" s="70">
        <v>90</v>
      </c>
      <c r="AV345" s="77">
        <v>0</v>
      </c>
      <c r="AW345" s="77">
        <v>180</v>
      </c>
      <c r="AX345" s="77">
        <f t="shared" si="140"/>
        <v>-90</v>
      </c>
      <c r="AY345" s="77">
        <f t="shared" si="141"/>
        <v>270</v>
      </c>
      <c r="AZ345" s="77">
        <f t="shared" si="142"/>
        <v>65</v>
      </c>
      <c r="BA345" s="77">
        <f t="shared" si="143"/>
        <v>360</v>
      </c>
      <c r="BB345" s="77">
        <f t="shared" si="144"/>
        <v>25</v>
      </c>
      <c r="BC345" s="77">
        <f t="shared" si="145"/>
        <v>90</v>
      </c>
      <c r="BD345" s="79">
        <f t="shared" si="146"/>
        <v>25</v>
      </c>
      <c r="BE345" s="70">
        <f t="shared" si="58"/>
        <v>55</v>
      </c>
      <c r="BF345" s="70">
        <f t="shared" si="157"/>
        <v>5</v>
      </c>
    </row>
    <row r="346" spans="3:58" s="70" customFormat="1">
      <c r="C346" s="70" t="s">
        <v>1386</v>
      </c>
      <c r="D346" s="70" t="s">
        <v>1387</v>
      </c>
      <c r="E346" s="70">
        <v>35</v>
      </c>
      <c r="F346" s="70">
        <v>4</v>
      </c>
      <c r="G346" s="71" t="str">
        <f t="shared" si="25"/>
        <v>35-4</v>
      </c>
      <c r="H346" s="70">
        <v>0</v>
      </c>
      <c r="I346" s="70">
        <v>83</v>
      </c>
      <c r="J346" s="70" t="b">
        <f>IF((I346/100)&gt;(VLOOKUP($G346,[1]Depth_Lookup_CCL!$A$3:$L$549,9,FALSE)),"Value too high",TRUE)</f>
        <v>1</v>
      </c>
      <c r="K346" s="29">
        <f>(VLOOKUP($G346,Depth_Lookup_CCL!$A$3:$Z$549,11,FALSE))+(H346/100)</f>
        <v>90.175000000000011</v>
      </c>
      <c r="L346" s="29">
        <f>(VLOOKUP($G346,Depth_Lookup_CCL!$A$3:$Z$549,11,FALSE))+(I346/100)</f>
        <v>91.00500000000001</v>
      </c>
      <c r="M346" s="67">
        <v>7</v>
      </c>
      <c r="N346" s="70" t="s">
        <v>1389</v>
      </c>
      <c r="O346" s="70" t="s">
        <v>233</v>
      </c>
      <c r="P346" s="73"/>
      <c r="Q346" s="73"/>
      <c r="R346" s="73"/>
      <c r="S346" s="76" t="s">
        <v>1393</v>
      </c>
      <c r="T346" s="76"/>
      <c r="U346" s="76"/>
      <c r="V346" s="76"/>
      <c r="W346" s="76"/>
      <c r="X346" s="76" t="e">
        <f>VLOOKUP(W346,[4]definitions_list_lookup!$V$12:$W$15,2,FALSE)</f>
        <v>#N/A</v>
      </c>
      <c r="Y346" s="76"/>
      <c r="Z346" s="76" t="e">
        <f>VLOOKUP(Y346,[4]definitions_list_lookup!$AT$3:$AU$5,2,FALSE)</f>
        <v>#N/A</v>
      </c>
      <c r="AA346" s="78"/>
      <c r="AB346" s="78"/>
      <c r="AC346" s="73"/>
      <c r="AD346" s="73"/>
      <c r="AE346" s="73" t="e">
        <f>VLOOKUP(AD346,definitions_list_lookup!$Y$12:$Z$15,2,FALSE)</f>
        <v>#N/A</v>
      </c>
      <c r="AF346" s="75"/>
      <c r="AG346" s="75" t="e">
        <f>VLOOKUP(AF346,definitions_list_lookup!$AT$3:$AU$5,2,FALSE)</f>
        <v>#N/A</v>
      </c>
      <c r="AH346" s="73"/>
      <c r="AI346" s="73"/>
      <c r="AJ346" s="73"/>
      <c r="AK346" s="72"/>
      <c r="AO346" s="73"/>
      <c r="AT346" s="70">
        <v>22</v>
      </c>
      <c r="AU346" s="70">
        <v>90</v>
      </c>
      <c r="AV346" s="77">
        <v>0</v>
      </c>
      <c r="AW346" s="77">
        <v>360</v>
      </c>
      <c r="AX346" s="77">
        <f t="shared" si="140"/>
        <v>-90.000000000000014</v>
      </c>
      <c r="AY346" s="77">
        <f t="shared" si="141"/>
        <v>270</v>
      </c>
      <c r="AZ346" s="77">
        <f t="shared" si="142"/>
        <v>68</v>
      </c>
      <c r="BA346" s="77">
        <f t="shared" si="143"/>
        <v>360</v>
      </c>
      <c r="BB346" s="77">
        <f t="shared" si="144"/>
        <v>22</v>
      </c>
      <c r="BC346" s="77">
        <f t="shared" si="145"/>
        <v>90</v>
      </c>
      <c r="BD346" s="79">
        <f t="shared" si="146"/>
        <v>22</v>
      </c>
      <c r="BE346" s="70">
        <f t="shared" si="58"/>
        <v>52</v>
      </c>
      <c r="BF346" s="70">
        <f t="shared" si="157"/>
        <v>8</v>
      </c>
    </row>
    <row r="347" spans="3:58" s="70" customFormat="1">
      <c r="C347" s="70" t="s">
        <v>1386</v>
      </c>
      <c r="D347" s="70" t="s">
        <v>1387</v>
      </c>
      <c r="E347" s="70">
        <v>36</v>
      </c>
      <c r="F347" s="70">
        <v>1</v>
      </c>
      <c r="G347" s="71" t="str">
        <f t="shared" si="25"/>
        <v>36-1</v>
      </c>
      <c r="H347" s="70">
        <v>0</v>
      </c>
      <c r="I347" s="70">
        <v>77</v>
      </c>
      <c r="J347" s="70" t="b">
        <f>IF((I347/100)&gt;(VLOOKUP($G347,[1]Depth_Lookup_CCL!$A$3:$L$549,9,FALSE)),"Value too high",TRUE)</f>
        <v>1</v>
      </c>
      <c r="K347" s="29">
        <f>(VLOOKUP($G347,Depth_Lookup_CCL!$A$3:$Z$549,11,FALSE))+(H347/100)</f>
        <v>90.85</v>
      </c>
      <c r="L347" s="29">
        <f>(VLOOKUP($G347,Depth_Lookup_CCL!$A$3:$Z$549,11,FALSE))+(I347/100)</f>
        <v>91.61999999999999</v>
      </c>
      <c r="M347" s="67">
        <v>7</v>
      </c>
      <c r="N347" s="70" t="s">
        <v>1389</v>
      </c>
      <c r="O347" s="70" t="s">
        <v>233</v>
      </c>
      <c r="P347" s="73"/>
      <c r="Q347" s="73"/>
      <c r="R347" s="73"/>
      <c r="S347" s="76"/>
      <c r="T347" s="76" t="s">
        <v>158</v>
      </c>
      <c r="U347" s="76" t="s">
        <v>155</v>
      </c>
      <c r="V347" s="76" t="s">
        <v>176</v>
      </c>
      <c r="W347" s="76" t="s">
        <v>107</v>
      </c>
      <c r="X347" s="76">
        <f>VLOOKUP(W347,[4]definitions_list_lookup!$V$12:$W$15,2,FALSE)</f>
        <v>2</v>
      </c>
      <c r="Y347" s="76" t="s">
        <v>242</v>
      </c>
      <c r="Z347" s="76">
        <f>VLOOKUP(Y347,[4]definitions_list_lookup!$AT$3:$AU$5,2,FALSE)</f>
        <v>1</v>
      </c>
      <c r="AA347" s="78">
        <v>7</v>
      </c>
      <c r="AB347" s="78"/>
      <c r="AC347" s="73"/>
      <c r="AD347" s="73"/>
      <c r="AE347" s="73" t="e">
        <f>VLOOKUP(AD347,definitions_list_lookup!$Y$12:$Z$15,2,FALSE)</f>
        <v>#N/A</v>
      </c>
      <c r="AF347" s="75"/>
      <c r="AG347" s="75" t="e">
        <f>VLOOKUP(AF347,definitions_list_lookup!$AT$3:$AU$5,2,FALSE)</f>
        <v>#N/A</v>
      </c>
      <c r="AH347" s="73"/>
      <c r="AI347" s="73"/>
      <c r="AJ347" s="73"/>
      <c r="AK347" s="72"/>
      <c r="AO347" s="73"/>
      <c r="AT347" s="70">
        <v>34</v>
      </c>
      <c r="AU347" s="70">
        <v>90</v>
      </c>
      <c r="AV347" s="77">
        <v>0</v>
      </c>
      <c r="AW347" s="77">
        <v>360</v>
      </c>
      <c r="AX347" s="77">
        <f t="shared" si="140"/>
        <v>-90.000000000000014</v>
      </c>
      <c r="AY347" s="77">
        <f t="shared" si="141"/>
        <v>270</v>
      </c>
      <c r="AZ347" s="77">
        <f t="shared" si="142"/>
        <v>55.999999999999993</v>
      </c>
      <c r="BA347" s="77">
        <f t="shared" si="143"/>
        <v>360</v>
      </c>
      <c r="BB347" s="77">
        <f t="shared" si="144"/>
        <v>34.000000000000007</v>
      </c>
      <c r="BC347" s="77">
        <f t="shared" si="145"/>
        <v>90</v>
      </c>
      <c r="BD347" s="79">
        <f t="shared" si="146"/>
        <v>34.000000000000007</v>
      </c>
      <c r="BE347" s="70">
        <f t="shared" si="58"/>
        <v>64</v>
      </c>
      <c r="BF347" s="70">
        <f t="shared" si="157"/>
        <v>-4.0000000000000071</v>
      </c>
    </row>
    <row r="348" spans="3:58" s="70" customFormat="1">
      <c r="C348" s="70" t="s">
        <v>1386</v>
      </c>
      <c r="D348" s="70" t="s">
        <v>1387</v>
      </c>
      <c r="E348" s="70">
        <v>36</v>
      </c>
      <c r="F348" s="70">
        <v>2</v>
      </c>
      <c r="G348" s="71" t="str">
        <f t="shared" si="25"/>
        <v>36-2</v>
      </c>
      <c r="H348" s="70">
        <v>0</v>
      </c>
      <c r="I348" s="70">
        <v>97</v>
      </c>
      <c r="J348" s="70" t="b">
        <f>IF((I348/100)&gt;(VLOOKUP($G348,[1]Depth_Lookup_CCL!$A$3:$L$549,9,FALSE)),"Value too high",TRUE)</f>
        <v>1</v>
      </c>
      <c r="K348" s="29">
        <f>(VLOOKUP($G348,Depth_Lookup_CCL!$A$3:$Z$549,11,FALSE))+(H348/100)</f>
        <v>91.61999999999999</v>
      </c>
      <c r="L348" s="29">
        <f>(VLOOKUP($G348,Depth_Lookup_CCL!$A$3:$Z$549,11,FALSE))+(I348/100)</f>
        <v>92.589999999999989</v>
      </c>
      <c r="M348" s="67">
        <v>7</v>
      </c>
      <c r="N348" s="70" t="s">
        <v>1389</v>
      </c>
      <c r="O348" s="70" t="s">
        <v>233</v>
      </c>
      <c r="P348" s="73"/>
      <c r="Q348" s="73"/>
      <c r="R348" s="73"/>
      <c r="S348" s="76" t="s">
        <v>1393</v>
      </c>
      <c r="T348" s="76"/>
      <c r="U348" s="76"/>
      <c r="V348" s="76"/>
      <c r="W348" s="76"/>
      <c r="X348" s="76" t="e">
        <f>VLOOKUP(W348,[4]definitions_list_lookup!$V$12:$W$15,2,FALSE)</f>
        <v>#N/A</v>
      </c>
      <c r="Y348" s="76"/>
      <c r="Z348" s="76" t="e">
        <f>VLOOKUP(Y348,[4]definitions_list_lookup!$AT$3:$AU$5,2,FALSE)</f>
        <v>#N/A</v>
      </c>
      <c r="AA348" s="78"/>
      <c r="AB348" s="78"/>
      <c r="AC348" s="73"/>
      <c r="AD348" s="73"/>
      <c r="AE348" s="73" t="e">
        <f>VLOOKUP(AD348,definitions_list_lookup!$Y$12:$Z$15,2,FALSE)</f>
        <v>#N/A</v>
      </c>
      <c r="AF348" s="75"/>
      <c r="AG348" s="75" t="e">
        <f>VLOOKUP(AF348,definitions_list_lookup!$AT$3:$AU$5,2,FALSE)</f>
        <v>#N/A</v>
      </c>
      <c r="AH348" s="73"/>
      <c r="AI348" s="73"/>
      <c r="AJ348" s="73"/>
      <c r="AK348" s="72"/>
      <c r="AO348" s="73"/>
      <c r="AT348" s="70">
        <v>31</v>
      </c>
      <c r="AU348" s="70">
        <v>90</v>
      </c>
      <c r="AV348" s="77">
        <v>0</v>
      </c>
      <c r="AW348" s="77">
        <v>360</v>
      </c>
      <c r="AX348" s="77">
        <f t="shared" si="140"/>
        <v>-90.000000000000014</v>
      </c>
      <c r="AY348" s="77">
        <f t="shared" si="141"/>
        <v>270</v>
      </c>
      <c r="AZ348" s="77">
        <f t="shared" si="142"/>
        <v>59.000000000000007</v>
      </c>
      <c r="BA348" s="77">
        <f t="shared" si="143"/>
        <v>360</v>
      </c>
      <c r="BB348" s="77">
        <f t="shared" si="144"/>
        <v>30.999999999999993</v>
      </c>
      <c r="BC348" s="77">
        <f t="shared" si="145"/>
        <v>90</v>
      </c>
      <c r="BD348" s="79">
        <f t="shared" si="146"/>
        <v>30.999999999999993</v>
      </c>
      <c r="BE348" s="70">
        <f t="shared" si="58"/>
        <v>60.999999999999993</v>
      </c>
      <c r="BF348" s="70">
        <f t="shared" si="157"/>
        <v>-0.99999999999999289</v>
      </c>
    </row>
    <row r="349" spans="3:58" s="70" customFormat="1">
      <c r="C349" s="70" t="s">
        <v>1386</v>
      </c>
      <c r="D349" s="70" t="s">
        <v>1387</v>
      </c>
      <c r="E349" s="70">
        <v>36</v>
      </c>
      <c r="F349" s="70">
        <v>3</v>
      </c>
      <c r="G349" s="71" t="str">
        <f t="shared" si="25"/>
        <v>36-3</v>
      </c>
      <c r="H349" s="70">
        <v>0</v>
      </c>
      <c r="I349" s="70">
        <v>53</v>
      </c>
      <c r="J349" s="70" t="b">
        <f>IF((I349/100)&gt;(VLOOKUP($G349,[1]Depth_Lookup_CCL!$A$3:$L$549,9,FALSE)),"Value too high",TRUE)</f>
        <v>1</v>
      </c>
      <c r="K349" s="29">
        <f>(VLOOKUP($G349,Depth_Lookup_CCL!$A$3:$Z$549,11,FALSE))+(H349/100)</f>
        <v>92.589999999999989</v>
      </c>
      <c r="L349" s="29">
        <f>(VLOOKUP($G349,Depth_Lookup_CCL!$A$3:$Z$549,11,FALSE))+(I349/100)</f>
        <v>93.11999999999999</v>
      </c>
      <c r="M349" s="67">
        <v>7</v>
      </c>
      <c r="N349" s="70" t="s">
        <v>1395</v>
      </c>
      <c r="O349" s="70" t="s">
        <v>233</v>
      </c>
      <c r="P349" s="73"/>
      <c r="Q349" s="73"/>
      <c r="R349" s="73"/>
      <c r="S349" s="76" t="s">
        <v>1393</v>
      </c>
      <c r="T349" s="76" t="s">
        <v>170</v>
      </c>
      <c r="U349" s="76" t="s">
        <v>155</v>
      </c>
      <c r="V349" s="76" t="s">
        <v>176</v>
      </c>
      <c r="W349" s="76" t="s">
        <v>107</v>
      </c>
      <c r="X349" s="76">
        <f>VLOOKUP(W349,[4]definitions_list_lookup!$V$12:$W$15,2,FALSE)</f>
        <v>2</v>
      </c>
      <c r="Y349" s="76" t="s">
        <v>243</v>
      </c>
      <c r="Z349" s="76">
        <f>VLOOKUP(Y349,[4]definitions_list_lookup!$AT$3:$AU$5,2,FALSE)</f>
        <v>2</v>
      </c>
      <c r="AA349" s="78">
        <v>20</v>
      </c>
      <c r="AB349" s="78"/>
      <c r="AC349" s="73"/>
      <c r="AD349" s="73"/>
      <c r="AE349" s="73" t="e">
        <f>VLOOKUP(AD349,definitions_list_lookup!$Y$12:$Z$15,2,FALSE)</f>
        <v>#N/A</v>
      </c>
      <c r="AF349" s="75"/>
      <c r="AG349" s="75" t="e">
        <f>VLOOKUP(AF349,definitions_list_lookup!$AT$3:$AU$5,2,FALSE)</f>
        <v>#N/A</v>
      </c>
      <c r="AH349" s="73"/>
      <c r="AI349" s="73"/>
      <c r="AJ349" s="73"/>
      <c r="AK349" s="72"/>
      <c r="AO349" s="73"/>
      <c r="AT349" s="70">
        <v>40</v>
      </c>
      <c r="AU349" s="70">
        <v>90</v>
      </c>
      <c r="AV349" s="77">
        <v>0</v>
      </c>
      <c r="AW349" s="77">
        <v>360</v>
      </c>
      <c r="AX349" s="77">
        <f t="shared" si="140"/>
        <v>-90.000000000000014</v>
      </c>
      <c r="AY349" s="77">
        <f t="shared" si="141"/>
        <v>270</v>
      </c>
      <c r="AZ349" s="77">
        <f t="shared" si="142"/>
        <v>50</v>
      </c>
      <c r="BA349" s="77">
        <f t="shared" si="143"/>
        <v>360</v>
      </c>
      <c r="BB349" s="77">
        <f t="shared" si="144"/>
        <v>40</v>
      </c>
      <c r="BC349" s="77">
        <f t="shared" si="145"/>
        <v>90</v>
      </c>
      <c r="BD349" s="79">
        <f t="shared" si="146"/>
        <v>40</v>
      </c>
      <c r="BE349" s="70">
        <f t="shared" si="58"/>
        <v>70</v>
      </c>
      <c r="BF349" s="70">
        <f t="shared" si="157"/>
        <v>-10</v>
      </c>
    </row>
    <row r="350" spans="3:58" s="70" customFormat="1">
      <c r="C350" s="70" t="s">
        <v>1386</v>
      </c>
      <c r="D350" s="70" t="s">
        <v>1387</v>
      </c>
      <c r="E350" s="70">
        <v>36</v>
      </c>
      <c r="F350" s="70">
        <v>4</v>
      </c>
      <c r="G350" s="71" t="str">
        <f t="shared" si="25"/>
        <v>36-4</v>
      </c>
      <c r="H350" s="70">
        <v>0</v>
      </c>
      <c r="I350" s="70">
        <v>58</v>
      </c>
      <c r="J350" s="70" t="b">
        <f>IF((I350/100)&gt;(VLOOKUP($G350,[1]Depth_Lookup_CCL!$A$3:$L$549,9,FALSE)),"Value too high",TRUE)</f>
        <v>1</v>
      </c>
      <c r="K350" s="29">
        <f>(VLOOKUP($G350,Depth_Lookup_CCL!$A$3:$Z$549,11,FALSE))+(H350/100)</f>
        <v>93.13</v>
      </c>
      <c r="L350" s="29">
        <f>(VLOOKUP($G350,Depth_Lookup_CCL!$A$3:$Z$549,11,FALSE))+(I350/100)</f>
        <v>93.71</v>
      </c>
      <c r="M350" s="67">
        <v>7</v>
      </c>
      <c r="N350" s="70" t="s">
        <v>1389</v>
      </c>
      <c r="O350" s="70" t="s">
        <v>233</v>
      </c>
      <c r="P350" s="73"/>
      <c r="Q350" s="73"/>
      <c r="R350" s="73"/>
      <c r="S350" s="76" t="s">
        <v>1393</v>
      </c>
      <c r="T350" s="76"/>
      <c r="U350" s="76"/>
      <c r="V350" s="76"/>
      <c r="W350" s="76"/>
      <c r="X350" s="76" t="e">
        <f>VLOOKUP(W350,[4]definitions_list_lookup!$V$12:$W$15,2,FALSE)</f>
        <v>#N/A</v>
      </c>
      <c r="Y350" s="76"/>
      <c r="Z350" s="76" t="e">
        <f>VLOOKUP(Y350,[4]definitions_list_lookup!$AT$3:$AU$5,2,FALSE)</f>
        <v>#N/A</v>
      </c>
      <c r="AA350" s="78"/>
      <c r="AB350" s="78"/>
      <c r="AC350" s="73"/>
      <c r="AD350" s="73"/>
      <c r="AE350" s="73" t="e">
        <f>VLOOKUP(AD350,definitions_list_lookup!$Y$12:$Z$15,2,FALSE)</f>
        <v>#N/A</v>
      </c>
      <c r="AF350" s="75"/>
      <c r="AG350" s="75" t="e">
        <f>VLOOKUP(AF350,definitions_list_lookup!$AT$3:$AU$5,2,FALSE)</f>
        <v>#N/A</v>
      </c>
      <c r="AH350" s="73"/>
      <c r="AI350" s="73"/>
      <c r="AJ350" s="73"/>
      <c r="AK350" s="72"/>
      <c r="AO350" s="73"/>
      <c r="AT350" s="70">
        <v>32</v>
      </c>
      <c r="AU350" s="70">
        <v>90</v>
      </c>
      <c r="AV350" s="77">
        <v>0</v>
      </c>
      <c r="AW350" s="77">
        <v>360</v>
      </c>
      <c r="AX350" s="77">
        <f t="shared" si="140"/>
        <v>-90.000000000000014</v>
      </c>
      <c r="AY350" s="77">
        <f t="shared" si="141"/>
        <v>270</v>
      </c>
      <c r="AZ350" s="77">
        <f t="shared" si="142"/>
        <v>58.000000000000007</v>
      </c>
      <c r="BA350" s="77">
        <f t="shared" si="143"/>
        <v>360</v>
      </c>
      <c r="BB350" s="77">
        <f t="shared" si="144"/>
        <v>31.999999999999993</v>
      </c>
      <c r="BC350" s="77">
        <f t="shared" si="145"/>
        <v>90</v>
      </c>
      <c r="BD350" s="79">
        <f t="shared" si="146"/>
        <v>31.999999999999993</v>
      </c>
      <c r="BE350" s="70">
        <f t="shared" si="58"/>
        <v>61.999999999999993</v>
      </c>
      <c r="BF350" s="70">
        <f t="shared" si="157"/>
        <v>-1.9999999999999929</v>
      </c>
    </row>
    <row r="351" spans="3:58" s="70" customFormat="1">
      <c r="C351" s="70" t="s">
        <v>1386</v>
      </c>
      <c r="D351" s="70" t="s">
        <v>1387</v>
      </c>
      <c r="E351" s="70">
        <v>36</v>
      </c>
      <c r="F351" s="70">
        <v>5</v>
      </c>
      <c r="G351" s="71" t="str">
        <f t="shared" si="25"/>
        <v>36-5</v>
      </c>
      <c r="H351" s="70">
        <v>0</v>
      </c>
      <c r="I351" s="70">
        <v>49</v>
      </c>
      <c r="J351" s="70" t="str">
        <f>IF((I351/100)&gt;(VLOOKUP($G351,[1]Depth_Lookup_CCL!$A$3:$L$549,9,FALSE)),"Value too high",TRUE)</f>
        <v>Value too high</v>
      </c>
      <c r="K351" s="29">
        <f>(VLOOKUP($G351,Depth_Lookup_CCL!$A$3:$Z$549,11,FALSE))+(H351/100)</f>
        <v>93.714999999999989</v>
      </c>
      <c r="L351" s="29">
        <f>(VLOOKUP($G351,Depth_Lookup_CCL!$A$3:$Z$549,11,FALSE))+(I351/100)</f>
        <v>94.204999999999984</v>
      </c>
      <c r="M351" s="67">
        <v>7</v>
      </c>
      <c r="N351" s="70" t="s">
        <v>1389</v>
      </c>
      <c r="O351" s="70" t="s">
        <v>233</v>
      </c>
      <c r="P351" s="73"/>
      <c r="Q351" s="73"/>
      <c r="R351" s="73"/>
      <c r="S351" s="76"/>
      <c r="T351" s="76"/>
      <c r="U351" s="76"/>
      <c r="V351" s="76"/>
      <c r="W351" s="76"/>
      <c r="X351" s="76" t="e">
        <f>VLOOKUP(W351,[4]definitions_list_lookup!$V$12:$W$15,2,FALSE)</f>
        <v>#N/A</v>
      </c>
      <c r="Y351" s="76"/>
      <c r="Z351" s="76" t="e">
        <f>VLOOKUP(Y351,[4]definitions_list_lookup!$AT$3:$AU$5,2,FALSE)</f>
        <v>#N/A</v>
      </c>
      <c r="AA351" s="78"/>
      <c r="AB351" s="78"/>
      <c r="AC351" s="73"/>
      <c r="AD351" s="73"/>
      <c r="AE351" s="73" t="e">
        <f>VLOOKUP(AD351,definitions_list_lookup!$Y$12:$Z$15,2,FALSE)</f>
        <v>#N/A</v>
      </c>
      <c r="AF351" s="75"/>
      <c r="AG351" s="75" t="e">
        <f>VLOOKUP(AF351,definitions_list_lookup!$AT$3:$AU$5,2,FALSE)</f>
        <v>#N/A</v>
      </c>
      <c r="AH351" s="73"/>
      <c r="AI351" s="73"/>
      <c r="AJ351" s="73"/>
      <c r="AK351" s="72"/>
      <c r="AO351" s="73"/>
      <c r="AV351" s="77"/>
      <c r="AW351" s="77"/>
      <c r="AX351" s="77"/>
      <c r="AY351" s="77"/>
      <c r="AZ351" s="77"/>
      <c r="BA351" s="77"/>
      <c r="BB351" s="77"/>
      <c r="BC351" s="77"/>
      <c r="BD351" s="79"/>
    </row>
    <row r="352" spans="3:58" s="70" customFormat="1">
      <c r="C352" s="70" t="s">
        <v>1386</v>
      </c>
      <c r="D352" s="70" t="s">
        <v>1387</v>
      </c>
      <c r="E352" s="70">
        <v>37</v>
      </c>
      <c r="F352" s="70">
        <v>1</v>
      </c>
      <c r="G352" s="71" t="str">
        <f t="shared" si="25"/>
        <v>37-1</v>
      </c>
      <c r="H352" s="70">
        <v>0</v>
      </c>
      <c r="I352" s="70">
        <v>99</v>
      </c>
      <c r="J352" s="70" t="str">
        <f>IF((I352/100)&gt;(VLOOKUP($G352,[1]Depth_Lookup_CCL!$A$3:$L$549,9,FALSE)),"Value too high",TRUE)</f>
        <v>Value too high</v>
      </c>
      <c r="K352" s="29">
        <f>(VLOOKUP($G352,Depth_Lookup_CCL!$A$3:$Z$549,11,FALSE))+(H352/100)</f>
        <v>93.9</v>
      </c>
      <c r="L352" s="29">
        <f>(VLOOKUP($G352,Depth_Lookup_CCL!$A$3:$Z$549,11,FALSE))+(I352/100)</f>
        <v>94.89</v>
      </c>
      <c r="M352" s="67">
        <v>7</v>
      </c>
      <c r="N352" s="70" t="s">
        <v>1389</v>
      </c>
      <c r="O352" s="70" t="s">
        <v>233</v>
      </c>
      <c r="P352" s="73"/>
      <c r="Q352" s="73"/>
      <c r="R352" s="73"/>
      <c r="S352" s="76"/>
      <c r="T352" s="76" t="s">
        <v>170</v>
      </c>
      <c r="U352" s="76" t="s">
        <v>155</v>
      </c>
      <c r="V352" s="76" t="s">
        <v>176</v>
      </c>
      <c r="W352" s="76" t="s">
        <v>107</v>
      </c>
      <c r="X352" s="76">
        <f>VLOOKUP(W352,[4]definitions_list_lookup!$V$12:$W$15,2,FALSE)</f>
        <v>2</v>
      </c>
      <c r="Y352" s="76" t="s">
        <v>241</v>
      </c>
      <c r="Z352" s="76">
        <f>VLOOKUP(Y352,[4]definitions_list_lookup!$AT$3:$AU$5,2,FALSE)</f>
        <v>0</v>
      </c>
      <c r="AA352" s="78">
        <v>7</v>
      </c>
      <c r="AB352" s="78"/>
      <c r="AC352" s="73"/>
      <c r="AD352" s="73"/>
      <c r="AE352" s="73" t="e">
        <f>VLOOKUP(AD352,definitions_list_lookup!$Y$12:$Z$15,2,FALSE)</f>
        <v>#N/A</v>
      </c>
      <c r="AF352" s="75"/>
      <c r="AG352" s="75" t="e">
        <f>VLOOKUP(AF352,definitions_list_lookup!$AT$3:$AU$5,2,FALSE)</f>
        <v>#N/A</v>
      </c>
      <c r="AH352" s="73"/>
      <c r="AI352" s="73"/>
      <c r="AJ352" s="73"/>
      <c r="AK352" s="72"/>
      <c r="AO352" s="73"/>
      <c r="AT352" s="70">
        <v>34</v>
      </c>
      <c r="AU352" s="70">
        <v>360</v>
      </c>
      <c r="AV352" s="77">
        <v>5</v>
      </c>
      <c r="AW352" s="77">
        <v>90</v>
      </c>
      <c r="AX352" s="77">
        <f t="shared" si="140"/>
        <v>187.39041849315851</v>
      </c>
      <c r="AY352" s="77">
        <f t="shared" si="141"/>
        <v>187.39041849315851</v>
      </c>
      <c r="AZ352" s="77">
        <f t="shared" si="142"/>
        <v>55.778076302436865</v>
      </c>
      <c r="BA352" s="77">
        <f t="shared" si="143"/>
        <v>277.39041849315851</v>
      </c>
      <c r="BB352" s="77">
        <f t="shared" si="144"/>
        <v>34.221923697563135</v>
      </c>
      <c r="BC352" s="77">
        <f t="shared" si="145"/>
        <v>7.3904184931585064</v>
      </c>
      <c r="BD352" s="79">
        <f t="shared" si="146"/>
        <v>34.221923697563135</v>
      </c>
      <c r="BE352" s="70">
        <f t="shared" si="58"/>
        <v>64.221923697563142</v>
      </c>
      <c r="BF352" s="70">
        <f t="shared" si="157"/>
        <v>-4.2219236975631347</v>
      </c>
    </row>
    <row r="353" spans="3:58" s="70" customFormat="1">
      <c r="C353" s="70" t="s">
        <v>1386</v>
      </c>
      <c r="D353" s="70" t="s">
        <v>1387</v>
      </c>
      <c r="E353" s="70">
        <v>37</v>
      </c>
      <c r="F353" s="70">
        <v>2</v>
      </c>
      <c r="G353" s="71" t="str">
        <f t="shared" si="25"/>
        <v>37-2</v>
      </c>
      <c r="H353" s="70">
        <v>0</v>
      </c>
      <c r="I353" s="70">
        <v>100</v>
      </c>
      <c r="J353" s="70" t="b">
        <f>IF((I353/100)&gt;(VLOOKUP($G353,[1]Depth_Lookup_CCL!$A$3:$L$549,9,FALSE)),"Value too high",TRUE)</f>
        <v>1</v>
      </c>
      <c r="K353" s="29">
        <f>(VLOOKUP($G353,Depth_Lookup_CCL!$A$3:$Z$549,11,FALSE))+(H353/100)</f>
        <v>94.885000000000005</v>
      </c>
      <c r="L353" s="29">
        <f>(VLOOKUP($G353,Depth_Lookup_CCL!$A$3:$Z$549,11,FALSE))+(I353/100)</f>
        <v>95.885000000000005</v>
      </c>
      <c r="M353" s="67">
        <v>7</v>
      </c>
      <c r="N353" s="70" t="s">
        <v>1389</v>
      </c>
      <c r="O353" s="70" t="s">
        <v>233</v>
      </c>
      <c r="P353" s="73"/>
      <c r="Q353" s="73"/>
      <c r="R353" s="73"/>
      <c r="S353" s="76"/>
      <c r="T353" s="76"/>
      <c r="U353" s="76"/>
      <c r="V353" s="76"/>
      <c r="W353" s="76"/>
      <c r="X353" s="76" t="e">
        <f>VLOOKUP(W353,[4]definitions_list_lookup!$V$12:$W$15,2,FALSE)</f>
        <v>#N/A</v>
      </c>
      <c r="Y353" s="76"/>
      <c r="Z353" s="76" t="e">
        <f>VLOOKUP(Y353,[4]definitions_list_lookup!$AT$3:$AU$5,2,FALSE)</f>
        <v>#N/A</v>
      </c>
      <c r="AA353" s="78"/>
      <c r="AB353" s="78"/>
      <c r="AC353" s="73"/>
      <c r="AD353" s="73"/>
      <c r="AE353" s="73" t="e">
        <f>VLOOKUP(AD353,definitions_list_lookup!$Y$12:$Z$15,2,FALSE)</f>
        <v>#N/A</v>
      </c>
      <c r="AF353" s="75"/>
      <c r="AG353" s="75" t="e">
        <f>VLOOKUP(AF353,definitions_list_lookup!$AT$3:$AU$5,2,FALSE)</f>
        <v>#N/A</v>
      </c>
      <c r="AH353" s="73"/>
      <c r="AI353" s="73"/>
      <c r="AJ353" s="73"/>
      <c r="AK353" s="72"/>
      <c r="AO353" s="73"/>
      <c r="AT353" s="70">
        <v>34</v>
      </c>
      <c r="AU353" s="70">
        <v>360</v>
      </c>
      <c r="AV353" s="77">
        <v>0</v>
      </c>
      <c r="AW353" s="77">
        <v>90</v>
      </c>
      <c r="AX353" s="77">
        <f t="shared" si="140"/>
        <v>180</v>
      </c>
      <c r="AY353" s="77">
        <f t="shared" si="141"/>
        <v>180</v>
      </c>
      <c r="AZ353" s="77">
        <f t="shared" si="142"/>
        <v>55.999999999999993</v>
      </c>
      <c r="BA353" s="77">
        <f t="shared" si="143"/>
        <v>270</v>
      </c>
      <c r="BB353" s="77">
        <f t="shared" si="144"/>
        <v>34.000000000000007</v>
      </c>
      <c r="BC353" s="77">
        <f t="shared" si="145"/>
        <v>0</v>
      </c>
      <c r="BD353" s="79">
        <f t="shared" si="146"/>
        <v>34.000000000000007</v>
      </c>
      <c r="BE353" s="70">
        <f t="shared" si="58"/>
        <v>64</v>
      </c>
      <c r="BF353" s="70">
        <f t="shared" si="157"/>
        <v>-4.0000000000000071</v>
      </c>
    </row>
    <row r="354" spans="3:58" s="70" customFormat="1">
      <c r="C354" s="70" t="s">
        <v>1386</v>
      </c>
      <c r="D354" s="70" t="s">
        <v>1387</v>
      </c>
      <c r="E354" s="70">
        <v>37</v>
      </c>
      <c r="F354" s="70">
        <v>3</v>
      </c>
      <c r="G354" s="71" t="str">
        <f t="shared" si="25"/>
        <v>37-3</v>
      </c>
      <c r="H354" s="70">
        <v>0</v>
      </c>
      <c r="I354" s="70">
        <v>49</v>
      </c>
      <c r="J354" s="70" t="b">
        <f>IF((I354/100)&gt;(VLOOKUP($G354,[1]Depth_Lookup_CCL!$A$3:$L$549,9,FALSE)),"Value too high",TRUE)</f>
        <v>1</v>
      </c>
      <c r="K354" s="29">
        <f>(VLOOKUP($G354,Depth_Lookup_CCL!$A$3:$Z$549,11,FALSE))+(H354/100)</f>
        <v>95.885000000000005</v>
      </c>
      <c r="L354" s="29">
        <f>(VLOOKUP($G354,Depth_Lookup_CCL!$A$3:$Z$549,11,FALSE))+(I354/100)</f>
        <v>96.375</v>
      </c>
      <c r="M354" s="67">
        <v>7</v>
      </c>
      <c r="N354" s="70" t="s">
        <v>1389</v>
      </c>
      <c r="O354" s="70" t="s">
        <v>233</v>
      </c>
      <c r="P354" s="73"/>
      <c r="Q354" s="73"/>
      <c r="R354" s="73"/>
      <c r="S354" s="76"/>
      <c r="T354" s="76" t="s">
        <v>171</v>
      </c>
      <c r="U354" s="76" t="s">
        <v>155</v>
      </c>
      <c r="V354" s="76" t="s">
        <v>176</v>
      </c>
      <c r="W354" s="76" t="s">
        <v>107</v>
      </c>
      <c r="X354" s="76">
        <f>VLOOKUP(W354,[4]definitions_list_lookup!$V$12:$W$15,2,FALSE)</f>
        <v>2</v>
      </c>
      <c r="Y354" s="76" t="s">
        <v>241</v>
      </c>
      <c r="Z354" s="76">
        <f>VLOOKUP(Y354,[4]definitions_list_lookup!$AT$3:$AU$5,2,FALSE)</f>
        <v>0</v>
      </c>
      <c r="AA354" s="78">
        <v>20</v>
      </c>
      <c r="AB354" s="78"/>
      <c r="AC354" s="73"/>
      <c r="AD354" s="73"/>
      <c r="AE354" s="73" t="e">
        <f>VLOOKUP(AD354,definitions_list_lookup!$Y$12:$Z$15,2,FALSE)</f>
        <v>#N/A</v>
      </c>
      <c r="AF354" s="75"/>
      <c r="AG354" s="75" t="e">
        <f>VLOOKUP(AF354,definitions_list_lookup!$AT$3:$AU$5,2,FALSE)</f>
        <v>#N/A</v>
      </c>
      <c r="AH354" s="73"/>
      <c r="AI354" s="73"/>
      <c r="AJ354" s="73"/>
      <c r="AK354" s="72"/>
      <c r="AO354" s="73"/>
      <c r="AV354" s="77"/>
      <c r="AW354" s="77"/>
      <c r="AX354" s="77"/>
      <c r="AY354" s="77"/>
      <c r="AZ354" s="77"/>
      <c r="BA354" s="77"/>
      <c r="BB354" s="77"/>
      <c r="BC354" s="77"/>
      <c r="BD354" s="79"/>
    </row>
    <row r="355" spans="3:58" s="70" customFormat="1">
      <c r="C355" s="70" t="s">
        <v>1386</v>
      </c>
      <c r="D355" s="70" t="s">
        <v>1387</v>
      </c>
      <c r="E355" s="70">
        <v>37</v>
      </c>
      <c r="F355" s="70">
        <v>4</v>
      </c>
      <c r="G355" s="71" t="str">
        <f t="shared" si="25"/>
        <v>37-4</v>
      </c>
      <c r="H355" s="70">
        <v>0</v>
      </c>
      <c r="I355" s="70">
        <v>80</v>
      </c>
      <c r="J355" s="70" t="b">
        <f>IF((I355/100)&gt;(VLOOKUP($G355,[1]Depth_Lookup_CCL!$A$3:$L$549,9,FALSE)),"Value too high",TRUE)</f>
        <v>1</v>
      </c>
      <c r="K355" s="29">
        <f>(VLOOKUP($G355,Depth_Lookup_CCL!$A$3:$Z$549,11,FALSE))+(H355/100)</f>
        <v>96.375</v>
      </c>
      <c r="L355" s="29">
        <f>(VLOOKUP($G355,Depth_Lookup_CCL!$A$3:$Z$549,11,FALSE))+(I355/100)</f>
        <v>97.174999999999997</v>
      </c>
      <c r="M355" s="67">
        <v>7</v>
      </c>
      <c r="N355" s="70" t="s">
        <v>1395</v>
      </c>
      <c r="O355" s="70" t="s">
        <v>233</v>
      </c>
      <c r="P355" s="73"/>
      <c r="Q355" s="73"/>
      <c r="R355" s="73"/>
      <c r="S355" s="76"/>
      <c r="T355" s="76" t="s">
        <v>158</v>
      </c>
      <c r="U355" s="76"/>
      <c r="V355" s="76"/>
      <c r="W355" s="76"/>
      <c r="X355" s="76" t="e">
        <f>VLOOKUP(W355,[4]definitions_list_lookup!$V$12:$W$15,2,FALSE)</f>
        <v>#N/A</v>
      </c>
      <c r="Y355" s="76"/>
      <c r="Z355" s="76" t="e">
        <f>VLOOKUP(Y355,[4]definitions_list_lookup!$AT$3:$AU$5,2,FALSE)</f>
        <v>#N/A</v>
      </c>
      <c r="AA355" s="78">
        <v>10</v>
      </c>
      <c r="AB355" s="78" t="s">
        <v>1428</v>
      </c>
      <c r="AC355" s="73"/>
      <c r="AD355" s="73"/>
      <c r="AE355" s="73" t="e">
        <f>VLOOKUP(AD355,definitions_list_lookup!$Y$12:$Z$15,2,FALSE)</f>
        <v>#N/A</v>
      </c>
      <c r="AF355" s="75"/>
      <c r="AG355" s="75" t="e">
        <f>VLOOKUP(AF355,definitions_list_lookup!$AT$3:$AU$5,2,FALSE)</f>
        <v>#N/A</v>
      </c>
      <c r="AH355" s="73"/>
      <c r="AI355" s="73"/>
      <c r="AJ355" s="73"/>
      <c r="AK355" s="72"/>
      <c r="AO355" s="73"/>
      <c r="AT355" s="70">
        <v>0.1</v>
      </c>
      <c r="AU355" s="70">
        <v>90</v>
      </c>
      <c r="AV355" s="77">
        <v>47</v>
      </c>
      <c r="AW355" s="77">
        <v>180</v>
      </c>
      <c r="AX355" s="77">
        <f t="shared" si="140"/>
        <v>-9.3251520962382983E-2</v>
      </c>
      <c r="AY355" s="77">
        <f t="shared" si="141"/>
        <v>359.90674847903762</v>
      </c>
      <c r="AZ355" s="77">
        <f t="shared" si="142"/>
        <v>42.999962149619897</v>
      </c>
      <c r="BA355" s="77">
        <f t="shared" si="143"/>
        <v>89.906748479037617</v>
      </c>
      <c r="BB355" s="77">
        <f t="shared" si="144"/>
        <v>47.000037850380103</v>
      </c>
      <c r="BC355" s="77">
        <f t="shared" si="145"/>
        <v>179.90674847903762</v>
      </c>
      <c r="BD355" s="79">
        <f t="shared" si="146"/>
        <v>47.000037850380103</v>
      </c>
      <c r="BE355" s="70">
        <f t="shared" si="58"/>
        <v>77.000037850380096</v>
      </c>
      <c r="BF355" s="70">
        <f t="shared" si="157"/>
        <v>-17.000037850380103</v>
      </c>
    </row>
    <row r="356" spans="3:58" s="70" customFormat="1">
      <c r="C356" s="70" t="s">
        <v>1386</v>
      </c>
      <c r="D356" s="70" t="s">
        <v>1387</v>
      </c>
      <c r="E356" s="70">
        <v>38</v>
      </c>
      <c r="F356" s="70">
        <v>1</v>
      </c>
      <c r="G356" s="71" t="str">
        <f t="shared" si="25"/>
        <v>38-1</v>
      </c>
      <c r="H356" s="70">
        <v>0</v>
      </c>
      <c r="I356" s="70">
        <v>37</v>
      </c>
      <c r="J356" s="70" t="str">
        <f>IF((I356/100)&gt;(VLOOKUP($G356,[1]Depth_Lookup_CCL!$A$3:$L$549,9,FALSE)),"Value too high",TRUE)</f>
        <v>Value too high</v>
      </c>
      <c r="K356" s="29">
        <f>(VLOOKUP($G356,Depth_Lookup_CCL!$A$3:$Z$549,11,FALSE))+(H356/100)</f>
        <v>96.95</v>
      </c>
      <c r="L356" s="29">
        <f>(VLOOKUP($G356,Depth_Lookup_CCL!$A$3:$Z$549,11,FALSE))+(I356/100)</f>
        <v>97.320000000000007</v>
      </c>
      <c r="M356" s="67">
        <v>7</v>
      </c>
      <c r="N356" s="70" t="s">
        <v>1389</v>
      </c>
      <c r="O356" s="70" t="s">
        <v>233</v>
      </c>
      <c r="P356" s="73"/>
      <c r="Q356" s="73"/>
      <c r="R356" s="73"/>
      <c r="S356" s="76"/>
      <c r="T356" s="76"/>
      <c r="U356" s="76"/>
      <c r="V356" s="76"/>
      <c r="W356" s="76"/>
      <c r="X356" s="76" t="e">
        <f>VLOOKUP(W356,[4]definitions_list_lookup!$V$12:$W$15,2,FALSE)</f>
        <v>#N/A</v>
      </c>
      <c r="Y356" s="76"/>
      <c r="Z356" s="76" t="e">
        <f>VLOOKUP(Y356,[4]definitions_list_lookup!$AT$3:$AU$5,2,FALSE)</f>
        <v>#N/A</v>
      </c>
      <c r="AA356" s="78"/>
      <c r="AB356" s="78"/>
      <c r="AC356" s="73"/>
      <c r="AD356" s="73"/>
      <c r="AE356" s="73" t="e">
        <f>VLOOKUP(AD356,definitions_list_lookup!$Y$12:$Z$15,2,FALSE)</f>
        <v>#N/A</v>
      </c>
      <c r="AF356" s="75"/>
      <c r="AG356" s="75" t="e">
        <f>VLOOKUP(AF356,definitions_list_lookup!$AT$3:$AU$5,2,FALSE)</f>
        <v>#N/A</v>
      </c>
      <c r="AH356" s="73"/>
      <c r="AI356" s="73"/>
      <c r="AJ356" s="73"/>
      <c r="AK356" s="72"/>
      <c r="AO356" s="73"/>
      <c r="AT356" s="70">
        <v>55</v>
      </c>
      <c r="AU356" s="70">
        <v>90</v>
      </c>
      <c r="AV356" s="77"/>
      <c r="AW356" s="77"/>
      <c r="AX356" s="77">
        <f t="shared" si="140"/>
        <v>-90</v>
      </c>
      <c r="AY356" s="77">
        <f t="shared" si="141"/>
        <v>270</v>
      </c>
      <c r="AZ356" s="77">
        <f t="shared" si="142"/>
        <v>35.000000000000007</v>
      </c>
      <c r="BA356" s="77">
        <f t="shared" si="143"/>
        <v>360</v>
      </c>
      <c r="BB356" s="77">
        <f t="shared" si="144"/>
        <v>54.999999999999993</v>
      </c>
      <c r="BC356" s="77">
        <f t="shared" si="145"/>
        <v>90</v>
      </c>
      <c r="BD356" s="79">
        <f t="shared" si="146"/>
        <v>54.999999999999993</v>
      </c>
      <c r="BE356" s="70">
        <f t="shared" si="58"/>
        <v>85</v>
      </c>
      <c r="BF356" s="70">
        <f t="shared" si="157"/>
        <v>-24.999999999999993</v>
      </c>
    </row>
    <row r="357" spans="3:58" s="70" customFormat="1">
      <c r="C357" s="70" t="s">
        <v>1386</v>
      </c>
      <c r="D357" s="70" t="s">
        <v>1387</v>
      </c>
      <c r="E357" s="70">
        <v>38</v>
      </c>
      <c r="F357" s="70">
        <v>2</v>
      </c>
      <c r="G357" s="71" t="str">
        <f t="shared" si="25"/>
        <v>38-2</v>
      </c>
      <c r="H357" s="70">
        <v>0</v>
      </c>
      <c r="I357" s="70">
        <v>86</v>
      </c>
      <c r="J357" s="70" t="b">
        <f>IF((I357/100)&gt;(VLOOKUP($G357,[1]Depth_Lookup_CCL!$A$3:$L$549,9,FALSE)),"Value too high",TRUE)</f>
        <v>1</v>
      </c>
      <c r="K357" s="29">
        <f>(VLOOKUP($G357,Depth_Lookup_CCL!$A$3:$Z$549,11,FALSE))+(H357/100)</f>
        <v>97.31</v>
      </c>
      <c r="L357" s="29">
        <f>(VLOOKUP($G357,Depth_Lookup_CCL!$A$3:$Z$549,11,FALSE))+(I357/100)</f>
        <v>98.17</v>
      </c>
      <c r="M357" s="67">
        <v>7</v>
      </c>
      <c r="N357" s="70" t="s">
        <v>1389</v>
      </c>
      <c r="O357" s="70" t="s">
        <v>233</v>
      </c>
      <c r="P357" s="73"/>
      <c r="Q357" s="73"/>
      <c r="R357" s="73"/>
      <c r="S357" s="76"/>
      <c r="T357" s="76"/>
      <c r="U357" s="76"/>
      <c r="V357" s="76"/>
      <c r="W357" s="76"/>
      <c r="X357" s="76" t="e">
        <f>VLOOKUP(W357,[4]definitions_list_lookup!$V$12:$W$15,2,FALSE)</f>
        <v>#N/A</v>
      </c>
      <c r="Y357" s="76"/>
      <c r="Z357" s="76" t="e">
        <f>VLOOKUP(Y357,[4]definitions_list_lookup!$AT$3:$AU$5,2,FALSE)</f>
        <v>#N/A</v>
      </c>
      <c r="AA357" s="78"/>
      <c r="AB357" s="78"/>
      <c r="AC357" s="73"/>
      <c r="AD357" s="73"/>
      <c r="AE357" s="73" t="e">
        <f>VLOOKUP(AD357,definitions_list_lookup!$Y$12:$Z$15,2,FALSE)</f>
        <v>#N/A</v>
      </c>
      <c r="AF357" s="75"/>
      <c r="AG357" s="75" t="e">
        <f>VLOOKUP(AF357,definitions_list_lookup!$AT$3:$AU$5,2,FALSE)</f>
        <v>#N/A</v>
      </c>
      <c r="AH357" s="73"/>
      <c r="AI357" s="73"/>
      <c r="AJ357" s="73"/>
      <c r="AK357" s="72"/>
      <c r="AO357" s="73"/>
      <c r="AT357" s="70">
        <v>81</v>
      </c>
      <c r="AU357" s="70">
        <v>90</v>
      </c>
      <c r="AV357" s="77"/>
      <c r="AW357" s="77"/>
      <c r="AX357" s="77">
        <f t="shared" si="140"/>
        <v>-90</v>
      </c>
      <c r="AY357" s="77">
        <f t="shared" si="141"/>
        <v>270</v>
      </c>
      <c r="AZ357" s="77">
        <f t="shared" si="142"/>
        <v>9.0000000000000018</v>
      </c>
      <c r="BA357" s="77">
        <f t="shared" si="143"/>
        <v>360</v>
      </c>
      <c r="BB357" s="77">
        <f t="shared" si="144"/>
        <v>81</v>
      </c>
      <c r="BC357" s="77">
        <f t="shared" si="145"/>
        <v>90</v>
      </c>
      <c r="BD357" s="79">
        <f t="shared" si="146"/>
        <v>81</v>
      </c>
      <c r="BE357" s="70">
        <f t="shared" si="58"/>
        <v>111</v>
      </c>
      <c r="BF357" s="70">
        <f t="shared" si="157"/>
        <v>-51</v>
      </c>
    </row>
    <row r="358" spans="3:58" s="70" customFormat="1">
      <c r="C358" s="70" t="s">
        <v>1386</v>
      </c>
      <c r="D358" s="70" t="s">
        <v>1387</v>
      </c>
      <c r="E358" s="70">
        <v>38</v>
      </c>
      <c r="F358" s="70">
        <v>3</v>
      </c>
      <c r="G358" s="71" t="str">
        <f t="shared" si="25"/>
        <v>38-3</v>
      </c>
      <c r="H358" s="70">
        <v>0</v>
      </c>
      <c r="I358" s="70">
        <v>67</v>
      </c>
      <c r="J358" s="70" t="b">
        <f>IF((I358/100)&gt;(VLOOKUP($G358,[1]Depth_Lookup_CCL!$A$3:$L$549,9,FALSE)),"Value too high",TRUE)</f>
        <v>1</v>
      </c>
      <c r="K358" s="29">
        <f>(VLOOKUP($G358,Depth_Lookup_CCL!$A$3:$Z$549,11,FALSE))+(H358/100)</f>
        <v>98.19</v>
      </c>
      <c r="L358" s="29">
        <f>(VLOOKUP($G358,Depth_Lookup_CCL!$A$3:$Z$549,11,FALSE))+(I358/100)</f>
        <v>98.86</v>
      </c>
      <c r="M358" s="67">
        <v>7</v>
      </c>
      <c r="N358" s="70" t="s">
        <v>1389</v>
      </c>
      <c r="O358" s="70" t="s">
        <v>233</v>
      </c>
      <c r="P358" s="73"/>
      <c r="Q358" s="73"/>
      <c r="R358" s="73"/>
      <c r="S358" s="76"/>
      <c r="T358" s="76"/>
      <c r="U358" s="76"/>
      <c r="V358" s="76"/>
      <c r="W358" s="76"/>
      <c r="X358" s="76" t="e">
        <f>VLOOKUP(W358,[4]definitions_list_lookup!$V$12:$W$15,2,FALSE)</f>
        <v>#N/A</v>
      </c>
      <c r="Y358" s="76"/>
      <c r="Z358" s="76" t="e">
        <f>VLOOKUP(Y358,[4]definitions_list_lookup!$AT$3:$AU$5,2,FALSE)</f>
        <v>#N/A</v>
      </c>
      <c r="AA358" s="78"/>
      <c r="AB358" s="78"/>
      <c r="AC358" s="73"/>
      <c r="AD358" s="73"/>
      <c r="AE358" s="73" t="e">
        <f>VLOOKUP(AD358,definitions_list_lookup!$Y$12:$Z$15,2,FALSE)</f>
        <v>#N/A</v>
      </c>
      <c r="AF358" s="75"/>
      <c r="AG358" s="75" t="e">
        <f>VLOOKUP(AF358,definitions_list_lookup!$AT$3:$AU$5,2,FALSE)</f>
        <v>#N/A</v>
      </c>
      <c r="AH358" s="73"/>
      <c r="AI358" s="73"/>
      <c r="AJ358" s="73"/>
      <c r="AK358" s="72"/>
      <c r="AO358" s="73"/>
      <c r="AT358" s="70">
        <v>70</v>
      </c>
      <c r="AU358" s="70">
        <v>90</v>
      </c>
      <c r="AV358" s="77"/>
      <c r="AW358" s="77"/>
      <c r="AX358" s="77">
        <f t="shared" si="140"/>
        <v>-90</v>
      </c>
      <c r="AY358" s="77">
        <f t="shared" si="141"/>
        <v>270</v>
      </c>
      <c r="AZ358" s="77">
        <f t="shared" si="142"/>
        <v>20.000000000000007</v>
      </c>
      <c r="BA358" s="77">
        <f t="shared" si="143"/>
        <v>360</v>
      </c>
      <c r="BB358" s="77">
        <f t="shared" si="144"/>
        <v>70</v>
      </c>
      <c r="BC358" s="77">
        <f t="shared" si="145"/>
        <v>90</v>
      </c>
      <c r="BD358" s="79">
        <f t="shared" si="146"/>
        <v>70</v>
      </c>
      <c r="BE358" s="70">
        <f t="shared" si="58"/>
        <v>100</v>
      </c>
      <c r="BF358" s="70">
        <f t="shared" si="157"/>
        <v>-40</v>
      </c>
    </row>
    <row r="359" spans="3:58" s="70" customFormat="1">
      <c r="C359" s="70" t="s">
        <v>1386</v>
      </c>
      <c r="D359" s="70" t="s">
        <v>1387</v>
      </c>
      <c r="E359" s="70">
        <v>38</v>
      </c>
      <c r="F359" s="70">
        <v>4</v>
      </c>
      <c r="G359" s="71" t="str">
        <f t="shared" si="25"/>
        <v>38-4</v>
      </c>
      <c r="H359" s="70">
        <v>0</v>
      </c>
      <c r="I359" s="70">
        <v>96</v>
      </c>
      <c r="J359" s="70" t="b">
        <f>IF((I359/100)&gt;(VLOOKUP($G359,[1]Depth_Lookup_CCL!$A$3:$L$549,9,FALSE)),"Value too high",TRUE)</f>
        <v>1</v>
      </c>
      <c r="K359" s="29">
        <f>(VLOOKUP($G359,Depth_Lookup_CCL!$A$3:$Z$549,11,FALSE))+(H359/100)</f>
        <v>98.864999999999995</v>
      </c>
      <c r="L359" s="29">
        <f>(VLOOKUP($G359,Depth_Lookup_CCL!$A$3:$Z$549,11,FALSE))+(I359/100)</f>
        <v>99.824999999999989</v>
      </c>
      <c r="M359" s="67">
        <v>7</v>
      </c>
      <c r="N359" s="70" t="s">
        <v>1389</v>
      </c>
      <c r="O359" s="70" t="s">
        <v>233</v>
      </c>
      <c r="P359" s="73"/>
      <c r="Q359" s="73"/>
      <c r="R359" s="73"/>
      <c r="S359" s="76"/>
      <c r="T359" s="76" t="s">
        <v>170</v>
      </c>
      <c r="U359" s="76" t="s">
        <v>155</v>
      </c>
      <c r="V359" s="76" t="s">
        <v>176</v>
      </c>
      <c r="W359" s="76" t="s">
        <v>107</v>
      </c>
      <c r="X359" s="76">
        <f>VLOOKUP(W359,[4]definitions_list_lookup!$V$12:$W$15,2,FALSE)</f>
        <v>2</v>
      </c>
      <c r="Y359" s="76" t="s">
        <v>241</v>
      </c>
      <c r="Z359" s="76">
        <f>VLOOKUP(Y359,[4]definitions_list_lookup!$AT$3:$AU$5,2,FALSE)</f>
        <v>0</v>
      </c>
      <c r="AA359" s="78">
        <v>5</v>
      </c>
      <c r="AB359" s="78"/>
      <c r="AC359" s="73"/>
      <c r="AD359" s="73"/>
      <c r="AE359" s="73" t="e">
        <f>VLOOKUP(AD359,definitions_list_lookup!$Y$12:$Z$15,2,FALSE)</f>
        <v>#N/A</v>
      </c>
      <c r="AF359" s="75"/>
      <c r="AG359" s="75" t="e">
        <f>VLOOKUP(AF359,definitions_list_lookup!$AT$3:$AU$5,2,FALSE)</f>
        <v>#N/A</v>
      </c>
      <c r="AH359" s="73"/>
      <c r="AI359" s="73"/>
      <c r="AJ359" s="73"/>
      <c r="AK359" s="72"/>
      <c r="AO359" s="73"/>
      <c r="AT359" s="70">
        <v>42</v>
      </c>
      <c r="AU359" s="70">
        <v>90</v>
      </c>
      <c r="AV359" s="77">
        <v>0</v>
      </c>
      <c r="AW359" s="77">
        <v>180</v>
      </c>
      <c r="AX359" s="77">
        <f t="shared" si="140"/>
        <v>-90</v>
      </c>
      <c r="AY359" s="77">
        <f t="shared" si="141"/>
        <v>270</v>
      </c>
      <c r="AZ359" s="77">
        <f t="shared" si="142"/>
        <v>48.000000000000007</v>
      </c>
      <c r="BA359" s="77">
        <f t="shared" si="143"/>
        <v>360</v>
      </c>
      <c r="BB359" s="77">
        <f t="shared" si="144"/>
        <v>41.999999999999993</v>
      </c>
      <c r="BC359" s="77">
        <f t="shared" si="145"/>
        <v>90</v>
      </c>
      <c r="BD359" s="79">
        <f t="shared" si="146"/>
        <v>41.999999999999993</v>
      </c>
      <c r="BE359" s="70">
        <f t="shared" si="58"/>
        <v>72</v>
      </c>
      <c r="BF359" s="70">
        <f t="shared" si="157"/>
        <v>-11.999999999999993</v>
      </c>
    </row>
    <row r="360" spans="3:58" s="70" customFormat="1">
      <c r="C360" s="70" t="s">
        <v>1386</v>
      </c>
      <c r="D360" s="70" t="s">
        <v>1387</v>
      </c>
      <c r="E360" s="70">
        <v>38</v>
      </c>
      <c r="F360" s="70">
        <v>5</v>
      </c>
      <c r="G360" s="71" t="str">
        <f t="shared" si="25"/>
        <v>38-5</v>
      </c>
      <c r="H360" s="70">
        <v>0</v>
      </c>
      <c r="I360" s="70">
        <v>46</v>
      </c>
      <c r="J360" s="70" t="str">
        <f>IF((I360/100)&gt;(VLOOKUP($G360,[1]Depth_Lookup_CCL!$A$3:$L$549,9,FALSE)),"Value too high",TRUE)</f>
        <v>Value too high</v>
      </c>
      <c r="K360" s="29">
        <f>(VLOOKUP($G360,Depth_Lookup_CCL!$A$3:$Z$549,11,FALSE))+(H360/100)</f>
        <v>99.83</v>
      </c>
      <c r="L360" s="29">
        <f>(VLOOKUP($G360,Depth_Lookup_CCL!$A$3:$Z$549,11,FALSE))+(I360/100)</f>
        <v>100.28999999999999</v>
      </c>
      <c r="M360" s="67">
        <v>7</v>
      </c>
      <c r="N360" s="70" t="s">
        <v>1395</v>
      </c>
      <c r="O360" s="70" t="s">
        <v>233</v>
      </c>
      <c r="P360" s="73"/>
      <c r="Q360" s="73"/>
      <c r="R360" s="73"/>
      <c r="S360" s="76"/>
      <c r="T360" s="76"/>
      <c r="U360" s="76"/>
      <c r="V360" s="76"/>
      <c r="W360" s="76"/>
      <c r="X360" s="76" t="e">
        <f>VLOOKUP(W360,[4]definitions_list_lookup!$V$12:$W$15,2,FALSE)</f>
        <v>#N/A</v>
      </c>
      <c r="Y360" s="76"/>
      <c r="Z360" s="76" t="e">
        <f>VLOOKUP(Y360,[4]definitions_list_lookup!$AT$3:$AU$5,2,FALSE)</f>
        <v>#N/A</v>
      </c>
      <c r="AA360" s="78"/>
      <c r="AB360" s="78"/>
      <c r="AC360" s="73"/>
      <c r="AD360" s="73"/>
      <c r="AE360" s="73" t="e">
        <f>VLOOKUP(AD360,definitions_list_lookup!$Y$12:$Z$15,2,FALSE)</f>
        <v>#N/A</v>
      </c>
      <c r="AF360" s="75"/>
      <c r="AG360" s="75" t="e">
        <f>VLOOKUP(AF360,definitions_list_lookup!$AT$3:$AU$5,2,FALSE)</f>
        <v>#N/A</v>
      </c>
      <c r="AH360" s="73"/>
      <c r="AI360" s="73"/>
      <c r="AJ360" s="73"/>
      <c r="AK360" s="72"/>
      <c r="AO360" s="73"/>
      <c r="AT360" s="70">
        <v>40</v>
      </c>
      <c r="AU360" s="70">
        <v>90</v>
      </c>
      <c r="AV360" s="77">
        <v>0</v>
      </c>
      <c r="AW360" s="77">
        <v>360</v>
      </c>
      <c r="AX360" s="77">
        <f t="shared" si="140"/>
        <v>-90.000000000000014</v>
      </c>
      <c r="AY360" s="77">
        <f t="shared" si="141"/>
        <v>270</v>
      </c>
      <c r="AZ360" s="77">
        <f t="shared" si="142"/>
        <v>50</v>
      </c>
      <c r="BA360" s="77">
        <f t="shared" si="143"/>
        <v>360</v>
      </c>
      <c r="BB360" s="77">
        <f t="shared" si="144"/>
        <v>40</v>
      </c>
      <c r="BC360" s="77">
        <f t="shared" si="145"/>
        <v>90</v>
      </c>
      <c r="BD360" s="79">
        <f t="shared" si="146"/>
        <v>40</v>
      </c>
      <c r="BE360" s="70">
        <f t="shared" si="58"/>
        <v>70</v>
      </c>
      <c r="BF360" s="70">
        <f t="shared" si="157"/>
        <v>-10</v>
      </c>
    </row>
    <row r="361" spans="3:58" s="70" customFormat="1">
      <c r="C361" s="70" t="s">
        <v>1386</v>
      </c>
      <c r="D361" s="70" t="s">
        <v>1387</v>
      </c>
      <c r="E361" s="70">
        <v>39</v>
      </c>
      <c r="F361" s="70">
        <v>1</v>
      </c>
      <c r="G361" s="71" t="str">
        <f t="shared" si="25"/>
        <v>39-1</v>
      </c>
      <c r="H361" s="70">
        <v>0</v>
      </c>
      <c r="I361" s="70">
        <v>59</v>
      </c>
      <c r="J361" s="70" t="b">
        <f>IF((I361/100)&gt;(VLOOKUP($G361,[1]Depth_Lookup_CCL!$A$3:$L$549,9,FALSE)),"Value too high",TRUE)</f>
        <v>1</v>
      </c>
      <c r="K361" s="29">
        <f>(VLOOKUP($G361,Depth_Lookup_CCL!$A$3:$Z$549,11,FALSE))+(H361/100)</f>
        <v>100</v>
      </c>
      <c r="L361" s="29">
        <f>(VLOOKUP($G361,Depth_Lookup_CCL!$A$3:$Z$549,11,FALSE))+(I361/100)</f>
        <v>100.59</v>
      </c>
      <c r="M361" s="67">
        <v>7</v>
      </c>
      <c r="N361" s="70" t="s">
        <v>1389</v>
      </c>
      <c r="O361" s="70" t="s">
        <v>233</v>
      </c>
      <c r="P361" s="73"/>
      <c r="Q361" s="73"/>
      <c r="R361" s="73"/>
      <c r="S361" s="76"/>
      <c r="T361" s="76" t="s">
        <v>170</v>
      </c>
      <c r="U361" s="76" t="s">
        <v>155</v>
      </c>
      <c r="V361" s="76" t="s">
        <v>176</v>
      </c>
      <c r="W361" s="76" t="s">
        <v>107</v>
      </c>
      <c r="X361" s="76">
        <f>VLOOKUP(W361,[4]definitions_list_lookup!$V$12:$W$15,2,FALSE)</f>
        <v>2</v>
      </c>
      <c r="Y361" s="76" t="s">
        <v>241</v>
      </c>
      <c r="Z361" s="76">
        <f>VLOOKUP(Y361,[4]definitions_list_lookup!$AT$3:$AU$5,2,FALSE)</f>
        <v>0</v>
      </c>
      <c r="AA361" s="78">
        <v>2</v>
      </c>
      <c r="AB361" s="78"/>
      <c r="AC361" s="73"/>
      <c r="AD361" s="73"/>
      <c r="AE361" s="73" t="e">
        <f>VLOOKUP(AD361,definitions_list_lookup!$Y$12:$Z$15,2,FALSE)</f>
        <v>#N/A</v>
      </c>
      <c r="AF361" s="75"/>
      <c r="AG361" s="75" t="e">
        <f>VLOOKUP(AF361,definitions_list_lookup!$AT$3:$AU$5,2,FALSE)</f>
        <v>#N/A</v>
      </c>
      <c r="AH361" s="73"/>
      <c r="AI361" s="73"/>
      <c r="AJ361" s="73"/>
      <c r="AK361" s="72"/>
      <c r="AO361" s="73"/>
      <c r="AT361" s="70">
        <v>23</v>
      </c>
      <c r="AU361" s="70">
        <v>90</v>
      </c>
      <c r="AV361" s="77">
        <v>8</v>
      </c>
      <c r="AW361" s="77">
        <v>360</v>
      </c>
      <c r="AX361" s="77">
        <f t="shared" si="140"/>
        <v>-108.31936944797107</v>
      </c>
      <c r="AY361" s="77">
        <f t="shared" si="141"/>
        <v>251.68063055202893</v>
      </c>
      <c r="AZ361" s="77">
        <f t="shared" si="142"/>
        <v>65.908862823968121</v>
      </c>
      <c r="BA361" s="77">
        <f t="shared" si="143"/>
        <v>341.6806305520289</v>
      </c>
      <c r="BB361" s="77">
        <f t="shared" si="144"/>
        <v>24.091137176031879</v>
      </c>
      <c r="BC361" s="77">
        <f t="shared" si="145"/>
        <v>71.68063055202893</v>
      </c>
      <c r="BD361" s="79">
        <f t="shared" si="146"/>
        <v>24.091137176031879</v>
      </c>
      <c r="BE361" s="70">
        <f t="shared" si="58"/>
        <v>54.091137176031879</v>
      </c>
      <c r="BF361" s="70">
        <f t="shared" si="157"/>
        <v>5.9088628239681213</v>
      </c>
    </row>
    <row r="362" spans="3:58" s="70" customFormat="1">
      <c r="C362" s="70" t="s">
        <v>1386</v>
      </c>
      <c r="D362" s="70" t="s">
        <v>1387</v>
      </c>
      <c r="E362" s="70">
        <v>39</v>
      </c>
      <c r="F362" s="70">
        <v>2</v>
      </c>
      <c r="G362" s="71" t="str">
        <f t="shared" si="25"/>
        <v>39-2</v>
      </c>
      <c r="H362" s="70">
        <v>0</v>
      </c>
      <c r="I362" s="70">
        <v>98</v>
      </c>
      <c r="J362" s="70" t="b">
        <f>IF((I362/100)&gt;(VLOOKUP($G362,[1]Depth_Lookup_CCL!$A$3:$L$549,9,FALSE)),"Value too high",TRUE)</f>
        <v>1</v>
      </c>
      <c r="K362" s="29">
        <f>(VLOOKUP($G362,Depth_Lookup_CCL!$A$3:$Z$549,11,FALSE))+(H362/100)</f>
        <v>100.59</v>
      </c>
      <c r="L362" s="29">
        <f>(VLOOKUP($G362,Depth_Lookup_CCL!$A$3:$Z$549,11,FALSE))+(I362/100)</f>
        <v>101.57000000000001</v>
      </c>
      <c r="M362" s="67">
        <v>7</v>
      </c>
      <c r="N362" s="70" t="s">
        <v>1410</v>
      </c>
      <c r="O362" s="70" t="s">
        <v>233</v>
      </c>
      <c r="P362" s="73"/>
      <c r="Q362" s="73"/>
      <c r="R362" s="73"/>
      <c r="S362" s="76"/>
      <c r="T362" s="76" t="s">
        <v>170</v>
      </c>
      <c r="U362" s="76" t="s">
        <v>182</v>
      </c>
      <c r="V362" s="76" t="s">
        <v>176</v>
      </c>
      <c r="W362" s="76" t="s">
        <v>107</v>
      </c>
      <c r="X362" s="76">
        <f>VLOOKUP(W362,[4]definitions_list_lookup!$V$12:$W$15,2,FALSE)</f>
        <v>2</v>
      </c>
      <c r="Y362" s="76" t="s">
        <v>242</v>
      </c>
      <c r="Z362" s="76">
        <f>VLOOKUP(Y362,[4]definitions_list_lookup!$AT$3:$AU$5,2,FALSE)</f>
        <v>1</v>
      </c>
      <c r="AA362" s="78">
        <v>70</v>
      </c>
      <c r="AB362" s="78"/>
      <c r="AC362" s="73"/>
      <c r="AD362" s="73"/>
      <c r="AE362" s="73" t="e">
        <f>VLOOKUP(AD362,definitions_list_lookup!$Y$12:$Z$15,2,FALSE)</f>
        <v>#N/A</v>
      </c>
      <c r="AF362" s="75"/>
      <c r="AG362" s="75" t="e">
        <f>VLOOKUP(AF362,definitions_list_lookup!$AT$3:$AU$5,2,FALSE)</f>
        <v>#N/A</v>
      </c>
      <c r="AH362" s="73"/>
      <c r="AI362" s="73"/>
      <c r="AJ362" s="73"/>
      <c r="AK362" s="72"/>
      <c r="AO362" s="73"/>
      <c r="AT362" s="70">
        <v>40</v>
      </c>
      <c r="AU362" s="70">
        <v>90</v>
      </c>
      <c r="AV362" s="77">
        <v>0</v>
      </c>
      <c r="AW362" s="77">
        <v>360</v>
      </c>
      <c r="AX362" s="77">
        <f t="shared" si="140"/>
        <v>-90.000000000000014</v>
      </c>
      <c r="AY362" s="77">
        <f t="shared" si="141"/>
        <v>270</v>
      </c>
      <c r="AZ362" s="77">
        <f t="shared" si="142"/>
        <v>50</v>
      </c>
      <c r="BA362" s="77">
        <f t="shared" si="143"/>
        <v>360</v>
      </c>
      <c r="BB362" s="77">
        <f t="shared" si="144"/>
        <v>40</v>
      </c>
      <c r="BC362" s="77">
        <f t="shared" si="145"/>
        <v>90</v>
      </c>
      <c r="BD362" s="79">
        <f t="shared" si="146"/>
        <v>40</v>
      </c>
      <c r="BE362" s="70">
        <f t="shared" si="58"/>
        <v>70</v>
      </c>
      <c r="BF362" s="70">
        <f t="shared" si="157"/>
        <v>-10</v>
      </c>
    </row>
    <row r="363" spans="3:58" s="70" customFormat="1">
      <c r="C363" s="70" t="s">
        <v>1386</v>
      </c>
      <c r="D363" s="70" t="s">
        <v>1387</v>
      </c>
      <c r="E363" s="70">
        <v>39</v>
      </c>
      <c r="F363" s="70">
        <v>3</v>
      </c>
      <c r="G363" s="71" t="str">
        <f t="shared" si="25"/>
        <v>39-3</v>
      </c>
      <c r="H363" s="70">
        <v>0</v>
      </c>
      <c r="I363" s="70">
        <v>78</v>
      </c>
      <c r="J363" s="70" t="str">
        <f>IF((I363/100)&gt;(VLOOKUP($G363,[1]Depth_Lookup_CCL!$A$3:$L$549,9,FALSE)),"Value too high",TRUE)</f>
        <v>Value too high</v>
      </c>
      <c r="K363" s="29">
        <f>(VLOOKUP($G363,Depth_Lookup_CCL!$A$3:$Z$549,11,FALSE))+(H363/100)</f>
        <v>101.57000000000001</v>
      </c>
      <c r="L363" s="29">
        <f>(VLOOKUP($G363,Depth_Lookup_CCL!$A$3:$Z$549,11,FALSE))+(I363/100)</f>
        <v>102.35000000000001</v>
      </c>
      <c r="M363" s="67">
        <v>7</v>
      </c>
      <c r="N363" s="70" t="s">
        <v>1395</v>
      </c>
      <c r="O363" s="70" t="s">
        <v>233</v>
      </c>
      <c r="P363" s="73"/>
      <c r="Q363" s="73"/>
      <c r="R363" s="73"/>
      <c r="S363" s="76"/>
      <c r="T363" s="76" t="s">
        <v>170</v>
      </c>
      <c r="U363" s="76" t="s">
        <v>182</v>
      </c>
      <c r="V363" s="76" t="s">
        <v>176</v>
      </c>
      <c r="W363" s="76" t="s">
        <v>107</v>
      </c>
      <c r="X363" s="76">
        <f>VLOOKUP(W363,[4]definitions_list_lookup!$V$12:$W$15,2,FALSE)</f>
        <v>2</v>
      </c>
      <c r="Y363" s="76" t="s">
        <v>242</v>
      </c>
      <c r="Z363" s="76">
        <f>VLOOKUP(Y363,[4]definitions_list_lookup!$AT$3:$AU$5,2,FALSE)</f>
        <v>1</v>
      </c>
      <c r="AA363" s="78">
        <v>20</v>
      </c>
      <c r="AB363" s="78"/>
      <c r="AC363" s="73"/>
      <c r="AD363" s="73"/>
      <c r="AE363" s="73" t="e">
        <f>VLOOKUP(AD363,definitions_list_lookup!$Y$12:$Z$15,2,FALSE)</f>
        <v>#N/A</v>
      </c>
      <c r="AF363" s="75"/>
      <c r="AG363" s="75" t="e">
        <f>VLOOKUP(AF363,definitions_list_lookup!$AT$3:$AU$5,2,FALSE)</f>
        <v>#N/A</v>
      </c>
      <c r="AH363" s="73"/>
      <c r="AI363" s="73"/>
      <c r="AJ363" s="73"/>
      <c r="AK363" s="72"/>
      <c r="AO363" s="73"/>
      <c r="AT363" s="70">
        <v>42</v>
      </c>
      <c r="AU363" s="70">
        <v>90</v>
      </c>
      <c r="AV363" s="77">
        <v>0</v>
      </c>
      <c r="AW363" s="77">
        <v>360</v>
      </c>
      <c r="AX363" s="77">
        <f t="shared" si="140"/>
        <v>-90.000000000000014</v>
      </c>
      <c r="AY363" s="77">
        <f t="shared" si="141"/>
        <v>270</v>
      </c>
      <c r="AZ363" s="77">
        <f t="shared" si="142"/>
        <v>48.000000000000007</v>
      </c>
      <c r="BA363" s="77">
        <f t="shared" si="143"/>
        <v>360</v>
      </c>
      <c r="BB363" s="77">
        <f t="shared" si="144"/>
        <v>41.999999999999993</v>
      </c>
      <c r="BC363" s="77">
        <f t="shared" si="145"/>
        <v>90</v>
      </c>
      <c r="BD363" s="79">
        <f t="shared" si="146"/>
        <v>41.999999999999993</v>
      </c>
      <c r="BE363" s="70">
        <f t="shared" si="58"/>
        <v>72</v>
      </c>
      <c r="BF363" s="70">
        <f t="shared" si="157"/>
        <v>-11.999999999999993</v>
      </c>
    </row>
    <row r="364" spans="3:58" s="70" customFormat="1">
      <c r="C364" s="70" t="s">
        <v>1386</v>
      </c>
      <c r="D364" s="70" t="s">
        <v>1387</v>
      </c>
      <c r="E364" s="70">
        <v>39</v>
      </c>
      <c r="F364" s="70">
        <v>4</v>
      </c>
      <c r="G364" s="71" t="str">
        <f t="shared" si="25"/>
        <v>39-4</v>
      </c>
      <c r="H364" s="70">
        <v>0</v>
      </c>
      <c r="I364" s="70">
        <v>92</v>
      </c>
      <c r="J364" s="70" t="b">
        <f>IF((I364/100)&gt;(VLOOKUP($G364,[1]Depth_Lookup_CCL!$A$3:$L$549,9,FALSE)),"Value too high",TRUE)</f>
        <v>1</v>
      </c>
      <c r="K364" s="29">
        <f>(VLOOKUP($G364,Depth_Lookup_CCL!$A$3:$Z$549,11,FALSE))+(H364/100)</f>
        <v>102.34</v>
      </c>
      <c r="L364" s="29">
        <f>(VLOOKUP($G364,Depth_Lookup_CCL!$A$3:$Z$549,11,FALSE))+(I364/100)</f>
        <v>103.26</v>
      </c>
      <c r="M364" s="67">
        <v>7</v>
      </c>
      <c r="N364" s="70" t="s">
        <v>1395</v>
      </c>
      <c r="O364" s="70" t="s">
        <v>233</v>
      </c>
      <c r="P364" s="73"/>
      <c r="Q364" s="73"/>
      <c r="R364" s="73"/>
      <c r="S364" s="76"/>
      <c r="T364" s="76" t="s">
        <v>170</v>
      </c>
      <c r="U364" s="76" t="s">
        <v>182</v>
      </c>
      <c r="V364" s="76" t="s">
        <v>176</v>
      </c>
      <c r="W364" s="76" t="s">
        <v>107</v>
      </c>
      <c r="X364" s="76">
        <f>VLOOKUP(W364,[4]definitions_list_lookup!$V$12:$W$15,2,FALSE)</f>
        <v>2</v>
      </c>
      <c r="Y364" s="76" t="s">
        <v>242</v>
      </c>
      <c r="Z364" s="76">
        <f>VLOOKUP(Y364,[4]definitions_list_lookup!$AT$3:$AU$5,2,FALSE)</f>
        <v>1</v>
      </c>
      <c r="AA364" s="78">
        <v>30</v>
      </c>
      <c r="AB364" s="78"/>
      <c r="AC364" s="73"/>
      <c r="AD364" s="73"/>
      <c r="AE364" s="73" t="e">
        <f>VLOOKUP(AD364,definitions_list_lookup!$Y$12:$Z$15,2,FALSE)</f>
        <v>#N/A</v>
      </c>
      <c r="AF364" s="75"/>
      <c r="AG364" s="75" t="e">
        <f>VLOOKUP(AF364,definitions_list_lookup!$AT$3:$AU$5,2,FALSE)</f>
        <v>#N/A</v>
      </c>
      <c r="AH364" s="73"/>
      <c r="AI364" s="73"/>
      <c r="AJ364" s="73"/>
      <c r="AK364" s="72"/>
      <c r="AO364" s="73"/>
      <c r="AT364" s="70">
        <v>33</v>
      </c>
      <c r="AU364" s="70">
        <v>90</v>
      </c>
      <c r="AV364" s="77">
        <v>0</v>
      </c>
      <c r="AW364" s="77">
        <v>360</v>
      </c>
      <c r="AX364" s="77">
        <f t="shared" si="140"/>
        <v>-90.000000000000014</v>
      </c>
      <c r="AY364" s="77">
        <f t="shared" si="141"/>
        <v>270</v>
      </c>
      <c r="AZ364" s="77">
        <f t="shared" si="142"/>
        <v>57</v>
      </c>
      <c r="BA364" s="77">
        <f t="shared" si="143"/>
        <v>360</v>
      </c>
      <c r="BB364" s="77">
        <f t="shared" si="144"/>
        <v>33</v>
      </c>
      <c r="BC364" s="77">
        <f t="shared" si="145"/>
        <v>90</v>
      </c>
      <c r="BD364" s="79">
        <f t="shared" si="146"/>
        <v>33</v>
      </c>
      <c r="BE364" s="70">
        <f t="shared" si="58"/>
        <v>63</v>
      </c>
      <c r="BF364" s="70">
        <f t="shared" si="157"/>
        <v>-3</v>
      </c>
    </row>
    <row r="365" spans="3:58" s="70" customFormat="1">
      <c r="C365" s="70" t="s">
        <v>1386</v>
      </c>
      <c r="D365" s="70" t="s">
        <v>1387</v>
      </c>
      <c r="E365" s="70">
        <v>40</v>
      </c>
      <c r="F365" s="70">
        <v>1</v>
      </c>
      <c r="G365" s="71" t="str">
        <f t="shared" si="25"/>
        <v>40-1</v>
      </c>
      <c r="H365" s="70">
        <v>0</v>
      </c>
      <c r="I365" s="70">
        <v>101</v>
      </c>
      <c r="J365" s="70" t="str">
        <f>IF((I365/100)&gt;(VLOOKUP($G365,[1]Depth_Lookup_CCL!$A$3:$L$549,9,FALSE)),"Value too high",TRUE)</f>
        <v>Value too high</v>
      </c>
      <c r="K365" s="29">
        <f>(VLOOKUP($G365,Depth_Lookup_CCL!$A$3:$Z$549,11,FALSE))+(H365/100)</f>
        <v>103.05</v>
      </c>
      <c r="L365" s="29">
        <f>(VLOOKUP($G365,Depth_Lookup_CCL!$A$3:$Z$549,11,FALSE))+(I365/100)</f>
        <v>104.06</v>
      </c>
      <c r="M365" s="67">
        <v>7</v>
      </c>
      <c r="N365" s="70" t="s">
        <v>1389</v>
      </c>
      <c r="O365" s="70" t="s">
        <v>233</v>
      </c>
      <c r="P365" s="73"/>
      <c r="Q365" s="73"/>
      <c r="R365" s="73"/>
      <c r="S365" s="76"/>
      <c r="T365" s="76" t="s">
        <v>170</v>
      </c>
      <c r="U365" s="76" t="s">
        <v>182</v>
      </c>
      <c r="V365" s="76" t="s">
        <v>176</v>
      </c>
      <c r="W365" s="76" t="s">
        <v>107</v>
      </c>
      <c r="X365" s="76">
        <f>VLOOKUP(W365,[4]definitions_list_lookup!$V$12:$W$15,2,FALSE)</f>
        <v>2</v>
      </c>
      <c r="Y365" s="76" t="s">
        <v>242</v>
      </c>
      <c r="Z365" s="76">
        <f>VLOOKUP(Y365,[4]definitions_list_lookup!$AT$3:$AU$5,2,FALSE)</f>
        <v>1</v>
      </c>
      <c r="AA365" s="78">
        <v>120</v>
      </c>
      <c r="AB365" s="78"/>
      <c r="AC365" s="73"/>
      <c r="AD365" s="73"/>
      <c r="AE365" s="73" t="e">
        <f>VLOOKUP(AD365,definitions_list_lookup!$Y$12:$Z$15,2,FALSE)</f>
        <v>#N/A</v>
      </c>
      <c r="AF365" s="75"/>
      <c r="AG365" s="75" t="e">
        <f>VLOOKUP(AF365,definitions_list_lookup!$AT$3:$AU$5,2,FALSE)</f>
        <v>#N/A</v>
      </c>
      <c r="AH365" s="73"/>
      <c r="AI365" s="73"/>
      <c r="AJ365" s="73"/>
      <c r="AK365" s="72"/>
      <c r="AO365" s="73"/>
      <c r="AT365" s="70">
        <v>44</v>
      </c>
      <c r="AU365" s="70">
        <v>90</v>
      </c>
      <c r="AV365" s="77">
        <v>0</v>
      </c>
      <c r="AW365" s="77">
        <v>360</v>
      </c>
      <c r="AX365" s="77">
        <f t="shared" si="140"/>
        <v>-90.000000000000014</v>
      </c>
      <c r="AY365" s="77">
        <f t="shared" si="141"/>
        <v>270</v>
      </c>
      <c r="AZ365" s="77">
        <f t="shared" si="142"/>
        <v>46</v>
      </c>
      <c r="BA365" s="77">
        <f t="shared" si="143"/>
        <v>360</v>
      </c>
      <c r="BB365" s="77">
        <f t="shared" si="144"/>
        <v>44</v>
      </c>
      <c r="BC365" s="77">
        <f t="shared" si="145"/>
        <v>90</v>
      </c>
      <c r="BD365" s="79">
        <f t="shared" si="146"/>
        <v>44</v>
      </c>
      <c r="BE365" s="70">
        <f t="shared" si="58"/>
        <v>74</v>
      </c>
      <c r="BF365" s="70">
        <f t="shared" si="157"/>
        <v>-14</v>
      </c>
    </row>
    <row r="366" spans="3:58" s="70" customFormat="1">
      <c r="C366" s="70" t="s">
        <v>1386</v>
      </c>
      <c r="D366" s="70" t="s">
        <v>1387</v>
      </c>
      <c r="E366" s="70">
        <v>40</v>
      </c>
      <c r="F366" s="70">
        <v>2</v>
      </c>
      <c r="G366" s="71" t="str">
        <f t="shared" si="25"/>
        <v>40-2</v>
      </c>
      <c r="H366" s="70">
        <v>0</v>
      </c>
      <c r="I366" s="70">
        <v>63</v>
      </c>
      <c r="J366" s="70" t="b">
        <f>IF((I366/100)&gt;(VLOOKUP($G366,[1]Depth_Lookup_CCL!$A$3:$L$549,9,FALSE)),"Value too high",TRUE)</f>
        <v>1</v>
      </c>
      <c r="K366" s="29">
        <f>(VLOOKUP($G366,Depth_Lookup_CCL!$A$3:$Z$549,11,FALSE))+(H366/100)</f>
        <v>104.045</v>
      </c>
      <c r="L366" s="29">
        <f>(VLOOKUP($G366,Depth_Lookup_CCL!$A$3:$Z$549,11,FALSE))+(I366/100)</f>
        <v>104.675</v>
      </c>
      <c r="M366" s="67">
        <v>7</v>
      </c>
      <c r="N366" s="70" t="s">
        <v>1395</v>
      </c>
      <c r="O366" s="70" t="s">
        <v>233</v>
      </c>
      <c r="P366" s="73"/>
      <c r="Q366" s="73"/>
      <c r="R366" s="73"/>
      <c r="S366" s="76"/>
      <c r="T366" s="76"/>
      <c r="U366" s="76"/>
      <c r="V366" s="76"/>
      <c r="W366" s="76"/>
      <c r="X366" s="76" t="e">
        <f>VLOOKUP(W366,[4]definitions_list_lookup!$V$12:$W$15,2,FALSE)</f>
        <v>#N/A</v>
      </c>
      <c r="Y366" s="76"/>
      <c r="Z366" s="76" t="e">
        <f>VLOOKUP(Y366,[4]definitions_list_lookup!$AT$3:$AU$5,2,FALSE)</f>
        <v>#N/A</v>
      </c>
      <c r="AA366" s="78"/>
      <c r="AB366" s="78"/>
      <c r="AC366" s="73"/>
      <c r="AD366" s="73"/>
      <c r="AE366" s="73" t="e">
        <f>VLOOKUP(AD366,definitions_list_lookup!$Y$12:$Z$15,2,FALSE)</f>
        <v>#N/A</v>
      </c>
      <c r="AF366" s="75"/>
      <c r="AG366" s="75" t="e">
        <f>VLOOKUP(AF366,definitions_list_lookup!$AT$3:$AU$5,2,FALSE)</f>
        <v>#N/A</v>
      </c>
      <c r="AH366" s="73"/>
      <c r="AI366" s="73"/>
      <c r="AJ366" s="73"/>
      <c r="AK366" s="72"/>
      <c r="AO366" s="73"/>
      <c r="AT366" s="70">
        <v>32</v>
      </c>
      <c r="AU366" s="70">
        <v>90</v>
      </c>
      <c r="AV366" s="77">
        <v>0</v>
      </c>
      <c r="AW366" s="77">
        <v>360</v>
      </c>
      <c r="AX366" s="77">
        <f t="shared" si="140"/>
        <v>-90.000000000000014</v>
      </c>
      <c r="AY366" s="77">
        <f t="shared" si="141"/>
        <v>270</v>
      </c>
      <c r="AZ366" s="77">
        <f t="shared" si="142"/>
        <v>58.000000000000007</v>
      </c>
      <c r="BA366" s="77">
        <f t="shared" si="143"/>
        <v>360</v>
      </c>
      <c r="BB366" s="77">
        <f t="shared" si="144"/>
        <v>31.999999999999993</v>
      </c>
      <c r="BC366" s="77">
        <f t="shared" si="145"/>
        <v>90</v>
      </c>
      <c r="BD366" s="79">
        <f t="shared" si="146"/>
        <v>31.999999999999993</v>
      </c>
      <c r="BE366" s="70">
        <f t="shared" si="58"/>
        <v>61.999999999999993</v>
      </c>
      <c r="BF366" s="70">
        <f t="shared" si="157"/>
        <v>-1.9999999999999929</v>
      </c>
    </row>
    <row r="367" spans="3:58" s="70" customFormat="1">
      <c r="C367" s="70" t="s">
        <v>1386</v>
      </c>
      <c r="D367" s="70" t="s">
        <v>1387</v>
      </c>
      <c r="E367" s="70">
        <v>40</v>
      </c>
      <c r="F367" s="70">
        <v>3</v>
      </c>
      <c r="G367" s="71" t="str">
        <f t="shared" si="25"/>
        <v>40-3</v>
      </c>
      <c r="H367" s="70">
        <v>0</v>
      </c>
      <c r="I367" s="70">
        <v>53</v>
      </c>
      <c r="J367" s="70" t="b">
        <f>IF((I367/100)&gt;(VLOOKUP($G367,[1]Depth_Lookup_CCL!$A$3:$L$549,9,FALSE)),"Value too high",TRUE)</f>
        <v>1</v>
      </c>
      <c r="K367" s="29">
        <f>(VLOOKUP($G367,Depth_Lookup_CCL!$A$3:$Z$549,11,FALSE))+(H367/100)</f>
        <v>104.68</v>
      </c>
      <c r="L367" s="29">
        <f>(VLOOKUP($G367,Depth_Lookup_CCL!$A$3:$Z$549,11,FALSE))+(I367/100)</f>
        <v>105.21000000000001</v>
      </c>
      <c r="M367" s="67">
        <v>7</v>
      </c>
      <c r="N367" s="70" t="s">
        <v>1395</v>
      </c>
      <c r="O367" s="70" t="s">
        <v>233</v>
      </c>
      <c r="P367" s="73"/>
      <c r="Q367" s="73"/>
      <c r="R367" s="73"/>
      <c r="S367" s="76"/>
      <c r="T367" s="76" t="s">
        <v>170</v>
      </c>
      <c r="U367" s="76" t="s">
        <v>155</v>
      </c>
      <c r="V367" s="76" t="s">
        <v>176</v>
      </c>
      <c r="W367" s="76" t="s">
        <v>167</v>
      </c>
      <c r="X367" s="76">
        <f>VLOOKUP(W367,[4]definitions_list_lookup!$V$12:$W$15,2,FALSE)</f>
        <v>3</v>
      </c>
      <c r="Y367" s="76" t="s">
        <v>243</v>
      </c>
      <c r="Z367" s="76">
        <f>VLOOKUP(Y367,[4]definitions_list_lookup!$AT$3:$AU$5,2,FALSE)</f>
        <v>2</v>
      </c>
      <c r="AA367" s="78">
        <v>15</v>
      </c>
      <c r="AB367" s="78" t="s">
        <v>1429</v>
      </c>
      <c r="AC367" s="73"/>
      <c r="AD367" s="73"/>
      <c r="AE367" s="73" t="e">
        <f>VLOOKUP(AD367,definitions_list_lookup!$Y$12:$Z$15,2,FALSE)</f>
        <v>#N/A</v>
      </c>
      <c r="AF367" s="75"/>
      <c r="AG367" s="75" t="e">
        <f>VLOOKUP(AF367,definitions_list_lookup!$AT$3:$AU$5,2,FALSE)</f>
        <v>#N/A</v>
      </c>
      <c r="AH367" s="73"/>
      <c r="AI367" s="73"/>
      <c r="AJ367" s="73"/>
      <c r="AK367" s="72"/>
      <c r="AO367" s="73"/>
      <c r="AT367" s="70">
        <v>36</v>
      </c>
      <c r="AU367" s="70">
        <v>90</v>
      </c>
      <c r="AV367" s="77">
        <v>0</v>
      </c>
      <c r="AW367" s="77">
        <v>360</v>
      </c>
      <c r="AX367" s="77">
        <f t="shared" si="140"/>
        <v>-90.000000000000014</v>
      </c>
      <c r="AY367" s="77">
        <f t="shared" si="141"/>
        <v>270</v>
      </c>
      <c r="AZ367" s="77">
        <f t="shared" si="142"/>
        <v>54</v>
      </c>
      <c r="BA367" s="77">
        <f t="shared" si="143"/>
        <v>360</v>
      </c>
      <c r="BB367" s="77">
        <f t="shared" si="144"/>
        <v>36</v>
      </c>
      <c r="BC367" s="77">
        <f t="shared" si="145"/>
        <v>90</v>
      </c>
      <c r="BD367" s="79">
        <f t="shared" si="146"/>
        <v>36</v>
      </c>
      <c r="BE367" s="70">
        <f t="shared" si="58"/>
        <v>66</v>
      </c>
      <c r="BF367" s="70">
        <f t="shared" si="157"/>
        <v>-6</v>
      </c>
    </row>
    <row r="368" spans="3:58" s="70" customFormat="1">
      <c r="C368" s="70" t="s">
        <v>1386</v>
      </c>
      <c r="D368" s="70" t="s">
        <v>1387</v>
      </c>
      <c r="E368" s="70">
        <v>40</v>
      </c>
      <c r="F368" s="70">
        <v>4</v>
      </c>
      <c r="G368" s="71" t="str">
        <f t="shared" si="25"/>
        <v>40-4</v>
      </c>
      <c r="H368" s="70">
        <v>0</v>
      </c>
      <c r="I368" s="70">
        <v>86</v>
      </c>
      <c r="J368" s="70" t="b">
        <f>IF((I368/100)&gt;(VLOOKUP($G368,[1]Depth_Lookup_CCL!$A$3:$L$549,9,FALSE)),"Value too high",TRUE)</f>
        <v>1</v>
      </c>
      <c r="K368" s="29">
        <f>(VLOOKUP($G368,Depth_Lookup_CCL!$A$3:$Z$549,11,FALSE))+(H368/100)</f>
        <v>105.21000000000001</v>
      </c>
      <c r="L368" s="29">
        <f>(VLOOKUP($G368,Depth_Lookup_CCL!$A$3:$Z$549,11,FALSE))+(I368/100)</f>
        <v>106.07000000000001</v>
      </c>
      <c r="M368" s="67">
        <v>7</v>
      </c>
      <c r="N368" s="70" t="s">
        <v>1389</v>
      </c>
      <c r="O368" s="70" t="s">
        <v>233</v>
      </c>
      <c r="P368" s="73"/>
      <c r="Q368" s="73"/>
      <c r="R368" s="73"/>
      <c r="S368" s="76"/>
      <c r="T368" s="76" t="s">
        <v>170</v>
      </c>
      <c r="U368" s="76" t="s">
        <v>182</v>
      </c>
      <c r="V368" s="76" t="s">
        <v>176</v>
      </c>
      <c r="W368" s="76" t="s">
        <v>107</v>
      </c>
      <c r="X368" s="76">
        <f>VLOOKUP(W368,[4]definitions_list_lookup!$V$12:$W$15,2,FALSE)</f>
        <v>2</v>
      </c>
      <c r="Y368" s="76" t="s">
        <v>243</v>
      </c>
      <c r="Z368" s="76">
        <f>VLOOKUP(Y368,[4]definitions_list_lookup!$AT$3:$AU$5,2,FALSE)</f>
        <v>2</v>
      </c>
      <c r="AA368" s="78">
        <v>50</v>
      </c>
      <c r="AB368" s="78" t="s">
        <v>1430</v>
      </c>
      <c r="AC368" s="73"/>
      <c r="AD368" s="73"/>
      <c r="AE368" s="73" t="e">
        <f>VLOOKUP(AD368,definitions_list_lookup!$Y$12:$Z$15,2,FALSE)</f>
        <v>#N/A</v>
      </c>
      <c r="AF368" s="75"/>
      <c r="AG368" s="75" t="e">
        <f>VLOOKUP(AF368,definitions_list_lookup!$AT$3:$AU$5,2,FALSE)</f>
        <v>#N/A</v>
      </c>
      <c r="AH368" s="73"/>
      <c r="AI368" s="73"/>
      <c r="AJ368" s="73"/>
      <c r="AK368" s="72"/>
      <c r="AO368" s="73"/>
      <c r="AT368" s="70">
        <v>38</v>
      </c>
      <c r="AU368" s="70">
        <v>90</v>
      </c>
      <c r="AV368" s="77">
        <v>0</v>
      </c>
      <c r="AW368" s="77">
        <v>360</v>
      </c>
      <c r="AX368" s="77">
        <f t="shared" si="140"/>
        <v>-90.000000000000014</v>
      </c>
      <c r="AY368" s="77">
        <f t="shared" si="141"/>
        <v>270</v>
      </c>
      <c r="AZ368" s="77">
        <f t="shared" si="142"/>
        <v>52</v>
      </c>
      <c r="BA368" s="77">
        <f t="shared" si="143"/>
        <v>360</v>
      </c>
      <c r="BB368" s="77">
        <f t="shared" si="144"/>
        <v>38</v>
      </c>
      <c r="BC368" s="77">
        <f t="shared" si="145"/>
        <v>90</v>
      </c>
      <c r="BD368" s="79">
        <f t="shared" si="146"/>
        <v>38</v>
      </c>
      <c r="BE368" s="70">
        <f t="shared" si="58"/>
        <v>68</v>
      </c>
      <c r="BF368" s="70">
        <f t="shared" si="157"/>
        <v>-8</v>
      </c>
    </row>
    <row r="369" spans="3:59" s="70" customFormat="1">
      <c r="C369" s="70" t="s">
        <v>1386</v>
      </c>
      <c r="D369" s="70" t="s">
        <v>1387</v>
      </c>
      <c r="E369" s="70">
        <v>40</v>
      </c>
      <c r="F369" s="70">
        <v>5</v>
      </c>
      <c r="G369" s="71" t="str">
        <f t="shared" si="25"/>
        <v>40-5</v>
      </c>
      <c r="H369" s="70">
        <v>0</v>
      </c>
      <c r="I369" s="70">
        <v>59</v>
      </c>
      <c r="J369" s="70" t="b">
        <f>IF((I369/100)&gt;(VLOOKUP($G369,[1]Depth_Lookup_CCL!$A$3:$L$549,9,FALSE)),"Value too high",TRUE)</f>
        <v>1</v>
      </c>
      <c r="K369" s="29">
        <f>(VLOOKUP($G369,Depth_Lookup_CCL!$A$3:$Z$549,11,FALSE))+(H369/100)</f>
        <v>106.07000000000001</v>
      </c>
      <c r="L369" s="29">
        <f>(VLOOKUP($G369,Depth_Lookup_CCL!$A$3:$Z$549,11,FALSE))+(I369/100)</f>
        <v>106.66000000000001</v>
      </c>
      <c r="M369" s="67">
        <v>7</v>
      </c>
      <c r="N369" s="70" t="s">
        <v>1395</v>
      </c>
      <c r="O369" s="70" t="s">
        <v>233</v>
      </c>
      <c r="P369" s="73"/>
      <c r="Q369" s="73"/>
      <c r="R369" s="73"/>
      <c r="S369" s="76"/>
      <c r="T369" s="76" t="s">
        <v>170</v>
      </c>
      <c r="U369" s="76" t="s">
        <v>155</v>
      </c>
      <c r="V369" s="76" t="s">
        <v>202</v>
      </c>
      <c r="W369" s="76" t="s">
        <v>107</v>
      </c>
      <c r="X369" s="76">
        <f>VLOOKUP(W369,[4]definitions_list_lookup!$V$12:$W$15,2,FALSE)</f>
        <v>2</v>
      </c>
      <c r="Y369" s="76" t="s">
        <v>241</v>
      </c>
      <c r="Z369" s="76">
        <f>VLOOKUP(Y369,[4]definitions_list_lookup!$AT$3:$AU$5,2,FALSE)</f>
        <v>0</v>
      </c>
      <c r="AA369" s="78">
        <v>10</v>
      </c>
      <c r="AB369" s="78"/>
      <c r="AC369" s="73"/>
      <c r="AD369" s="73"/>
      <c r="AE369" s="73" t="e">
        <f>VLOOKUP(AD369,definitions_list_lookup!$Y$12:$Z$15,2,FALSE)</f>
        <v>#N/A</v>
      </c>
      <c r="AF369" s="75"/>
      <c r="AG369" s="75" t="e">
        <f>VLOOKUP(AF369,definitions_list_lookup!$AT$3:$AU$5,2,FALSE)</f>
        <v>#N/A</v>
      </c>
      <c r="AH369" s="73"/>
      <c r="AI369" s="73"/>
      <c r="AJ369" s="73"/>
      <c r="AK369" s="72"/>
      <c r="AO369" s="73"/>
      <c r="AT369" s="70">
        <v>28</v>
      </c>
      <c r="AU369" s="70">
        <v>90</v>
      </c>
      <c r="AV369" s="77">
        <v>0</v>
      </c>
      <c r="AW369" s="77">
        <v>360</v>
      </c>
      <c r="AX369" s="77">
        <f t="shared" si="140"/>
        <v>-90.000000000000014</v>
      </c>
      <c r="AY369" s="77">
        <f t="shared" si="141"/>
        <v>270</v>
      </c>
      <c r="AZ369" s="77">
        <f t="shared" si="142"/>
        <v>62</v>
      </c>
      <c r="BA369" s="77">
        <f t="shared" si="143"/>
        <v>360</v>
      </c>
      <c r="BB369" s="77">
        <f t="shared" si="144"/>
        <v>28</v>
      </c>
      <c r="BC369" s="77">
        <f t="shared" si="145"/>
        <v>90</v>
      </c>
      <c r="BD369" s="79">
        <f t="shared" si="146"/>
        <v>28</v>
      </c>
      <c r="BE369" s="70">
        <f t="shared" si="58"/>
        <v>58</v>
      </c>
      <c r="BF369" s="70">
        <f t="shared" si="157"/>
        <v>2</v>
      </c>
    </row>
    <row r="370" spans="3:59" s="70" customFormat="1">
      <c r="C370" s="70" t="s">
        <v>1386</v>
      </c>
      <c r="D370" s="70" t="s">
        <v>1387</v>
      </c>
      <c r="E370" s="70">
        <v>41</v>
      </c>
      <c r="F370" s="70">
        <v>1</v>
      </c>
      <c r="G370" s="71" t="str">
        <f t="shared" si="25"/>
        <v>41-1</v>
      </c>
      <c r="H370" s="70">
        <v>0</v>
      </c>
      <c r="I370" s="70">
        <v>70</v>
      </c>
      <c r="J370" s="70" t="str">
        <f>IF((I370/100)&gt;(VLOOKUP($G370,[1]Depth_Lookup_CCL!$A$3:$L$549,9,FALSE)),"Value too high",TRUE)</f>
        <v>Value too high</v>
      </c>
      <c r="K370" s="29">
        <f>(VLOOKUP($G370,Depth_Lookup_CCL!$A$3:$Z$549,11,FALSE))+(H370/100)</f>
        <v>106.1</v>
      </c>
      <c r="L370" s="29">
        <f>(VLOOKUP($G370,Depth_Lookup_CCL!$A$3:$Z$549,11,FALSE))+(I370/100)</f>
        <v>106.8</v>
      </c>
      <c r="M370" s="67">
        <v>7</v>
      </c>
      <c r="N370" s="70" t="s">
        <v>1395</v>
      </c>
      <c r="O370" s="70" t="s">
        <v>233</v>
      </c>
      <c r="P370" s="73"/>
      <c r="Q370" s="73"/>
      <c r="R370" s="73"/>
      <c r="S370" s="76"/>
      <c r="T370" s="76"/>
      <c r="U370" s="76"/>
      <c r="V370" s="76"/>
      <c r="W370" s="76"/>
      <c r="X370" s="76" t="e">
        <f>VLOOKUP(W370,[4]definitions_list_lookup!$V$12:$W$15,2,FALSE)</f>
        <v>#N/A</v>
      </c>
      <c r="Y370" s="76"/>
      <c r="Z370" s="76" t="e">
        <f>VLOOKUP(Y370,[4]definitions_list_lookup!$AT$3:$AU$5,2,FALSE)</f>
        <v>#N/A</v>
      </c>
      <c r="AA370" s="78"/>
      <c r="AB370" s="78"/>
      <c r="AC370" s="73"/>
      <c r="AD370" s="73"/>
      <c r="AE370" s="73" t="e">
        <f>VLOOKUP(AD370,definitions_list_lookup!$Y$12:$Z$15,2,FALSE)</f>
        <v>#N/A</v>
      </c>
      <c r="AF370" s="75"/>
      <c r="AG370" s="75" t="e">
        <f>VLOOKUP(AF370,definitions_list_lookup!$AT$3:$AU$5,2,FALSE)</f>
        <v>#N/A</v>
      </c>
      <c r="AH370" s="73"/>
      <c r="AI370" s="73"/>
      <c r="AJ370" s="73"/>
      <c r="AK370" s="72"/>
      <c r="AO370" s="73"/>
      <c r="AT370" s="70">
        <v>72</v>
      </c>
      <c r="AU370" s="70">
        <v>90</v>
      </c>
      <c r="AV370" s="77"/>
      <c r="AW370" s="77"/>
      <c r="AX370" s="77">
        <f t="shared" si="140"/>
        <v>-90</v>
      </c>
      <c r="AY370" s="77">
        <f t="shared" si="141"/>
        <v>270</v>
      </c>
      <c r="AZ370" s="77">
        <f t="shared" si="142"/>
        <v>18.000000000000004</v>
      </c>
      <c r="BA370" s="77">
        <f t="shared" si="143"/>
        <v>360</v>
      </c>
      <c r="BB370" s="77">
        <f t="shared" si="144"/>
        <v>72</v>
      </c>
      <c r="BC370" s="77">
        <f t="shared" si="145"/>
        <v>90</v>
      </c>
      <c r="BD370" s="79">
        <f t="shared" si="146"/>
        <v>72</v>
      </c>
      <c r="BE370" s="70">
        <f t="shared" si="58"/>
        <v>102</v>
      </c>
      <c r="BF370" s="70">
        <f t="shared" si="157"/>
        <v>-42</v>
      </c>
    </row>
    <row r="371" spans="3:59" s="70" customFormat="1">
      <c r="C371" s="70" t="s">
        <v>1386</v>
      </c>
      <c r="D371" s="70" t="s">
        <v>1387</v>
      </c>
      <c r="E371" s="70">
        <v>41</v>
      </c>
      <c r="F371" s="70">
        <v>2</v>
      </c>
      <c r="G371" s="71" t="str">
        <f t="shared" si="25"/>
        <v>41-2</v>
      </c>
      <c r="H371" s="70">
        <v>0</v>
      </c>
      <c r="I371" s="70">
        <v>94</v>
      </c>
      <c r="J371" s="70" t="b">
        <f>IF((I371/100)&gt;(VLOOKUP($G371,[1]Depth_Lookup_CCL!$A$3:$L$549,9,FALSE)),"Value too high",TRUE)</f>
        <v>1</v>
      </c>
      <c r="K371" s="29">
        <f>(VLOOKUP($G371,Depth_Lookup_CCL!$A$3:$Z$549,11,FALSE))+(H371/100)</f>
        <v>106.79499999999999</v>
      </c>
      <c r="L371" s="29">
        <f>(VLOOKUP($G371,Depth_Lookup_CCL!$A$3:$Z$549,11,FALSE))+(I371/100)</f>
        <v>107.73499999999999</v>
      </c>
      <c r="M371" s="67">
        <v>7</v>
      </c>
      <c r="N371" s="70" t="s">
        <v>1395</v>
      </c>
      <c r="O371" s="70" t="s">
        <v>233</v>
      </c>
      <c r="P371" s="73"/>
      <c r="Q371" s="73"/>
      <c r="R371" s="73"/>
      <c r="S371" s="74"/>
      <c r="T371" s="73" t="s">
        <v>170</v>
      </c>
      <c r="U371" s="75" t="s">
        <v>155</v>
      </c>
      <c r="V371" s="73" t="s">
        <v>202</v>
      </c>
      <c r="W371" s="73" t="s">
        <v>107</v>
      </c>
      <c r="X371" s="73">
        <f>VLOOKUP(W371,[5]definitions_list_lookup!$V$12:$W$15,2,FALSE)</f>
        <v>2</v>
      </c>
      <c r="Y371" s="75" t="s">
        <v>242</v>
      </c>
      <c r="Z371" s="75">
        <f>VLOOKUP(Y371,[5]definitions_list_lookup!$AT$3:$AU$5,2,FALSE)</f>
        <v>1</v>
      </c>
      <c r="AA371" s="75">
        <v>15</v>
      </c>
      <c r="AB371" s="75"/>
      <c r="AC371" s="73"/>
      <c r="AD371" s="73"/>
      <c r="AE371" s="73" t="e">
        <f>VLOOKUP(AD371,definitions_list_lookup!$Y$12:$Z$15,2,FALSE)</f>
        <v>#N/A</v>
      </c>
      <c r="AF371" s="75"/>
      <c r="AG371" s="75" t="e">
        <f>VLOOKUP(AF371,definitions_list_lookup!$AT$3:$AU$5,2,FALSE)</f>
        <v>#N/A</v>
      </c>
      <c r="AH371" s="73"/>
      <c r="AI371" s="73"/>
      <c r="AJ371" s="73"/>
      <c r="AK371" s="72"/>
      <c r="AL371" s="76"/>
      <c r="AM371" s="76"/>
      <c r="AN371" s="72"/>
      <c r="AO371" s="76"/>
      <c r="AP371" s="72"/>
      <c r="AQ371" s="72"/>
      <c r="AR371" s="72"/>
      <c r="AS371" s="72"/>
      <c r="AT371" s="77"/>
      <c r="AU371" s="78"/>
      <c r="AV371" s="77"/>
      <c r="AW371" s="77"/>
      <c r="AX371" s="77"/>
      <c r="AY371" s="77"/>
      <c r="AZ371" s="77"/>
      <c r="BA371" s="77"/>
      <c r="BB371" s="77"/>
      <c r="BC371" s="77"/>
      <c r="BD371" s="79"/>
    </row>
    <row r="372" spans="3:59" s="70" customFormat="1">
      <c r="C372" s="70" t="s">
        <v>1386</v>
      </c>
      <c r="D372" s="70" t="s">
        <v>1387</v>
      </c>
      <c r="E372" s="70">
        <v>41</v>
      </c>
      <c r="F372" s="70">
        <v>3</v>
      </c>
      <c r="G372" s="71" t="str">
        <f t="shared" si="25"/>
        <v>41-3</v>
      </c>
      <c r="H372" s="70">
        <v>0</v>
      </c>
      <c r="I372" s="70">
        <v>80</v>
      </c>
      <c r="J372" s="70" t="b">
        <f>IF((I372/100)&gt;(VLOOKUP($G372,[1]Depth_Lookup_CCL!$A$3:$L$549,9,FALSE)),"Value too high",TRUE)</f>
        <v>1</v>
      </c>
      <c r="K372" s="29">
        <f>(VLOOKUP($G372,Depth_Lookup_CCL!$A$3:$Z$549,11,FALSE))+(H372/100)</f>
        <v>107.74499999999999</v>
      </c>
      <c r="L372" s="29">
        <f>(VLOOKUP($G372,Depth_Lookup_CCL!$A$3:$Z$549,11,FALSE))+(I372/100)</f>
        <v>108.54499999999999</v>
      </c>
      <c r="M372" s="67">
        <v>7</v>
      </c>
      <c r="N372" s="70" t="s">
        <v>1395</v>
      </c>
      <c r="O372" s="70" t="s">
        <v>233</v>
      </c>
      <c r="P372" s="73"/>
      <c r="Q372" s="73"/>
      <c r="R372" s="73"/>
      <c r="S372" s="74"/>
      <c r="T372" s="73" t="s">
        <v>170</v>
      </c>
      <c r="U372" s="75" t="s">
        <v>155</v>
      </c>
      <c r="V372" s="73" t="s">
        <v>176</v>
      </c>
      <c r="W372" s="73" t="s">
        <v>107</v>
      </c>
      <c r="X372" s="73">
        <f>VLOOKUP(W372,[5]definitions_list_lookup!$V$12:$W$15,2,FALSE)</f>
        <v>2</v>
      </c>
      <c r="Y372" s="75" t="s">
        <v>242</v>
      </c>
      <c r="Z372" s="75">
        <f>VLOOKUP(Y372,[5]definitions_list_lookup!$AT$3:$AU$5,2,FALSE)</f>
        <v>1</v>
      </c>
      <c r="AA372" s="75">
        <v>35</v>
      </c>
      <c r="AB372" s="75"/>
      <c r="AC372" s="73"/>
      <c r="AD372" s="73"/>
      <c r="AE372" s="73" t="e">
        <f>VLOOKUP(AD372,definitions_list_lookup!$Y$12:$Z$15,2,FALSE)</f>
        <v>#N/A</v>
      </c>
      <c r="AF372" s="75"/>
      <c r="AG372" s="75" t="e">
        <f>VLOOKUP(AF372,definitions_list_lookup!$AT$3:$AU$5,2,FALSE)</f>
        <v>#N/A</v>
      </c>
      <c r="AH372" s="73"/>
      <c r="AI372" s="73"/>
      <c r="AJ372" s="73"/>
      <c r="AK372" s="72"/>
      <c r="AL372" s="76"/>
      <c r="AM372" s="76"/>
      <c r="AN372" s="72"/>
      <c r="AO372" s="76"/>
      <c r="AP372" s="72"/>
      <c r="AQ372" s="72"/>
      <c r="AR372" s="72"/>
      <c r="AS372" s="72"/>
      <c r="AT372" s="77">
        <v>30</v>
      </c>
      <c r="AU372" s="78">
        <v>90</v>
      </c>
      <c r="AV372" s="77">
        <v>38</v>
      </c>
      <c r="AW372" s="77">
        <v>360</v>
      </c>
      <c r="AX372" s="77">
        <f t="shared" si="140"/>
        <v>-143.5365385071064</v>
      </c>
      <c r="AY372" s="77">
        <f t="shared" si="141"/>
        <v>216.4634614928936</v>
      </c>
      <c r="AZ372" s="77">
        <f t="shared" si="142"/>
        <v>45.829297533136405</v>
      </c>
      <c r="BA372" s="77">
        <f t="shared" si="143"/>
        <v>306.4634614928936</v>
      </c>
      <c r="BB372" s="77">
        <f t="shared" si="144"/>
        <v>44.170702466863595</v>
      </c>
      <c r="BC372" s="77">
        <f t="shared" si="145"/>
        <v>36.4634614928936</v>
      </c>
      <c r="BD372" s="79">
        <f t="shared" si="146"/>
        <v>44.170702466863595</v>
      </c>
      <c r="BE372" s="70">
        <f t="shared" si="58"/>
        <v>74.170702466863588</v>
      </c>
      <c r="BF372" s="70">
        <f t="shared" si="157"/>
        <v>-14.170702466863595</v>
      </c>
    </row>
    <row r="373" spans="3:59" s="70" customFormat="1">
      <c r="C373" s="70" t="s">
        <v>1386</v>
      </c>
      <c r="D373" s="70" t="s">
        <v>1387</v>
      </c>
      <c r="E373" s="70">
        <v>41</v>
      </c>
      <c r="F373" s="70">
        <v>4</v>
      </c>
      <c r="G373" s="71" t="str">
        <f t="shared" si="25"/>
        <v>41-4</v>
      </c>
      <c r="H373" s="70">
        <v>0</v>
      </c>
      <c r="I373" s="70">
        <v>90</v>
      </c>
      <c r="J373" s="70" t="b">
        <f>IF((I373/100)&gt;(VLOOKUP($G373,[1]Depth_Lookup_CCL!$A$3:$L$549,9,FALSE)),"Value too high",TRUE)</f>
        <v>1</v>
      </c>
      <c r="K373" s="29">
        <f>(VLOOKUP($G373,Depth_Lookup_CCL!$A$3:$Z$549,11,FALSE))+(H373/100)</f>
        <v>108.54499999999999</v>
      </c>
      <c r="L373" s="29">
        <f>(VLOOKUP($G373,Depth_Lookup_CCL!$A$3:$Z$549,11,FALSE))+(I373/100)</f>
        <v>109.44499999999999</v>
      </c>
      <c r="M373" s="67">
        <v>7</v>
      </c>
      <c r="N373" s="70" t="s">
        <v>1389</v>
      </c>
      <c r="O373" s="70" t="s">
        <v>233</v>
      </c>
      <c r="P373" s="73"/>
      <c r="Q373" s="73"/>
      <c r="R373" s="73"/>
      <c r="S373" s="74"/>
      <c r="T373" s="73"/>
      <c r="U373" s="75"/>
      <c r="V373" s="73"/>
      <c r="W373" s="73" t="s">
        <v>168</v>
      </c>
      <c r="X373" s="73">
        <f>VLOOKUP(W373,[5]definitions_list_lookup!$V$12:$W$15,2,FALSE)</f>
        <v>0</v>
      </c>
      <c r="Y373" s="75"/>
      <c r="Z373" s="75" t="e">
        <f>VLOOKUP(Y373,[5]definitions_list_lookup!$AT$3:$AU$5,2,FALSE)</f>
        <v>#N/A</v>
      </c>
      <c r="AA373" s="75"/>
      <c r="AB373" s="75"/>
      <c r="AC373" s="73"/>
      <c r="AD373" s="73"/>
      <c r="AE373" s="73" t="e">
        <f>VLOOKUP(AD373,definitions_list_lookup!$Y$12:$Z$15,2,FALSE)</f>
        <v>#N/A</v>
      </c>
      <c r="AF373" s="75"/>
      <c r="AG373" s="75" t="e">
        <f>VLOOKUP(AF373,definitions_list_lookup!$AT$3:$AU$5,2,FALSE)</f>
        <v>#N/A</v>
      </c>
      <c r="AH373" s="73"/>
      <c r="AI373" s="73"/>
      <c r="AJ373" s="73"/>
      <c r="AK373" s="72"/>
      <c r="AL373" s="76"/>
      <c r="AM373" s="76"/>
      <c r="AN373" s="72"/>
      <c r="AO373" s="76"/>
      <c r="AP373" s="72"/>
      <c r="AQ373" s="72"/>
      <c r="AR373" s="72"/>
      <c r="AS373" s="72"/>
      <c r="AT373" s="77">
        <v>50</v>
      </c>
      <c r="AU373" s="78">
        <v>270</v>
      </c>
      <c r="AV373" s="77">
        <v>0</v>
      </c>
      <c r="AW373" s="77">
        <v>360</v>
      </c>
      <c r="AX373" s="77">
        <f t="shared" si="140"/>
        <v>90</v>
      </c>
      <c r="AY373" s="77">
        <f t="shared" si="141"/>
        <v>90</v>
      </c>
      <c r="AZ373" s="77">
        <f t="shared" si="142"/>
        <v>40</v>
      </c>
      <c r="BA373" s="77">
        <f t="shared" si="143"/>
        <v>180</v>
      </c>
      <c r="BB373" s="77">
        <f t="shared" si="144"/>
        <v>50</v>
      </c>
      <c r="BC373" s="77">
        <f t="shared" si="145"/>
        <v>270</v>
      </c>
      <c r="BD373" s="79">
        <f t="shared" si="146"/>
        <v>50</v>
      </c>
      <c r="BE373" s="70">
        <f t="shared" si="58"/>
        <v>80</v>
      </c>
      <c r="BF373" s="70">
        <f t="shared" si="157"/>
        <v>-20</v>
      </c>
    </row>
    <row r="374" spans="3:59" s="70" customFormat="1">
      <c r="C374" s="70" t="s">
        <v>1386</v>
      </c>
      <c r="D374" s="70" t="s">
        <v>1387</v>
      </c>
      <c r="E374" s="70">
        <v>42</v>
      </c>
      <c r="F374" s="70">
        <v>1</v>
      </c>
      <c r="G374" s="71" t="str">
        <f t="shared" si="25"/>
        <v>42-1</v>
      </c>
      <c r="H374" s="70">
        <v>0</v>
      </c>
      <c r="I374" s="70">
        <v>85</v>
      </c>
      <c r="J374" s="70" t="b">
        <f>IF((I374/100)&gt;(VLOOKUP($G374,[1]Depth_Lookup_CCL!$A$3:$L$549,9,FALSE)),"Value too high",TRUE)</f>
        <v>1</v>
      </c>
      <c r="K374" s="29">
        <f>(VLOOKUP($G374,Depth_Lookup_CCL!$A$3:$Z$549,11,FALSE))+(H374/100)</f>
        <v>109.15</v>
      </c>
      <c r="L374" s="29">
        <f>(VLOOKUP($G374,Depth_Lookup_CCL!$A$3:$Z$549,11,FALSE))+(I374/100)</f>
        <v>110</v>
      </c>
      <c r="M374" s="67">
        <v>7</v>
      </c>
      <c r="N374" s="70" t="s">
        <v>1389</v>
      </c>
      <c r="O374" s="70" t="s">
        <v>233</v>
      </c>
      <c r="P374" s="73"/>
      <c r="Q374" s="73"/>
      <c r="R374" s="73"/>
      <c r="S374" s="74"/>
      <c r="T374" s="73"/>
      <c r="U374" s="75"/>
      <c r="V374" s="73"/>
      <c r="W374" s="73" t="s">
        <v>168</v>
      </c>
      <c r="X374" s="73">
        <f>VLOOKUP(W374,[5]definitions_list_lookup!$V$12:$W$15,2,FALSE)</f>
        <v>0</v>
      </c>
      <c r="Y374" s="75"/>
      <c r="Z374" s="75" t="e">
        <f>VLOOKUP(Y374,[5]definitions_list_lookup!$AT$3:$AU$5,2,FALSE)</f>
        <v>#N/A</v>
      </c>
      <c r="AA374" s="75"/>
      <c r="AB374" s="75"/>
      <c r="AC374" s="73"/>
      <c r="AD374" s="73"/>
      <c r="AE374" s="73" t="e">
        <f>VLOOKUP(AD374,definitions_list_lookup!$Y$12:$Z$15,2,FALSE)</f>
        <v>#N/A</v>
      </c>
      <c r="AF374" s="75"/>
      <c r="AG374" s="75" t="e">
        <f>VLOOKUP(AF374,definitions_list_lookup!$AT$3:$AU$5,2,FALSE)</f>
        <v>#N/A</v>
      </c>
      <c r="AH374" s="73"/>
      <c r="AI374" s="73"/>
      <c r="AJ374" s="73"/>
      <c r="AK374" s="72"/>
      <c r="AL374" s="76"/>
      <c r="AM374" s="76"/>
      <c r="AN374" s="72"/>
      <c r="AO374" s="76"/>
      <c r="AP374" s="72"/>
      <c r="AQ374" s="72"/>
      <c r="AR374" s="72"/>
      <c r="AS374" s="72"/>
      <c r="AT374" s="77">
        <v>31</v>
      </c>
      <c r="AU374" s="78">
        <v>270</v>
      </c>
      <c r="AV374" s="77">
        <v>0</v>
      </c>
      <c r="AW374" s="77">
        <v>360</v>
      </c>
      <c r="AX374" s="77">
        <f t="shared" si="140"/>
        <v>90</v>
      </c>
      <c r="AY374" s="77">
        <f t="shared" si="141"/>
        <v>90</v>
      </c>
      <c r="AZ374" s="77">
        <f t="shared" si="142"/>
        <v>59.000000000000007</v>
      </c>
      <c r="BA374" s="77">
        <f t="shared" si="143"/>
        <v>180</v>
      </c>
      <c r="BB374" s="77">
        <f t="shared" si="144"/>
        <v>30.999999999999993</v>
      </c>
      <c r="BC374" s="77">
        <f t="shared" si="145"/>
        <v>270</v>
      </c>
      <c r="BD374" s="79">
        <f t="shared" si="146"/>
        <v>30.999999999999993</v>
      </c>
      <c r="BE374" s="70">
        <f t="shared" si="58"/>
        <v>60.999999999999993</v>
      </c>
      <c r="BF374" s="70">
        <f t="shared" si="157"/>
        <v>-0.99999999999999289</v>
      </c>
    </row>
    <row r="375" spans="3:59" s="70" customFormat="1">
      <c r="C375" s="70" t="s">
        <v>1386</v>
      </c>
      <c r="D375" s="70" t="s">
        <v>1387</v>
      </c>
      <c r="E375" s="70">
        <v>42</v>
      </c>
      <c r="F375" s="70">
        <v>2</v>
      </c>
      <c r="G375" s="71" t="str">
        <f t="shared" si="25"/>
        <v>42-2</v>
      </c>
      <c r="H375" s="70">
        <v>0</v>
      </c>
      <c r="I375" s="70">
        <v>89</v>
      </c>
      <c r="J375" s="70" t="str">
        <f>IF((I375/100)&gt;(VLOOKUP($G375,[1]Depth_Lookup_CCL!$A$3:$L$549,9,FALSE)),"Value too high",TRUE)</f>
        <v>Value too high</v>
      </c>
      <c r="K375" s="29">
        <f>(VLOOKUP($G375,Depth_Lookup_CCL!$A$3:$Z$549,11,FALSE))+(H375/100)</f>
        <v>110.00500000000001</v>
      </c>
      <c r="L375" s="29">
        <f>(VLOOKUP($G375,Depth_Lookup_CCL!$A$3:$Z$549,11,FALSE))+(I375/100)</f>
        <v>110.89500000000001</v>
      </c>
      <c r="M375" s="67">
        <v>7</v>
      </c>
      <c r="N375" s="70" t="s">
        <v>1410</v>
      </c>
      <c r="O375" s="70" t="s">
        <v>233</v>
      </c>
      <c r="P375" s="73"/>
      <c r="Q375" s="73"/>
      <c r="R375" s="73"/>
      <c r="S375" s="74"/>
      <c r="T375" s="73" t="s">
        <v>170</v>
      </c>
      <c r="U375" s="75" t="s">
        <v>155</v>
      </c>
      <c r="V375" s="73" t="s">
        <v>176</v>
      </c>
      <c r="W375" s="73" t="s">
        <v>166</v>
      </c>
      <c r="X375" s="73">
        <f>VLOOKUP(W375,[5]definitions_list_lookup!$V$12:$W$15,2,FALSE)</f>
        <v>1</v>
      </c>
      <c r="Y375" s="75" t="s">
        <v>241</v>
      </c>
      <c r="Z375" s="75">
        <f>VLOOKUP(Y375,[5]definitions_list_lookup!$AT$3:$AU$5,2,FALSE)</f>
        <v>0</v>
      </c>
      <c r="AA375" s="75">
        <v>10</v>
      </c>
      <c r="AB375" s="75"/>
      <c r="AC375" s="73"/>
      <c r="AD375" s="73"/>
      <c r="AE375" s="73" t="e">
        <f>VLOOKUP(AD375,definitions_list_lookup!$Y$12:$Z$15,2,FALSE)</f>
        <v>#N/A</v>
      </c>
      <c r="AF375" s="75"/>
      <c r="AG375" s="75" t="e">
        <f>VLOOKUP(AF375,definitions_list_lookup!$AT$3:$AU$5,2,FALSE)</f>
        <v>#N/A</v>
      </c>
      <c r="AH375" s="73"/>
      <c r="AI375" s="73"/>
      <c r="AJ375" s="73"/>
      <c r="AK375" s="72"/>
      <c r="AL375" s="76"/>
      <c r="AM375" s="76"/>
      <c r="AN375" s="72"/>
      <c r="AO375" s="76"/>
      <c r="AP375" s="72"/>
      <c r="AQ375" s="72"/>
      <c r="AR375" s="72"/>
      <c r="AS375" s="72"/>
      <c r="AT375" s="77">
        <v>53</v>
      </c>
      <c r="AU375" s="78">
        <v>90</v>
      </c>
      <c r="AV375" s="77">
        <v>14</v>
      </c>
      <c r="AW375" s="77">
        <v>360</v>
      </c>
      <c r="AX375" s="77">
        <f t="shared" si="140"/>
        <v>-100.64080446072569</v>
      </c>
      <c r="AY375" s="77">
        <f t="shared" si="141"/>
        <v>259.35919553927431</v>
      </c>
      <c r="AZ375" s="77">
        <f t="shared" si="142"/>
        <v>36.523500377057061</v>
      </c>
      <c r="BA375" s="77">
        <f t="shared" si="143"/>
        <v>349.35919553927431</v>
      </c>
      <c r="BB375" s="77">
        <f t="shared" si="144"/>
        <v>53.476499622942939</v>
      </c>
      <c r="BC375" s="77">
        <f t="shared" si="145"/>
        <v>79.35919553927431</v>
      </c>
      <c r="BD375" s="79">
        <f t="shared" si="146"/>
        <v>53.476499622942939</v>
      </c>
      <c r="BE375" s="70">
        <f t="shared" si="58"/>
        <v>83.476499622942939</v>
      </c>
      <c r="BF375" s="70">
        <f t="shared" si="157"/>
        <v>-23.476499622942939</v>
      </c>
    </row>
    <row r="376" spans="3:59" s="70" customFormat="1">
      <c r="C376" s="70" t="s">
        <v>1386</v>
      </c>
      <c r="D376" s="70" t="s">
        <v>1387</v>
      </c>
      <c r="E376" s="70">
        <v>42</v>
      </c>
      <c r="F376" s="70">
        <v>3</v>
      </c>
      <c r="G376" s="71" t="str">
        <f t="shared" si="25"/>
        <v>42-3</v>
      </c>
      <c r="H376" s="70">
        <v>0</v>
      </c>
      <c r="I376" s="70">
        <v>68</v>
      </c>
      <c r="J376" s="70" t="b">
        <f>IF((I376/100)&gt;(VLOOKUP($G376,[1]Depth_Lookup_CCL!$A$3:$L$549,9,FALSE)),"Value too high",TRUE)</f>
        <v>1</v>
      </c>
      <c r="K376" s="29">
        <f>(VLOOKUP($G376,Depth_Lookup_CCL!$A$3:$Z$549,11,FALSE))+(H376/100)</f>
        <v>110.89000000000001</v>
      </c>
      <c r="L376" s="29">
        <f>(VLOOKUP($G376,Depth_Lookup_CCL!$A$3:$Z$549,11,FALSE))+(I376/100)</f>
        <v>111.57000000000002</v>
      </c>
      <c r="M376" s="67">
        <v>7</v>
      </c>
      <c r="N376" s="70" t="s">
        <v>1395</v>
      </c>
      <c r="O376" s="70" t="s">
        <v>233</v>
      </c>
      <c r="P376" s="73"/>
      <c r="Q376" s="73"/>
      <c r="R376" s="73"/>
      <c r="S376" s="74"/>
      <c r="T376" s="73" t="s">
        <v>170</v>
      </c>
      <c r="U376" s="75" t="s">
        <v>182</v>
      </c>
      <c r="V376" s="73" t="s">
        <v>176</v>
      </c>
      <c r="W376" s="73" t="s">
        <v>107</v>
      </c>
      <c r="X376" s="73">
        <f>VLOOKUP(W376,[5]definitions_list_lookup!$V$12:$W$15,2,FALSE)</f>
        <v>2</v>
      </c>
      <c r="Y376" s="75" t="s">
        <v>242</v>
      </c>
      <c r="Z376" s="75">
        <f>VLOOKUP(Y376,[5]definitions_list_lookup!$AT$3:$AU$5,2,FALSE)</f>
        <v>1</v>
      </c>
      <c r="AA376" s="75">
        <v>15</v>
      </c>
      <c r="AB376" s="75"/>
      <c r="AC376" s="73"/>
      <c r="AD376" s="73"/>
      <c r="AE376" s="73" t="e">
        <f>VLOOKUP(AD376,definitions_list_lookup!$Y$12:$Z$15,2,FALSE)</f>
        <v>#N/A</v>
      </c>
      <c r="AF376" s="75"/>
      <c r="AG376" s="75" t="e">
        <f>VLOOKUP(AF376,definitions_list_lookup!$AT$3:$AU$5,2,FALSE)</f>
        <v>#N/A</v>
      </c>
      <c r="AH376" s="73"/>
      <c r="AI376" s="73"/>
      <c r="AJ376" s="73"/>
      <c r="AK376" s="72"/>
      <c r="AL376" s="76"/>
      <c r="AM376" s="76"/>
      <c r="AN376" s="72"/>
      <c r="AO376" s="76"/>
      <c r="AP376" s="72"/>
      <c r="AQ376" s="72"/>
      <c r="AR376" s="72"/>
      <c r="AS376" s="72"/>
      <c r="AT376" s="77">
        <v>34</v>
      </c>
      <c r="AU376" s="78">
        <v>90</v>
      </c>
      <c r="AV376" s="77">
        <v>35</v>
      </c>
      <c r="AW376" s="77">
        <v>360</v>
      </c>
      <c r="AX376" s="77">
        <f t="shared" si="140"/>
        <v>-136.07096586849133</v>
      </c>
      <c r="AY376" s="77">
        <f t="shared" si="141"/>
        <v>223.92903413150867</v>
      </c>
      <c r="AZ376" s="77">
        <f t="shared" si="142"/>
        <v>45.806379792964009</v>
      </c>
      <c r="BA376" s="77">
        <f t="shared" si="143"/>
        <v>313.92903413150867</v>
      </c>
      <c r="BB376" s="77">
        <f t="shared" si="144"/>
        <v>44.193620207035991</v>
      </c>
      <c r="BC376" s="77">
        <f t="shared" si="145"/>
        <v>43.929034131508672</v>
      </c>
      <c r="BD376" s="79">
        <f t="shared" si="146"/>
        <v>44.193620207035991</v>
      </c>
      <c r="BE376" s="70">
        <f t="shared" si="58"/>
        <v>74.193620207035991</v>
      </c>
      <c r="BF376" s="70">
        <f t="shared" si="157"/>
        <v>-14.193620207035991</v>
      </c>
    </row>
    <row r="377" spans="3:59" s="70" customFormat="1">
      <c r="C377" s="70" t="s">
        <v>1386</v>
      </c>
      <c r="D377" s="70" t="s">
        <v>1387</v>
      </c>
      <c r="E377" s="70">
        <v>42</v>
      </c>
      <c r="F377" s="70">
        <v>4</v>
      </c>
      <c r="G377" s="71" t="str">
        <f t="shared" si="25"/>
        <v>42-4</v>
      </c>
      <c r="H377" s="70">
        <v>0</v>
      </c>
      <c r="I377" s="70">
        <v>73</v>
      </c>
      <c r="J377" s="70" t="b">
        <f>IF((I377/100)&gt;(VLOOKUP($G377,[1]Depth_Lookup_CCL!$A$3:$L$549,9,FALSE)),"Value too high",TRUE)</f>
        <v>1</v>
      </c>
      <c r="K377" s="29">
        <f>(VLOOKUP($G377,Depth_Lookup_CCL!$A$3:$Z$549,11,FALSE))+(H377/100)</f>
        <v>111.58500000000001</v>
      </c>
      <c r="L377" s="29">
        <f>(VLOOKUP($G377,Depth_Lookup_CCL!$A$3:$Z$549,11,FALSE))+(I377/100)</f>
        <v>112.31500000000001</v>
      </c>
      <c r="M377" s="67">
        <v>7</v>
      </c>
      <c r="N377" s="70" t="s">
        <v>1389</v>
      </c>
      <c r="O377" s="70" t="s">
        <v>233</v>
      </c>
      <c r="P377" s="73"/>
      <c r="Q377" s="73"/>
      <c r="R377" s="73"/>
      <c r="S377" s="74"/>
      <c r="T377" s="73" t="s">
        <v>170</v>
      </c>
      <c r="U377" s="75" t="s">
        <v>155</v>
      </c>
      <c r="V377" s="73" t="s">
        <v>176</v>
      </c>
      <c r="W377" s="73" t="s">
        <v>167</v>
      </c>
      <c r="X377" s="73">
        <f>VLOOKUP(W377,[5]definitions_list_lookup!$V$12:$W$15,2,FALSE)</f>
        <v>3</v>
      </c>
      <c r="Y377" s="75" t="s">
        <v>243</v>
      </c>
      <c r="Z377" s="75">
        <f>VLOOKUP(Y377,[5]definitions_list_lookup!$AT$3:$AU$5,2,FALSE)</f>
        <v>2</v>
      </c>
      <c r="AA377" s="75">
        <v>1</v>
      </c>
      <c r="AB377" s="75" t="s">
        <v>1431</v>
      </c>
      <c r="AC377" s="73"/>
      <c r="AD377" s="73"/>
      <c r="AE377" s="73" t="e">
        <f>VLOOKUP(AD377,definitions_list_lookup!$Y$12:$Z$15,2,FALSE)</f>
        <v>#N/A</v>
      </c>
      <c r="AF377" s="75"/>
      <c r="AG377" s="75" t="e">
        <f>VLOOKUP(AF377,definitions_list_lookup!$AT$3:$AU$5,2,FALSE)</f>
        <v>#N/A</v>
      </c>
      <c r="AH377" s="73"/>
      <c r="AI377" s="73"/>
      <c r="AJ377" s="73"/>
      <c r="AK377" s="72"/>
      <c r="AL377" s="76"/>
      <c r="AM377" s="76"/>
      <c r="AN377" s="72"/>
      <c r="AO377" s="76"/>
      <c r="AP377" s="72"/>
      <c r="AQ377" s="72"/>
      <c r="AR377" s="72"/>
      <c r="AS377" s="72"/>
      <c r="AT377" s="77">
        <v>42</v>
      </c>
      <c r="AU377" s="78">
        <v>90</v>
      </c>
      <c r="AV377" s="77">
        <v>10</v>
      </c>
      <c r="AW377" s="77">
        <v>180</v>
      </c>
      <c r="AX377" s="77">
        <f t="shared" si="140"/>
        <v>-78.919932205599139</v>
      </c>
      <c r="AY377" s="77">
        <f t="shared" si="141"/>
        <v>281.08006779440086</v>
      </c>
      <c r="AZ377" s="77">
        <f t="shared" si="142"/>
        <v>47.463408265504306</v>
      </c>
      <c r="BA377" s="77">
        <f t="shared" si="143"/>
        <v>11.080067794400861</v>
      </c>
      <c r="BB377" s="77">
        <f t="shared" si="144"/>
        <v>42.536591734495694</v>
      </c>
      <c r="BC377" s="77">
        <f t="shared" si="145"/>
        <v>101.08006779440086</v>
      </c>
      <c r="BD377" s="79">
        <f t="shared" si="146"/>
        <v>42.536591734495694</v>
      </c>
      <c r="BE377" s="70">
        <f t="shared" si="58"/>
        <v>72.536591734495687</v>
      </c>
      <c r="BF377" s="70">
        <f t="shared" si="157"/>
        <v>-12.536591734495694</v>
      </c>
    </row>
    <row r="378" spans="3:59" s="70" customFormat="1">
      <c r="C378" s="70" t="s">
        <v>1386</v>
      </c>
      <c r="D378" s="70" t="s">
        <v>1387</v>
      </c>
      <c r="E378" s="70">
        <v>43</v>
      </c>
      <c r="F378" s="70">
        <v>1</v>
      </c>
      <c r="G378" s="71" t="str">
        <f t="shared" si="25"/>
        <v>43-1</v>
      </c>
      <c r="H378" s="70">
        <v>0</v>
      </c>
      <c r="I378" s="70">
        <v>98</v>
      </c>
      <c r="J378" s="70" t="b">
        <f>IF((I378/100)&gt;(VLOOKUP($G378,[1]Depth_Lookup_CCL!$A$3:$L$549,9,FALSE)),"Value too high",TRUE)</f>
        <v>1</v>
      </c>
      <c r="K378" s="29">
        <f>(VLOOKUP($G378,Depth_Lookup_CCL!$A$3:$Z$549,11,FALSE))+(H378/100)</f>
        <v>112.2</v>
      </c>
      <c r="L378" s="29">
        <f>(VLOOKUP($G378,Depth_Lookup_CCL!$A$3:$Z$549,11,FALSE))+(I378/100)</f>
        <v>113.18</v>
      </c>
      <c r="M378" s="67">
        <v>7</v>
      </c>
      <c r="N378" s="70" t="s">
        <v>1395</v>
      </c>
      <c r="O378" s="70" t="s">
        <v>233</v>
      </c>
      <c r="P378" s="73"/>
      <c r="Q378" s="73"/>
      <c r="R378" s="73"/>
      <c r="S378" s="74"/>
      <c r="T378" s="73" t="s">
        <v>170</v>
      </c>
      <c r="U378" s="75" t="s">
        <v>182</v>
      </c>
      <c r="V378" s="73" t="s">
        <v>176</v>
      </c>
      <c r="W378" s="73" t="s">
        <v>166</v>
      </c>
      <c r="X378" s="73">
        <f>VLOOKUP(W378,[5]definitions_list_lookup!$V$12:$W$15,2,FALSE)</f>
        <v>1</v>
      </c>
      <c r="Y378" s="75" t="s">
        <v>242</v>
      </c>
      <c r="Z378" s="75">
        <f>VLOOKUP(Y378,[5]definitions_list_lookup!$AT$3:$AU$5,2,FALSE)</f>
        <v>1</v>
      </c>
      <c r="AA378" s="75">
        <v>25</v>
      </c>
      <c r="AB378" s="75"/>
      <c r="AC378" s="73"/>
      <c r="AD378" s="73"/>
      <c r="AE378" s="73" t="e">
        <f>VLOOKUP(AD378,definitions_list_lookup!$Y$12:$Z$15,2,FALSE)</f>
        <v>#N/A</v>
      </c>
      <c r="AF378" s="75"/>
      <c r="AG378" s="75" t="e">
        <f>VLOOKUP(AF378,definitions_list_lookup!$AT$3:$AU$5,2,FALSE)</f>
        <v>#N/A</v>
      </c>
      <c r="AH378" s="73"/>
      <c r="AI378" s="73"/>
      <c r="AJ378" s="73"/>
      <c r="AK378" s="72"/>
      <c r="AL378" s="76"/>
      <c r="AM378" s="76"/>
      <c r="AN378" s="72"/>
      <c r="AO378" s="76"/>
      <c r="AP378" s="72"/>
      <c r="AQ378" s="72"/>
      <c r="AR378" s="72"/>
      <c r="AS378" s="72"/>
      <c r="AT378" s="77">
        <v>41</v>
      </c>
      <c r="AU378" s="78">
        <v>90</v>
      </c>
      <c r="AV378" s="77">
        <v>20</v>
      </c>
      <c r="AW378" s="77">
        <v>180</v>
      </c>
      <c r="AX378" s="77">
        <f>+(IF($AU378&lt;$AW378,((MIN($AW378,$AU378)+(DEGREES(ATAN((TAN(RADIANS($AV378))/((TAN(RADIANS($AT378))*SIN(RADIANS(ABS($AU378-$AW378))))))-(COS(RADIANS(ABS($AU378-$AW378)))/SIN(RADIANS(ABS($AU378-$AW378)))))))-180)),((MAX($AW378,$AU378)-(DEGREES(ATAN((TAN(RADIANS($AV378))/((TAN(RADIANS($AT378))*SIN(RADIANS(ABS($AU378-$AW378))))))-(COS(RADIANS(ABS($AU378-$AW378)))/SIN(RADIANS(ABS($AU378-$AW378)))))))-180))))</f>
        <v>-67.280946169038842</v>
      </c>
      <c r="AY378" s="77">
        <f t="shared" si="141"/>
        <v>292.71905383096117</v>
      </c>
      <c r="AZ378" s="77">
        <f t="shared" si="142"/>
        <v>46.698295694808351</v>
      </c>
      <c r="BA378" s="77">
        <f t="shared" si="143"/>
        <v>22.719053830961158</v>
      </c>
      <c r="BB378" s="77">
        <f t="shared" si="144"/>
        <v>43.301704305191649</v>
      </c>
      <c r="BC378" s="77">
        <f t="shared" si="145"/>
        <v>112.71905383096117</v>
      </c>
      <c r="BD378" s="79">
        <f t="shared" si="146"/>
        <v>43.301704305191649</v>
      </c>
      <c r="BE378" s="70">
        <f t="shared" si="58"/>
        <v>73.301704305191649</v>
      </c>
      <c r="BF378" s="70">
        <f t="shared" si="157"/>
        <v>-13.301704305191649</v>
      </c>
    </row>
    <row r="379" spans="3:59" s="70" customFormat="1">
      <c r="C379" s="70" t="s">
        <v>1386</v>
      </c>
      <c r="D379" s="70" t="s">
        <v>1387</v>
      </c>
      <c r="E379" s="70">
        <v>43</v>
      </c>
      <c r="F379" s="70">
        <v>2</v>
      </c>
      <c r="G379" s="71" t="str">
        <f t="shared" si="25"/>
        <v>43-2</v>
      </c>
      <c r="H379" s="70">
        <v>0</v>
      </c>
      <c r="I379" s="70">
        <v>94</v>
      </c>
      <c r="J379" s="70" t="b">
        <f>IF((I379/100)&gt;(VLOOKUP($G379,[1]Depth_Lookup_CCL!$A$3:$L$549,9,FALSE)),"Value too high",TRUE)</f>
        <v>1</v>
      </c>
      <c r="K379" s="29">
        <f>(VLOOKUP($G379,Depth_Lookup_CCL!$A$3:$Z$549,11,FALSE))+(H379/100)</f>
        <v>113.19</v>
      </c>
      <c r="L379" s="29">
        <f>(VLOOKUP($G379,Depth_Lookup_CCL!$A$3:$Z$549,11,FALSE))+(I379/100)</f>
        <v>114.13</v>
      </c>
      <c r="M379" s="67">
        <v>7</v>
      </c>
      <c r="N379" s="70" t="s">
        <v>1395</v>
      </c>
      <c r="O379" s="70" t="s">
        <v>233</v>
      </c>
      <c r="P379" s="73"/>
      <c r="Q379" s="73"/>
      <c r="R379" s="73"/>
      <c r="S379" s="74"/>
      <c r="T379" s="73" t="s">
        <v>170</v>
      </c>
      <c r="U379" s="75" t="s">
        <v>182</v>
      </c>
      <c r="V379" s="73" t="s">
        <v>176</v>
      </c>
      <c r="W379" s="73" t="s">
        <v>166</v>
      </c>
      <c r="X379" s="73">
        <f>VLOOKUP(W379,[5]definitions_list_lookup!$V$12:$W$15,2,FALSE)</f>
        <v>1</v>
      </c>
      <c r="Y379" s="75" t="s">
        <v>242</v>
      </c>
      <c r="Z379" s="75">
        <f>VLOOKUP(Y379,[5]definitions_list_lookup!$AT$3:$AU$5,2,FALSE)</f>
        <v>1</v>
      </c>
      <c r="AA379" s="75">
        <v>4</v>
      </c>
      <c r="AB379" s="75"/>
      <c r="AC379" s="73"/>
      <c r="AD379" s="73"/>
      <c r="AE379" s="73" t="e">
        <f>VLOOKUP(AD379,definitions_list_lookup!$Y$12:$Z$15,2,FALSE)</f>
        <v>#N/A</v>
      </c>
      <c r="AF379" s="75"/>
      <c r="AG379" s="75" t="e">
        <f>VLOOKUP(AF379,definitions_list_lookup!$AT$3:$AU$5,2,FALSE)</f>
        <v>#N/A</v>
      </c>
      <c r="AH379" s="73"/>
      <c r="AI379" s="73"/>
      <c r="AJ379" s="73"/>
      <c r="AK379" s="72"/>
      <c r="AL379" s="76"/>
      <c r="AM379" s="76"/>
      <c r="AN379" s="72"/>
      <c r="AO379" s="76"/>
      <c r="AP379" s="72"/>
      <c r="AQ379" s="72"/>
      <c r="AR379" s="72"/>
      <c r="AS379" s="72"/>
      <c r="AT379" s="77">
        <v>54</v>
      </c>
      <c r="AU379" s="78">
        <v>90</v>
      </c>
      <c r="AV379" s="77">
        <v>0</v>
      </c>
      <c r="AW379" s="77">
        <v>360</v>
      </c>
      <c r="AX379" s="77">
        <f t="shared" si="140"/>
        <v>-90.000000000000014</v>
      </c>
      <c r="AY379" s="77">
        <f t="shared" si="141"/>
        <v>270</v>
      </c>
      <c r="AZ379" s="77">
        <f t="shared" si="142"/>
        <v>36.000000000000007</v>
      </c>
      <c r="BA379" s="77">
        <f t="shared" si="143"/>
        <v>360</v>
      </c>
      <c r="BB379" s="77">
        <f t="shared" si="144"/>
        <v>53.999999999999993</v>
      </c>
      <c r="BC379" s="77">
        <f t="shared" si="145"/>
        <v>90</v>
      </c>
      <c r="BD379" s="79">
        <f t="shared" si="146"/>
        <v>53.999999999999993</v>
      </c>
      <c r="BE379" s="70">
        <f t="shared" si="58"/>
        <v>84</v>
      </c>
      <c r="BF379" s="70">
        <f t="shared" si="157"/>
        <v>-23.999999999999993</v>
      </c>
    </row>
    <row r="380" spans="3:59" s="70" customFormat="1">
      <c r="C380" s="70" t="s">
        <v>1386</v>
      </c>
      <c r="D380" s="70" t="s">
        <v>1387</v>
      </c>
      <c r="E380" s="70">
        <v>43</v>
      </c>
      <c r="F380" s="70">
        <v>3</v>
      </c>
      <c r="G380" s="71" t="str">
        <f t="shared" si="25"/>
        <v>43-3</v>
      </c>
      <c r="H380" s="70">
        <v>0</v>
      </c>
      <c r="I380" s="70">
        <v>5</v>
      </c>
      <c r="J380" s="70" t="b">
        <f>IF((I380/100)&gt;(VLOOKUP($G380,[1]Depth_Lookup_CCL!$A$3:$L$549,9,FALSE)),"Value too high",TRUE)</f>
        <v>1</v>
      </c>
      <c r="K380" s="29">
        <f>(VLOOKUP($G380,Depth_Lookup_CCL!$A$3:$Z$549,11,FALSE))+(H380/100)</f>
        <v>114.13</v>
      </c>
      <c r="L380" s="29">
        <f>(VLOOKUP($G380,Depth_Lookup_CCL!$A$3:$Z$549,11,FALSE))+(I380/100)</f>
        <v>114.17999999999999</v>
      </c>
      <c r="M380" s="67">
        <v>7</v>
      </c>
      <c r="N380" s="70" t="s">
        <v>1389</v>
      </c>
      <c r="O380" s="70" t="s">
        <v>233</v>
      </c>
      <c r="P380" s="73"/>
      <c r="Q380" s="73"/>
      <c r="R380" s="73"/>
      <c r="S380" s="74"/>
      <c r="T380" s="73"/>
      <c r="U380" s="75"/>
      <c r="V380" s="73"/>
      <c r="W380" s="73" t="s">
        <v>168</v>
      </c>
      <c r="X380" s="73">
        <f>VLOOKUP(W380,[5]definitions_list_lookup!$V$12:$W$15,2,FALSE)</f>
        <v>0</v>
      </c>
      <c r="Y380" s="75"/>
      <c r="Z380" s="75" t="e">
        <f>VLOOKUP(Y380,[5]definitions_list_lookup!$AT$3:$AU$5,2,FALSE)</f>
        <v>#N/A</v>
      </c>
      <c r="AA380" s="75"/>
      <c r="AB380" s="75"/>
      <c r="AC380" s="73"/>
      <c r="AD380" s="73"/>
      <c r="AE380" s="73" t="e">
        <f>VLOOKUP(AD380,definitions_list_lookup!$Y$12:$Z$15,2,FALSE)</f>
        <v>#N/A</v>
      </c>
      <c r="AF380" s="75"/>
      <c r="AG380" s="75" t="e">
        <f>VLOOKUP(AF380,definitions_list_lookup!$AT$3:$AU$5,2,FALSE)</f>
        <v>#N/A</v>
      </c>
      <c r="AH380" s="73"/>
      <c r="AI380" s="73"/>
      <c r="AJ380" s="73"/>
      <c r="AK380" s="72"/>
      <c r="AL380" s="76"/>
      <c r="AM380" s="76"/>
      <c r="AN380" s="72"/>
      <c r="AO380" s="76"/>
      <c r="AP380" s="72"/>
      <c r="AQ380" s="72"/>
      <c r="AR380" s="72"/>
      <c r="AS380" s="72"/>
    </row>
    <row r="381" spans="3:59" s="70" customFormat="1">
      <c r="C381" s="70" t="s">
        <v>1386</v>
      </c>
      <c r="D381" s="70" t="s">
        <v>1387</v>
      </c>
      <c r="E381" s="70">
        <v>43</v>
      </c>
      <c r="F381" s="70">
        <v>3</v>
      </c>
      <c r="G381" s="71" t="str">
        <f t="shared" ref="G381:G385" si="162">E381&amp;"-"&amp;F381</f>
        <v>43-3</v>
      </c>
      <c r="H381" s="70">
        <v>5</v>
      </c>
      <c r="I381" s="70">
        <v>35</v>
      </c>
      <c r="J381" s="70" t="b">
        <f>IF((I381/100)&gt;(VLOOKUP($G381,[1]Depth_Lookup_CCL!$A$3:$L$549,9,FALSE)),"Value too high",TRUE)</f>
        <v>1</v>
      </c>
      <c r="K381" s="29">
        <f>(VLOOKUP($G381,Depth_Lookup_CCL!$A$3:$Z$549,11,FALSE))+(H381/100)</f>
        <v>114.17999999999999</v>
      </c>
      <c r="L381" s="29">
        <f>(VLOOKUP($G381,Depth_Lookup_CCL!$A$3:$Z$549,11,FALSE))+(I381/100)</f>
        <v>114.47999999999999</v>
      </c>
      <c r="M381" s="67">
        <v>7</v>
      </c>
      <c r="N381" s="70" t="s">
        <v>1389</v>
      </c>
      <c r="P381" s="73"/>
      <c r="Q381" s="73"/>
      <c r="R381" s="73"/>
      <c r="S381" s="74"/>
      <c r="T381" s="73"/>
      <c r="U381" s="75"/>
      <c r="V381" s="73"/>
      <c r="W381" s="73"/>
      <c r="X381" s="73"/>
      <c r="Y381" s="75"/>
      <c r="Z381" s="75"/>
      <c r="AA381" s="75"/>
      <c r="AB381" s="75"/>
      <c r="AC381" s="73"/>
      <c r="AD381" s="73"/>
      <c r="AE381" s="73"/>
      <c r="AF381" s="75"/>
      <c r="AG381" s="75"/>
      <c r="AH381" s="73"/>
      <c r="AI381" s="73"/>
      <c r="AJ381" s="73"/>
      <c r="AK381" s="72"/>
      <c r="AL381" s="76"/>
      <c r="AM381" s="76"/>
      <c r="AN381" s="72"/>
      <c r="AO381" s="76"/>
      <c r="AP381" s="72"/>
      <c r="AQ381" s="72"/>
      <c r="AR381" s="72"/>
      <c r="AS381" s="72"/>
      <c r="AT381" s="77">
        <v>46</v>
      </c>
      <c r="AU381" s="78">
        <v>90</v>
      </c>
      <c r="AV381" s="77">
        <v>7</v>
      </c>
      <c r="AW381" s="77">
        <v>180</v>
      </c>
      <c r="AX381" s="77">
        <f t="shared" ref="AX381:AX383" si="163">+(IF($AU381&lt;$AW381,((MIN($AW381,$AU381)+(DEGREES(ATAN((TAN(RADIANS($AV381))/((TAN(RADIANS($AT381))*SIN(RADIANS(ABS($AU381-$AW381))))))-(COS(RADIANS(ABS($AU381-$AW381)))/SIN(RADIANS(ABS($AU381-$AW381)))))))-180)),((MAX($AW381,$AU381)-(DEGREES(ATAN((TAN(RADIANS($AV381))/((TAN(RADIANS($AT381))*SIN(RADIANS(ABS($AU381-$AW381))))))-(COS(RADIANS(ABS($AU381-$AW381)))/SIN(RADIANS(ABS($AU381-$AW381)))))))-180))))</f>
        <v>-83.237915597211952</v>
      </c>
      <c r="AY381" s="77">
        <f t="shared" ref="AY381:AY383" si="164">IF($AX381&gt;0,$AX381,360+$AX381)</f>
        <v>276.76208440278805</v>
      </c>
      <c r="AZ381" s="77">
        <f t="shared" ref="AZ381:AZ383" si="165">+ABS(DEGREES(ATAN((COS(RADIANS(ABS($AX381+180-(IF($AU381&gt;$AW381,MAX($AV381,$AU381),MIN($AU381,$AW381))))))/(TAN(RADIANS($AT381)))))))</f>
        <v>43.800166508894463</v>
      </c>
      <c r="BA381" s="77">
        <f t="shared" ref="BA381:BA383" si="166">+IF(($AX381+90)&gt;0,$AX381+90,$AX381+450)</f>
        <v>6.762084402788048</v>
      </c>
      <c r="BB381" s="77">
        <f t="shared" ref="BB381:BB383" si="167">-$AZ381+90</f>
        <v>46.199833491105537</v>
      </c>
      <c r="BC381" s="77">
        <f t="shared" ref="BC381:BC383" si="168">IF(($AY381&lt;180),$AY381+180,$AY381-180)</f>
        <v>96.762084402788048</v>
      </c>
      <c r="BD381" s="79">
        <f t="shared" ref="BD381:BD383" si="169">-$AZ381+90</f>
        <v>46.199833491105537</v>
      </c>
      <c r="BE381" s="70">
        <f t="shared" ref="BE381:BE383" si="170">30+BD381</f>
        <v>76.199833491105537</v>
      </c>
      <c r="BF381" s="70">
        <f t="shared" ref="BF381:BF383" si="171">30-BD381</f>
        <v>-16.199833491105537</v>
      </c>
    </row>
    <row r="382" spans="3:59" s="70" customFormat="1">
      <c r="C382" s="70" t="s">
        <v>1386</v>
      </c>
      <c r="D382" s="70" t="s">
        <v>1387</v>
      </c>
      <c r="E382" s="70">
        <v>43</v>
      </c>
      <c r="F382" s="70">
        <v>3</v>
      </c>
      <c r="G382" s="71" t="str">
        <f t="shared" si="162"/>
        <v>43-3</v>
      </c>
      <c r="H382" s="70">
        <v>35</v>
      </c>
      <c r="I382" s="70">
        <v>65</v>
      </c>
      <c r="J382" s="70" t="b">
        <f>IF((I382/100)&gt;(VLOOKUP($G382,[1]Depth_Lookup_CCL!$A$3:$L$549,9,FALSE)),"Value too high",TRUE)</f>
        <v>1</v>
      </c>
      <c r="K382" s="29">
        <f>(VLOOKUP($G382,Depth_Lookup_CCL!$A$3:$Z$549,11,FALSE))+(H382/100)</f>
        <v>114.47999999999999</v>
      </c>
      <c r="L382" s="29">
        <f>(VLOOKUP($G382,Depth_Lookup_CCL!$A$3:$Z$549,11,FALSE))+(I382/100)</f>
        <v>114.78</v>
      </c>
      <c r="M382" s="67">
        <v>7</v>
      </c>
      <c r="N382" s="70" t="s">
        <v>1389</v>
      </c>
      <c r="P382" s="73"/>
      <c r="Q382" s="73"/>
      <c r="R382" s="73"/>
      <c r="S382" s="74"/>
      <c r="T382" s="73"/>
      <c r="U382" s="75"/>
      <c r="V382" s="73"/>
      <c r="W382" s="73"/>
      <c r="X382" s="73"/>
      <c r="Y382" s="75"/>
      <c r="Z382" s="75"/>
      <c r="AA382" s="75"/>
      <c r="AB382" s="75"/>
      <c r="AC382" s="73"/>
      <c r="AD382" s="73"/>
      <c r="AE382" s="73"/>
      <c r="AF382" s="75"/>
      <c r="AG382" s="75"/>
      <c r="AH382" s="73"/>
      <c r="AI382" s="73"/>
      <c r="AJ382" s="73"/>
      <c r="AK382" s="72"/>
      <c r="AL382" s="76"/>
      <c r="AM382" s="76"/>
      <c r="AN382" s="72"/>
      <c r="AO382" s="76"/>
      <c r="AP382" s="72"/>
      <c r="AQ382" s="72"/>
      <c r="AR382" s="72"/>
      <c r="AS382" s="72"/>
      <c r="AT382" s="77">
        <v>42</v>
      </c>
      <c r="AU382" s="78">
        <v>90</v>
      </c>
      <c r="AV382" s="77">
        <v>6</v>
      </c>
      <c r="AW382" s="77">
        <v>180</v>
      </c>
      <c r="AX382" s="77">
        <f t="shared" si="163"/>
        <v>-83.341990507025187</v>
      </c>
      <c r="AY382" s="77">
        <f t="shared" si="164"/>
        <v>276.65800949297483</v>
      </c>
      <c r="AZ382" s="77">
        <f t="shared" si="165"/>
        <v>47.807136204752446</v>
      </c>
      <c r="BA382" s="77">
        <f t="shared" si="166"/>
        <v>6.6580094929748128</v>
      </c>
      <c r="BB382" s="77">
        <f t="shared" si="167"/>
        <v>42.192863795247554</v>
      </c>
      <c r="BC382" s="77">
        <f t="shared" si="168"/>
        <v>96.658009492974827</v>
      </c>
      <c r="BD382" s="79">
        <f t="shared" si="169"/>
        <v>42.192863795247554</v>
      </c>
      <c r="BE382" s="70">
        <f t="shared" si="170"/>
        <v>72.192863795247547</v>
      </c>
      <c r="BF382" s="70">
        <f t="shared" si="171"/>
        <v>-12.192863795247554</v>
      </c>
    </row>
    <row r="383" spans="3:59" s="70" customFormat="1">
      <c r="C383" s="70" t="s">
        <v>1386</v>
      </c>
      <c r="D383" s="70" t="s">
        <v>1387</v>
      </c>
      <c r="E383" s="70">
        <v>43</v>
      </c>
      <c r="F383" s="70">
        <v>3</v>
      </c>
      <c r="G383" s="71" t="str">
        <f t="shared" si="162"/>
        <v>43-3</v>
      </c>
      <c r="H383" s="70">
        <v>65</v>
      </c>
      <c r="I383" s="70">
        <v>75</v>
      </c>
      <c r="J383" s="70" t="b">
        <f>IF((I383/100)&gt;(VLOOKUP($G383,[1]Depth_Lookup_CCL!$A$3:$L$549,9,FALSE)),"Value too high",TRUE)</f>
        <v>1</v>
      </c>
      <c r="K383" s="29">
        <f>(VLOOKUP($G383,Depth_Lookup_CCL!$A$3:$Z$549,11,FALSE))+(H383/100)</f>
        <v>114.78</v>
      </c>
      <c r="L383" s="29">
        <f>(VLOOKUP($G383,Depth_Lookup_CCL!$A$3:$Z$549,11,FALSE))+(I383/100)</f>
        <v>114.88</v>
      </c>
      <c r="M383" s="67">
        <v>7</v>
      </c>
      <c r="N383" s="70" t="s">
        <v>1389</v>
      </c>
      <c r="P383" s="73"/>
      <c r="Q383" s="73"/>
      <c r="R383" s="73"/>
      <c r="S383" s="74"/>
      <c r="T383" s="73"/>
      <c r="U383" s="75"/>
      <c r="V383" s="73"/>
      <c r="W383" s="73"/>
      <c r="X383" s="73"/>
      <c r="Y383" s="75"/>
      <c r="Z383" s="75"/>
      <c r="AA383" s="75"/>
      <c r="AB383" s="75"/>
      <c r="AC383" s="73"/>
      <c r="AD383" s="73"/>
      <c r="AE383" s="73"/>
      <c r="AF383" s="75"/>
      <c r="AG383" s="75"/>
      <c r="AH383" s="73"/>
      <c r="AI383" s="73"/>
      <c r="AJ383" s="73"/>
      <c r="AK383" s="72" t="s">
        <v>1480</v>
      </c>
      <c r="AL383" s="76" t="s">
        <v>287</v>
      </c>
      <c r="AM383" s="76" t="s">
        <v>290</v>
      </c>
      <c r="AN383" s="72">
        <v>1</v>
      </c>
      <c r="AO383" s="76" t="s">
        <v>1481</v>
      </c>
      <c r="AP383" s="72"/>
      <c r="AQ383" s="72"/>
      <c r="AR383" s="72"/>
      <c r="AS383" s="72"/>
      <c r="AT383" s="77">
        <v>65</v>
      </c>
      <c r="AU383" s="78">
        <v>270</v>
      </c>
      <c r="AV383" s="77"/>
      <c r="AW383" s="77"/>
      <c r="AX383" s="77">
        <f t="shared" si="163"/>
        <v>90</v>
      </c>
      <c r="AY383" s="77">
        <f t="shared" si="164"/>
        <v>90</v>
      </c>
      <c r="AZ383" s="77">
        <f t="shared" si="165"/>
        <v>25</v>
      </c>
      <c r="BA383" s="77">
        <f t="shared" si="166"/>
        <v>180</v>
      </c>
      <c r="BB383" s="77">
        <f t="shared" si="167"/>
        <v>65</v>
      </c>
      <c r="BC383" s="77">
        <f t="shared" si="168"/>
        <v>270</v>
      </c>
      <c r="BD383" s="79">
        <f t="shared" si="169"/>
        <v>65</v>
      </c>
      <c r="BE383" s="70">
        <f t="shared" si="170"/>
        <v>95</v>
      </c>
      <c r="BF383" s="70">
        <f t="shared" si="171"/>
        <v>-35</v>
      </c>
      <c r="BG383" s="70" t="s">
        <v>1476</v>
      </c>
    </row>
    <row r="384" spans="3:59" s="70" customFormat="1">
      <c r="C384" s="70" t="s">
        <v>1386</v>
      </c>
      <c r="D384" s="70" t="s">
        <v>1387</v>
      </c>
      <c r="E384" s="70">
        <v>43</v>
      </c>
      <c r="F384" s="70">
        <v>3</v>
      </c>
      <c r="G384" s="71" t="str">
        <f t="shared" si="162"/>
        <v>43-3</v>
      </c>
      <c r="H384" s="70">
        <v>75</v>
      </c>
      <c r="I384" s="70">
        <v>90</v>
      </c>
      <c r="J384" s="70" t="b">
        <f>IF((I384/100)&gt;(VLOOKUP($G384,[1]Depth_Lookup_CCL!$A$3:$L$549,9,FALSE)),"Value too high",TRUE)</f>
        <v>1</v>
      </c>
      <c r="K384" s="29">
        <f>(VLOOKUP($G384,Depth_Lookup_CCL!$A$3:$Z$549,11,FALSE))+(H384/100)</f>
        <v>114.88</v>
      </c>
      <c r="L384" s="29">
        <f>(VLOOKUP($G384,Depth_Lookup_CCL!$A$3:$Z$549,11,FALSE))+(I384/100)</f>
        <v>115.03</v>
      </c>
      <c r="M384" s="67">
        <v>7</v>
      </c>
      <c r="N384" s="70" t="s">
        <v>1389</v>
      </c>
      <c r="P384" s="73"/>
      <c r="Q384" s="73"/>
      <c r="R384" s="73"/>
      <c r="S384" s="74"/>
      <c r="T384" s="73"/>
      <c r="U384" s="75"/>
      <c r="V384" s="73"/>
      <c r="W384" s="73"/>
      <c r="X384" s="73"/>
      <c r="Y384" s="75"/>
      <c r="Z384" s="75"/>
      <c r="AA384" s="75"/>
      <c r="AB384" s="75"/>
      <c r="AC384" s="73"/>
      <c r="AD384" s="73"/>
      <c r="AE384" s="73"/>
      <c r="AF384" s="75"/>
      <c r="AG384" s="75"/>
      <c r="AH384" s="73"/>
      <c r="AI384" s="73"/>
      <c r="AJ384" s="73"/>
      <c r="AK384" s="72"/>
      <c r="AL384" s="76"/>
      <c r="AM384" s="76"/>
      <c r="AN384" s="72"/>
      <c r="AO384" s="76"/>
      <c r="AP384" s="72"/>
      <c r="AQ384" s="72"/>
      <c r="AR384" s="72"/>
      <c r="AS384" s="72"/>
      <c r="AT384" s="77">
        <v>50</v>
      </c>
      <c r="AU384" s="78">
        <v>90</v>
      </c>
      <c r="AV384" s="77">
        <v>5</v>
      </c>
      <c r="AW384" s="77">
        <v>180</v>
      </c>
      <c r="AX384" s="77">
        <f>+(IF($AU384&lt;$AW384,((MIN($AW384,$AU384)+(DEGREES(ATAN((TAN(RADIANS($AV384))/((TAN(RADIANS($AT384))*SIN(RADIANS(ABS($AU384-$AW384))))))-(COS(RADIANS(ABS($AU384-$AW384)))/SIN(RADIANS(ABS($AU384-$AW384)))))))-180)),((MAX($AW384,$AU384)-(DEGREES(ATAN((TAN(RADIANS($AV384))/((TAN(RADIANS($AT384))*SIN(RADIANS(ABS($AU384-$AW384))))))-(COS(RADIANS(ABS($AU384-$AW384)))/SIN(RADIANS(ABS($AU384-$AW384)))))))-180))))</f>
        <v>-85.801350873522665</v>
      </c>
      <c r="AY384" s="77">
        <f>IF($AX384&gt;0,$AX384,360+$AX384)</f>
        <v>274.19864912647733</v>
      </c>
      <c r="AZ384" s="77">
        <f>+ABS(DEGREES(ATAN((COS(RADIANS(ABS($AX384+180-(IF($AU384&gt;$AW384,MAX($AV384,$AU384),MIN($AU384,$AW384))))))/(TAN(RADIANS($AT384)))))))</f>
        <v>39.924198946759468</v>
      </c>
      <c r="BA384" s="77">
        <f>+IF(($AX384+90)&gt;0,$AX384+90,$AX384+450)</f>
        <v>4.1986491264773349</v>
      </c>
      <c r="BB384" s="77">
        <f>-$AZ384+90</f>
        <v>50.075801053240532</v>
      </c>
      <c r="BC384" s="77">
        <f>IF(($AY384&lt;180),$AY384+180,$AY384-180)</f>
        <v>94.198649126477335</v>
      </c>
      <c r="BD384" s="79">
        <f>-$AZ384+90</f>
        <v>50.075801053240532</v>
      </c>
      <c r="BE384" s="70">
        <f>30+BD384</f>
        <v>80.075801053240525</v>
      </c>
      <c r="BF384" s="70">
        <f>30-BD384</f>
        <v>-20.075801053240532</v>
      </c>
    </row>
    <row r="385" spans="3:58" s="70" customFormat="1">
      <c r="C385" s="70" t="s">
        <v>1386</v>
      </c>
      <c r="D385" s="70" t="s">
        <v>1387</v>
      </c>
      <c r="E385" s="70">
        <v>43</v>
      </c>
      <c r="F385" s="70">
        <v>3</v>
      </c>
      <c r="G385" s="71" t="str">
        <f t="shared" si="162"/>
        <v>43-3</v>
      </c>
      <c r="H385" s="70">
        <v>90</v>
      </c>
      <c r="I385" s="70">
        <v>95</v>
      </c>
      <c r="J385" s="70" t="b">
        <f>IF((I385/100)&gt;(VLOOKUP($G385,[1]Depth_Lookup_CCL!$A$3:$L$549,9,FALSE)),"Value too high",TRUE)</f>
        <v>1</v>
      </c>
      <c r="K385" s="29">
        <f>(VLOOKUP($G385,Depth_Lookup_CCL!$A$3:$Z$549,11,FALSE))+(H385/100)</f>
        <v>115.03</v>
      </c>
      <c r="L385" s="29">
        <f>(VLOOKUP($G385,Depth_Lookup_CCL!$A$3:$Z$549,11,FALSE))+(I385/100)</f>
        <v>115.08</v>
      </c>
      <c r="M385" s="67">
        <v>7</v>
      </c>
      <c r="N385" s="70" t="s">
        <v>1389</v>
      </c>
      <c r="P385" s="73"/>
      <c r="Q385" s="73"/>
      <c r="R385" s="73"/>
      <c r="S385" s="74"/>
      <c r="T385" s="73"/>
      <c r="U385" s="75"/>
      <c r="V385" s="73"/>
      <c r="W385" s="73"/>
      <c r="X385" s="73"/>
      <c r="Y385" s="75"/>
      <c r="Z385" s="75"/>
      <c r="AA385" s="75"/>
      <c r="AB385" s="75"/>
      <c r="AC385" s="73"/>
      <c r="AD385" s="73"/>
      <c r="AE385" s="73"/>
      <c r="AF385" s="75"/>
      <c r="AG385" s="75"/>
      <c r="AH385" s="73"/>
      <c r="AI385" s="73"/>
      <c r="AJ385" s="73"/>
      <c r="AK385" s="72"/>
      <c r="AL385" s="76"/>
      <c r="AM385" s="76"/>
      <c r="AN385" s="72"/>
      <c r="AO385" s="76"/>
      <c r="AP385" s="72"/>
      <c r="AQ385" s="72"/>
      <c r="AR385" s="72"/>
      <c r="AS385" s="72"/>
      <c r="AT385" s="77">
        <v>0.1</v>
      </c>
      <c r="AU385" s="78">
        <v>270</v>
      </c>
      <c r="AV385" s="77">
        <v>12</v>
      </c>
      <c r="AW385" s="77">
        <v>180</v>
      </c>
      <c r="AX385" s="77">
        <f t="shared" si="140"/>
        <v>0.47045291576318959</v>
      </c>
      <c r="AY385" s="77">
        <f t="shared" si="141"/>
        <v>0.47045291576318959</v>
      </c>
      <c r="AZ385" s="77">
        <f t="shared" si="142"/>
        <v>77.999607197202153</v>
      </c>
      <c r="BA385" s="77">
        <f t="shared" si="143"/>
        <v>90.47045291576319</v>
      </c>
      <c r="BB385" s="77">
        <f t="shared" si="144"/>
        <v>12.000392802797847</v>
      </c>
      <c r="BC385" s="77">
        <f t="shared" si="145"/>
        <v>180.47045291576319</v>
      </c>
      <c r="BD385" s="79">
        <f t="shared" si="146"/>
        <v>12.000392802797847</v>
      </c>
      <c r="BE385" s="70">
        <f t="shared" ref="BE385" si="172">30+BD385</f>
        <v>42.000392802797847</v>
      </c>
      <c r="BF385" s="70">
        <f t="shared" ref="BF385" si="173">30-BD385</f>
        <v>17.999607197202153</v>
      </c>
    </row>
    <row r="386" spans="3:58" s="70" customFormat="1">
      <c r="C386" s="70" t="s">
        <v>1386</v>
      </c>
      <c r="D386" s="70" t="s">
        <v>1387</v>
      </c>
      <c r="E386" s="70">
        <v>44</v>
      </c>
      <c r="F386" s="70">
        <v>1</v>
      </c>
      <c r="G386" s="71" t="str">
        <f t="shared" si="25"/>
        <v>44-1</v>
      </c>
      <c r="H386" s="70">
        <v>0</v>
      </c>
      <c r="I386" s="70">
        <v>23</v>
      </c>
      <c r="J386" s="70" t="b">
        <f>IF((I386/100)&gt;(VLOOKUP($G386,[1]Depth_Lookup_CCL!$A$3:$L$549,9,FALSE)),"Value too high",TRUE)</f>
        <v>1</v>
      </c>
      <c r="K386" s="29">
        <f>(VLOOKUP($G386,Depth_Lookup_CCL!$A$3:$Z$549,11,FALSE))+(H386/100)</f>
        <v>115.25</v>
      </c>
      <c r="L386" s="29">
        <f>(VLOOKUP($G386,Depth_Lookup_CCL!$A$3:$Z$549,11,FALSE))+(I386/100)</f>
        <v>115.48</v>
      </c>
      <c r="M386" s="67">
        <v>7</v>
      </c>
      <c r="N386" s="70" t="s">
        <v>1389</v>
      </c>
      <c r="O386" s="70" t="s">
        <v>233</v>
      </c>
      <c r="P386" s="73"/>
      <c r="Q386" s="73"/>
      <c r="R386" s="73"/>
      <c r="S386" s="74"/>
      <c r="T386" s="73"/>
      <c r="U386" s="75"/>
      <c r="V386" s="73"/>
      <c r="W386" s="73" t="s">
        <v>168</v>
      </c>
      <c r="X386" s="73">
        <f>VLOOKUP(W386,[5]definitions_list_lookup!$V$12:$W$15,2,FALSE)</f>
        <v>0</v>
      </c>
      <c r="Y386" s="75"/>
      <c r="Z386" s="75" t="e">
        <f>VLOOKUP(Y386,[5]definitions_list_lookup!$AT$3:$AU$5,2,FALSE)</f>
        <v>#N/A</v>
      </c>
      <c r="AA386" s="75"/>
      <c r="AB386" s="75"/>
      <c r="AC386" s="73"/>
      <c r="AD386" s="73"/>
      <c r="AE386" s="73" t="e">
        <f>VLOOKUP(AD386,definitions_list_lookup!$Y$12:$Z$15,2,FALSE)</f>
        <v>#N/A</v>
      </c>
      <c r="AF386" s="75"/>
      <c r="AG386" s="75" t="e">
        <f>VLOOKUP(AF386,definitions_list_lookup!$AT$3:$AU$5,2,FALSE)</f>
        <v>#N/A</v>
      </c>
      <c r="AH386" s="73"/>
      <c r="AI386" s="73"/>
      <c r="AJ386" s="73"/>
      <c r="AK386" s="72"/>
      <c r="AL386" s="76"/>
      <c r="AM386" s="76"/>
      <c r="AN386" s="72"/>
      <c r="AO386" s="76"/>
      <c r="AP386" s="72"/>
      <c r="AQ386" s="72"/>
      <c r="AR386" s="72"/>
      <c r="AS386" s="72"/>
      <c r="AT386" s="77">
        <v>32</v>
      </c>
      <c r="AU386" s="78">
        <v>90</v>
      </c>
      <c r="AV386" s="77">
        <v>13</v>
      </c>
      <c r="AW386" s="77">
        <v>360</v>
      </c>
      <c r="AX386" s="77">
        <f t="shared" si="140"/>
        <v>-110.27757433948226</v>
      </c>
      <c r="AY386" s="77">
        <f t="shared" si="141"/>
        <v>249.72242566051773</v>
      </c>
      <c r="AZ386" s="77">
        <f t="shared" si="142"/>
        <v>56.330252717369525</v>
      </c>
      <c r="BA386" s="77">
        <f t="shared" si="143"/>
        <v>339.72242566051773</v>
      </c>
      <c r="BB386" s="77">
        <f t="shared" si="144"/>
        <v>33.669747282630475</v>
      </c>
      <c r="BC386" s="77">
        <f t="shared" si="145"/>
        <v>69.722425660517729</v>
      </c>
      <c r="BD386" s="79">
        <f t="shared" si="146"/>
        <v>33.669747282630475</v>
      </c>
      <c r="BE386" s="70">
        <f t="shared" si="58"/>
        <v>63.669747282630475</v>
      </c>
      <c r="BF386" s="70">
        <f t="shared" si="157"/>
        <v>-3.6697472826304747</v>
      </c>
    </row>
    <row r="387" spans="3:58" s="70" customFormat="1">
      <c r="C387" s="70" t="s">
        <v>1386</v>
      </c>
      <c r="D387" s="70" t="s">
        <v>1387</v>
      </c>
      <c r="E387" s="70">
        <v>44</v>
      </c>
      <c r="F387" s="70">
        <v>1</v>
      </c>
      <c r="G387" s="71" t="str">
        <f t="shared" si="25"/>
        <v>44-1</v>
      </c>
      <c r="H387" s="70">
        <v>23</v>
      </c>
      <c r="I387" s="70">
        <v>74</v>
      </c>
      <c r="J387" s="70" t="b">
        <f>IF((I387/100)&gt;(VLOOKUP($G387,[1]Depth_Lookup_CCL!$A$3:$L$549,9,FALSE)),"Value too high",TRUE)</f>
        <v>1</v>
      </c>
      <c r="K387" s="29">
        <f>(VLOOKUP($G387,Depth_Lookup_CCL!$A$3:$Z$549,11,FALSE))+(H387/100)</f>
        <v>115.48</v>
      </c>
      <c r="L387" s="29">
        <f>(VLOOKUP($G387,Depth_Lookup_CCL!$A$3:$Z$549,11,FALSE))+(I387/100)</f>
        <v>115.99</v>
      </c>
      <c r="M387" s="67">
        <v>8</v>
      </c>
      <c r="N387" s="70" t="s">
        <v>1395</v>
      </c>
      <c r="O387" s="70" t="s">
        <v>20</v>
      </c>
      <c r="P387" s="73" t="s">
        <v>155</v>
      </c>
      <c r="Q387" s="73" t="s">
        <v>202</v>
      </c>
      <c r="R387" s="73"/>
      <c r="S387" s="74"/>
      <c r="T387" s="73"/>
      <c r="U387" s="75"/>
      <c r="V387" s="73"/>
      <c r="W387" s="73" t="s">
        <v>168</v>
      </c>
      <c r="X387" s="73">
        <f>VLOOKUP(W387,[5]definitions_list_lookup!$V$12:$W$15,2,FALSE)</f>
        <v>0</v>
      </c>
      <c r="Y387" s="75"/>
      <c r="Z387" s="75" t="e">
        <f>VLOOKUP(Y387,[5]definitions_list_lookup!$AT$3:$AU$5,2,FALSE)</f>
        <v>#N/A</v>
      </c>
      <c r="AA387" s="75"/>
      <c r="AB387" s="75"/>
      <c r="AC387" s="73"/>
      <c r="AD387" s="73"/>
      <c r="AE387" s="73" t="e">
        <f>VLOOKUP(AD387,definitions_list_lookup!$Y$12:$Z$15,2,FALSE)</f>
        <v>#N/A</v>
      </c>
      <c r="AF387" s="75"/>
      <c r="AG387" s="75" t="e">
        <f>VLOOKUP(AF387,definitions_list_lookup!$AT$3:$AU$5,2,FALSE)</f>
        <v>#N/A</v>
      </c>
      <c r="AH387" s="73"/>
      <c r="AI387" s="73"/>
      <c r="AJ387" s="73"/>
      <c r="AK387" s="72"/>
      <c r="AL387" s="76"/>
      <c r="AM387" s="76"/>
      <c r="AN387" s="72"/>
      <c r="AO387" s="76"/>
      <c r="AP387" s="72"/>
      <c r="AQ387" s="72"/>
      <c r="AR387" s="72"/>
      <c r="AS387" s="72"/>
      <c r="AT387" s="77"/>
      <c r="AU387" s="78"/>
      <c r="AV387" s="77"/>
      <c r="AW387" s="77"/>
      <c r="AX387" s="77"/>
      <c r="AY387" s="77"/>
      <c r="AZ387" s="77"/>
      <c r="BA387" s="77"/>
      <c r="BB387" s="77"/>
      <c r="BC387" s="77"/>
      <c r="BD387" s="79"/>
    </row>
    <row r="388" spans="3:58" s="70" customFormat="1">
      <c r="C388" s="70" t="s">
        <v>1386</v>
      </c>
      <c r="D388" s="70" t="s">
        <v>1387</v>
      </c>
      <c r="E388" s="70">
        <v>44</v>
      </c>
      <c r="F388" s="70">
        <v>2</v>
      </c>
      <c r="G388" s="71" t="str">
        <f t="shared" si="25"/>
        <v>44-2</v>
      </c>
      <c r="H388" s="70">
        <v>0</v>
      </c>
      <c r="I388" s="70">
        <v>72</v>
      </c>
      <c r="J388" s="70" t="b">
        <f>IF((I388/100)&gt;(VLOOKUP($G388,[1]Depth_Lookup_CCL!$A$3:$L$549,9,FALSE)),"Value too high",TRUE)</f>
        <v>1</v>
      </c>
      <c r="K388" s="29">
        <f>(VLOOKUP($G388,Depth_Lookup_CCL!$A$3:$Z$549,11,FALSE))+(H388/100)</f>
        <v>115.99</v>
      </c>
      <c r="L388" s="29">
        <f>(VLOOKUP($G388,Depth_Lookup_CCL!$A$3:$Z$549,11,FALSE))+(I388/100)</f>
        <v>116.71</v>
      </c>
      <c r="M388" s="67">
        <v>8</v>
      </c>
      <c r="N388" s="70" t="s">
        <v>1389</v>
      </c>
      <c r="O388" s="70" t="s">
        <v>233</v>
      </c>
      <c r="P388" s="73"/>
      <c r="Q388" s="73"/>
      <c r="R388" s="73"/>
      <c r="S388" s="74"/>
      <c r="T388" s="73" t="s">
        <v>171</v>
      </c>
      <c r="U388" s="75" t="s">
        <v>155</v>
      </c>
      <c r="V388" s="73" t="s">
        <v>176</v>
      </c>
      <c r="W388" s="73" t="s">
        <v>107</v>
      </c>
      <c r="X388" s="73">
        <f>VLOOKUP(W388,[5]definitions_list_lookup!$V$12:$W$15,2,FALSE)</f>
        <v>2</v>
      </c>
      <c r="Y388" s="75" t="s">
        <v>243</v>
      </c>
      <c r="Z388" s="75">
        <f>VLOOKUP(Y388,[5]definitions_list_lookup!$AT$3:$AU$5,2,FALSE)</f>
        <v>2</v>
      </c>
      <c r="AA388" s="75">
        <v>100</v>
      </c>
      <c r="AB388" s="75"/>
      <c r="AC388" s="73"/>
      <c r="AD388" s="73"/>
      <c r="AE388" s="73" t="e">
        <f>VLOOKUP(AD388,definitions_list_lookup!$Y$12:$Z$15,2,FALSE)</f>
        <v>#N/A</v>
      </c>
      <c r="AF388" s="75"/>
      <c r="AG388" s="75" t="e">
        <f>VLOOKUP(AF388,definitions_list_lookup!$AT$3:$AU$5,2,FALSE)</f>
        <v>#N/A</v>
      </c>
      <c r="AH388" s="73"/>
      <c r="AI388" s="73"/>
      <c r="AJ388" s="73"/>
      <c r="AK388" s="72"/>
      <c r="AL388" s="76"/>
      <c r="AM388" s="76"/>
      <c r="AN388" s="72"/>
      <c r="AO388" s="76"/>
      <c r="AP388" s="72"/>
      <c r="AQ388" s="72"/>
      <c r="AR388" s="72"/>
      <c r="AS388" s="72"/>
      <c r="AT388" s="77">
        <v>39</v>
      </c>
      <c r="AU388" s="78">
        <v>90</v>
      </c>
      <c r="AV388" s="77">
        <v>18</v>
      </c>
      <c r="AW388" s="77">
        <v>360</v>
      </c>
      <c r="AX388" s="77">
        <f t="shared" ref="AX388:AX399" si="174">+(IF($AU388&lt;$AW388,((MIN($AW388,$AU388)+(DEGREES(ATAN((TAN(RADIANS($AV388))/((TAN(RADIANS($AT388))*SIN(RADIANS(ABS($AU388-$AW388))))))-(COS(RADIANS(ABS($AU388-$AW388)))/SIN(RADIANS(ABS($AU388-$AW388)))))))-180)),((MAX($AW388,$AU388)-(DEGREES(ATAN((TAN(RADIANS($AV388))/((TAN(RADIANS($AT388))*SIN(RADIANS(ABS($AU388-$AW388))))))-(COS(RADIANS(ABS($AU388-$AW388)))/SIN(RADIANS(ABS($AU388-$AW388)))))))-180))))</f>
        <v>-111.86274938299485</v>
      </c>
      <c r="AY388" s="77">
        <f t="shared" ref="AY388:AY399" si="175">IF($AX388&gt;0,$AX388,360+$AX388)</f>
        <v>248.13725061700515</v>
      </c>
      <c r="AZ388" s="77">
        <f t="shared" ref="AZ388:AZ399" si="176">+ABS(DEGREES(ATAN((COS(RADIANS(ABS($AX388+180-(IF($AU388&gt;$AW388,MAX($AV388,$AU388),MIN($AU388,$AW388))))))/(TAN(RADIANS($AT388)))))))</f>
        <v>48.894058042853636</v>
      </c>
      <c r="BA388" s="77">
        <f t="shared" ref="BA388:BA399" si="177">+IF(($AX388+90)&gt;0,$AX388+90,$AX388+450)</f>
        <v>338.13725061700518</v>
      </c>
      <c r="BB388" s="77">
        <f t="shared" ref="BB388:BB399" si="178">-$AZ388+90</f>
        <v>41.105941957146364</v>
      </c>
      <c r="BC388" s="77">
        <f t="shared" ref="BC388:BC399" si="179">IF(($AY388&lt;180),$AY388+180,$AY388-180)</f>
        <v>68.137250617005151</v>
      </c>
      <c r="BD388" s="79">
        <f t="shared" ref="BD388:BD399" si="180">-$AZ388+90</f>
        <v>41.105941957146364</v>
      </c>
      <c r="BE388" s="70">
        <f t="shared" si="58"/>
        <v>71.105941957146371</v>
      </c>
      <c r="BF388" s="70">
        <f t="shared" si="157"/>
        <v>-11.105941957146364</v>
      </c>
    </row>
    <row r="389" spans="3:58" s="70" customFormat="1">
      <c r="C389" s="70" t="s">
        <v>1386</v>
      </c>
      <c r="D389" s="70" t="s">
        <v>1387</v>
      </c>
      <c r="E389" s="70">
        <v>44</v>
      </c>
      <c r="F389" s="70">
        <v>3</v>
      </c>
      <c r="G389" s="71" t="str">
        <f t="shared" si="25"/>
        <v>44-3</v>
      </c>
      <c r="H389" s="70">
        <v>0</v>
      </c>
      <c r="I389" s="70">
        <v>96</v>
      </c>
      <c r="J389" s="70" t="b">
        <f>IF((I389/100)&gt;(VLOOKUP($G389,[1]Depth_Lookup_CCL!$A$3:$L$549,9,FALSE)),"Value too high",TRUE)</f>
        <v>1</v>
      </c>
      <c r="K389" s="29">
        <f>(VLOOKUP($G389,Depth_Lookup_CCL!$A$3:$Z$549,11,FALSE))+(H389/100)</f>
        <v>116.72</v>
      </c>
      <c r="L389" s="29">
        <f>(VLOOKUP($G389,Depth_Lookup_CCL!$A$3:$Z$549,11,FALSE))+(I389/100)</f>
        <v>117.67999999999999</v>
      </c>
      <c r="M389" s="67">
        <v>8</v>
      </c>
      <c r="N389" s="70" t="s">
        <v>1389</v>
      </c>
      <c r="O389" s="70" t="s">
        <v>233</v>
      </c>
      <c r="P389" s="73"/>
      <c r="Q389" s="73"/>
      <c r="R389" s="73"/>
      <c r="S389" s="74"/>
      <c r="T389" s="73" t="s">
        <v>171</v>
      </c>
      <c r="U389" s="75" t="s">
        <v>155</v>
      </c>
      <c r="V389" s="73" t="s">
        <v>176</v>
      </c>
      <c r="W389" s="73" t="s">
        <v>107</v>
      </c>
      <c r="X389" s="73">
        <f>VLOOKUP(W389,[5]definitions_list_lookup!$V$12:$W$15,2,FALSE)</f>
        <v>2</v>
      </c>
      <c r="Y389" s="75" t="s">
        <v>243</v>
      </c>
      <c r="Z389" s="75">
        <f>VLOOKUP(Y389,[5]definitions_list_lookup!$AT$3:$AU$5,2,FALSE)</f>
        <v>2</v>
      </c>
      <c r="AA389" s="75">
        <v>100</v>
      </c>
      <c r="AB389" s="75"/>
      <c r="AC389" s="73"/>
      <c r="AD389" s="73"/>
      <c r="AE389" s="73" t="e">
        <f>VLOOKUP(AD389,definitions_list_lookup!$Y$12:$Z$15,2,FALSE)</f>
        <v>#N/A</v>
      </c>
      <c r="AF389" s="75"/>
      <c r="AG389" s="75" t="e">
        <f>VLOOKUP(AF389,definitions_list_lookup!$AT$3:$AU$5,2,FALSE)</f>
        <v>#N/A</v>
      </c>
      <c r="AH389" s="73"/>
      <c r="AI389" s="73"/>
      <c r="AJ389" s="73"/>
      <c r="AK389" s="72"/>
      <c r="AL389" s="76"/>
      <c r="AM389" s="76"/>
      <c r="AN389" s="72"/>
      <c r="AO389" s="76"/>
      <c r="AP389" s="72"/>
      <c r="AQ389" s="72"/>
      <c r="AR389" s="72"/>
      <c r="AS389" s="72"/>
      <c r="AT389" s="77">
        <v>41</v>
      </c>
      <c r="AU389" s="78">
        <v>90</v>
      </c>
      <c r="AV389" s="77">
        <v>19</v>
      </c>
      <c r="AW389" s="77">
        <v>360</v>
      </c>
      <c r="AX389" s="77">
        <f t="shared" si="174"/>
        <v>-111.60869713752211</v>
      </c>
      <c r="AY389" s="77">
        <f t="shared" si="175"/>
        <v>248.39130286247789</v>
      </c>
      <c r="AZ389" s="77">
        <f t="shared" si="176"/>
        <v>46.924007392454136</v>
      </c>
      <c r="BA389" s="77">
        <f t="shared" si="177"/>
        <v>338.39130286247791</v>
      </c>
      <c r="BB389" s="77">
        <f t="shared" si="178"/>
        <v>43.075992607545864</v>
      </c>
      <c r="BC389" s="77">
        <f t="shared" si="179"/>
        <v>68.391302862477886</v>
      </c>
      <c r="BD389" s="79">
        <f t="shared" si="180"/>
        <v>43.075992607545864</v>
      </c>
      <c r="BE389" s="70">
        <f t="shared" si="58"/>
        <v>73.075992607545857</v>
      </c>
      <c r="BF389" s="70">
        <f t="shared" si="157"/>
        <v>-13.075992607545864</v>
      </c>
    </row>
    <row r="390" spans="3:58" s="70" customFormat="1">
      <c r="C390" s="70" t="s">
        <v>1386</v>
      </c>
      <c r="D390" s="70" t="s">
        <v>1387</v>
      </c>
      <c r="E390" s="70">
        <v>45</v>
      </c>
      <c r="F390" s="70">
        <v>1</v>
      </c>
      <c r="G390" s="71" t="str">
        <f t="shared" si="25"/>
        <v>45-1</v>
      </c>
      <c r="H390" s="70">
        <v>0</v>
      </c>
      <c r="I390" s="70">
        <v>55</v>
      </c>
      <c r="J390" s="70" t="b">
        <f>IF((I390/100)&gt;(VLOOKUP($G390,[1]Depth_Lookup_CCL!$A$3:$L$549,9,FALSE)),"Value too high",TRUE)</f>
        <v>1</v>
      </c>
      <c r="K390" s="29">
        <f>(VLOOKUP($G390,Depth_Lookup_CCL!$A$3:$Z$549,11,FALSE))+(H390/100)</f>
        <v>117.25</v>
      </c>
      <c r="L390" s="29">
        <f>(VLOOKUP($G390,Depth_Lookup_CCL!$A$3:$Z$549,11,FALSE))+(I390/100)</f>
        <v>117.8</v>
      </c>
      <c r="M390" s="67">
        <v>8</v>
      </c>
      <c r="N390" s="70" t="s">
        <v>1389</v>
      </c>
      <c r="O390" s="70" t="s">
        <v>233</v>
      </c>
      <c r="P390" s="73"/>
      <c r="Q390" s="73"/>
      <c r="R390" s="73"/>
      <c r="S390" s="74"/>
      <c r="T390" s="73" t="s">
        <v>170</v>
      </c>
      <c r="U390" s="75" t="s">
        <v>155</v>
      </c>
      <c r="V390" s="73" t="s">
        <v>176</v>
      </c>
      <c r="W390" s="73" t="s">
        <v>107</v>
      </c>
      <c r="X390" s="73">
        <f>VLOOKUP(W390,[5]definitions_list_lookup!$V$12:$W$15,2,FALSE)</f>
        <v>2</v>
      </c>
      <c r="Y390" s="75" t="s">
        <v>242</v>
      </c>
      <c r="Z390" s="75">
        <f>VLOOKUP(Y390,[5]definitions_list_lookup!$AT$3:$AU$5,2,FALSE)</f>
        <v>1</v>
      </c>
      <c r="AA390" s="75">
        <v>10</v>
      </c>
      <c r="AB390" s="75"/>
      <c r="AC390" s="73"/>
      <c r="AD390" s="73"/>
      <c r="AE390" s="73" t="e">
        <f>VLOOKUP(AD390,definitions_list_lookup!$Y$12:$Z$15,2,FALSE)</f>
        <v>#N/A</v>
      </c>
      <c r="AF390" s="75"/>
      <c r="AG390" s="75" t="e">
        <f>VLOOKUP(AF390,definitions_list_lookup!$AT$3:$AU$5,2,FALSE)</f>
        <v>#N/A</v>
      </c>
      <c r="AH390" s="73"/>
      <c r="AI390" s="73"/>
      <c r="AJ390" s="73"/>
      <c r="AK390" s="72"/>
      <c r="AL390" s="76"/>
      <c r="AM390" s="76"/>
      <c r="AN390" s="72"/>
      <c r="AO390" s="76"/>
      <c r="AP390" s="72"/>
      <c r="AQ390" s="72"/>
      <c r="AR390" s="72"/>
      <c r="AS390" s="72"/>
      <c r="AT390" s="77">
        <v>33</v>
      </c>
      <c r="AU390" s="78">
        <v>90</v>
      </c>
      <c r="AV390" s="77">
        <v>43</v>
      </c>
      <c r="AW390" s="77">
        <v>360</v>
      </c>
      <c r="AX390" s="77">
        <f t="shared" si="174"/>
        <v>-145.14647769910422</v>
      </c>
      <c r="AY390" s="77">
        <f t="shared" si="175"/>
        <v>214.85352230089578</v>
      </c>
      <c r="AZ390" s="77">
        <f t="shared" si="176"/>
        <v>41.347862005587501</v>
      </c>
      <c r="BA390" s="77">
        <f t="shared" si="177"/>
        <v>304.85352230089575</v>
      </c>
      <c r="BB390" s="77">
        <f t="shared" si="178"/>
        <v>48.652137994412499</v>
      </c>
      <c r="BC390" s="77">
        <f t="shared" si="179"/>
        <v>34.853522300895776</v>
      </c>
      <c r="BD390" s="79">
        <f t="shared" si="180"/>
        <v>48.652137994412499</v>
      </c>
      <c r="BE390" s="70">
        <f t="shared" si="58"/>
        <v>78.652137994412499</v>
      </c>
      <c r="BF390" s="70">
        <f t="shared" si="157"/>
        <v>-18.652137994412499</v>
      </c>
    </row>
    <row r="391" spans="3:58" s="70" customFormat="1">
      <c r="C391" s="70" t="s">
        <v>1386</v>
      </c>
      <c r="D391" s="70" t="s">
        <v>1387</v>
      </c>
      <c r="E391" s="70">
        <v>45</v>
      </c>
      <c r="F391" s="70">
        <v>2</v>
      </c>
      <c r="G391" s="71" t="str">
        <f t="shared" si="25"/>
        <v>45-2</v>
      </c>
      <c r="H391" s="70">
        <v>0</v>
      </c>
      <c r="I391" s="70">
        <v>53</v>
      </c>
      <c r="J391" s="70" t="b">
        <f>IF((I391/100)&gt;(VLOOKUP($G391,[1]Depth_Lookup_CCL!$A$3:$L$549,9,FALSE)),"Value too high",TRUE)</f>
        <v>1</v>
      </c>
      <c r="K391" s="29">
        <f>(VLOOKUP($G391,Depth_Lookup_CCL!$A$3:$Z$549,11,FALSE))+(H391/100)</f>
        <v>117.8</v>
      </c>
      <c r="L391" s="29">
        <f>(VLOOKUP($G391,Depth_Lookup_CCL!$A$3:$Z$549,11,FALSE))+(I391/100)</f>
        <v>118.33</v>
      </c>
      <c r="M391" s="67">
        <v>8</v>
      </c>
      <c r="N391" s="70" t="s">
        <v>1389</v>
      </c>
      <c r="O391" s="70" t="s">
        <v>233</v>
      </c>
      <c r="P391" s="73"/>
      <c r="Q391" s="73"/>
      <c r="R391" s="73"/>
      <c r="S391" s="74"/>
      <c r="T391" s="73" t="s">
        <v>171</v>
      </c>
      <c r="U391" s="75" t="s">
        <v>155</v>
      </c>
      <c r="V391" s="73" t="s">
        <v>176</v>
      </c>
      <c r="W391" s="73" t="s">
        <v>107</v>
      </c>
      <c r="X391" s="73">
        <f>VLOOKUP(W391,[5]definitions_list_lookup!$V$12:$W$15,2,FALSE)</f>
        <v>2</v>
      </c>
      <c r="Y391" s="75" t="s">
        <v>242</v>
      </c>
      <c r="Z391" s="75">
        <f>VLOOKUP(Y391,[5]definitions_list_lookup!$AT$3:$AU$5,2,FALSE)</f>
        <v>1</v>
      </c>
      <c r="AA391" s="75">
        <v>50</v>
      </c>
      <c r="AB391" s="75"/>
      <c r="AC391" s="73"/>
      <c r="AD391" s="73"/>
      <c r="AE391" s="73" t="e">
        <f>VLOOKUP(AD391,definitions_list_lookup!$Y$12:$Z$15,2,FALSE)</f>
        <v>#N/A</v>
      </c>
      <c r="AF391" s="75"/>
      <c r="AG391" s="75" t="e">
        <f>VLOOKUP(AF391,definitions_list_lookup!$AT$3:$AU$5,2,FALSE)</f>
        <v>#N/A</v>
      </c>
      <c r="AH391" s="73"/>
      <c r="AI391" s="73"/>
      <c r="AJ391" s="73"/>
      <c r="AK391" s="72"/>
      <c r="AL391" s="76"/>
      <c r="AM391" s="76"/>
      <c r="AN391" s="72"/>
      <c r="AO391" s="76"/>
      <c r="AP391" s="72"/>
      <c r="AQ391" s="72"/>
      <c r="AR391" s="72"/>
      <c r="AS391" s="72"/>
      <c r="AT391" s="77">
        <v>30</v>
      </c>
      <c r="AU391" s="78">
        <v>90</v>
      </c>
      <c r="AV391" s="77">
        <v>35</v>
      </c>
      <c r="AW391" s="77">
        <v>360</v>
      </c>
      <c r="AX391" s="77">
        <f t="shared" si="174"/>
        <v>-140.49299876216986</v>
      </c>
      <c r="AY391" s="77">
        <f t="shared" si="175"/>
        <v>219.50700123783014</v>
      </c>
      <c r="AZ391" s="77">
        <f t="shared" si="176"/>
        <v>47.775085915371307</v>
      </c>
      <c r="BA391" s="77">
        <f t="shared" si="177"/>
        <v>309.50700123783014</v>
      </c>
      <c r="BB391" s="77">
        <f t="shared" si="178"/>
        <v>42.224914084628693</v>
      </c>
      <c r="BC391" s="77">
        <f t="shared" si="179"/>
        <v>39.507001237830139</v>
      </c>
      <c r="BD391" s="79">
        <f t="shared" si="180"/>
        <v>42.224914084628693</v>
      </c>
      <c r="BE391" s="70">
        <f t="shared" si="58"/>
        <v>72.224914084628693</v>
      </c>
      <c r="BF391" s="70">
        <f t="shared" si="157"/>
        <v>-12.224914084628693</v>
      </c>
    </row>
    <row r="392" spans="3:58" s="70" customFormat="1">
      <c r="C392" s="70" t="s">
        <v>1386</v>
      </c>
      <c r="D392" s="70" t="s">
        <v>1387</v>
      </c>
      <c r="E392" s="70">
        <v>46</v>
      </c>
      <c r="F392" s="70">
        <v>1</v>
      </c>
      <c r="G392" s="71" t="str">
        <f t="shared" si="25"/>
        <v>46-1</v>
      </c>
      <c r="H392" s="70">
        <v>0</v>
      </c>
      <c r="I392" s="70">
        <v>86</v>
      </c>
      <c r="J392" s="70" t="b">
        <f>IF((I392/100)&gt;(VLOOKUP($G392,[1]Depth_Lookup_CCL!$A$3:$L$549,9,FALSE)),"Value too high",TRUE)</f>
        <v>1</v>
      </c>
      <c r="K392" s="29">
        <f>(VLOOKUP($G392,Depth_Lookup_CCL!$A$3:$Z$549,11,FALSE))+(H392/100)</f>
        <v>118.3</v>
      </c>
      <c r="L392" s="29">
        <f>(VLOOKUP($G392,Depth_Lookup_CCL!$A$3:$Z$549,11,FALSE))+(I392/100)</f>
        <v>119.16</v>
      </c>
      <c r="M392" s="67">
        <v>8</v>
      </c>
      <c r="N392" s="70" t="s">
        <v>1389</v>
      </c>
      <c r="O392" s="70" t="s">
        <v>233</v>
      </c>
      <c r="P392" s="73"/>
      <c r="Q392" s="73"/>
      <c r="R392" s="73"/>
      <c r="S392" s="74"/>
      <c r="T392" s="73" t="s">
        <v>170</v>
      </c>
      <c r="U392" s="75" t="s">
        <v>155</v>
      </c>
      <c r="V392" s="73" t="s">
        <v>176</v>
      </c>
      <c r="W392" s="73" t="s">
        <v>166</v>
      </c>
      <c r="X392" s="73">
        <f>VLOOKUP(W392,[5]definitions_list_lookup!$V$12:$W$15,2,FALSE)</f>
        <v>1</v>
      </c>
      <c r="Y392" s="75" t="s">
        <v>242</v>
      </c>
      <c r="Z392" s="75">
        <f>VLOOKUP(Y392,[5]definitions_list_lookup!$AT$3:$AU$5,2,FALSE)</f>
        <v>1</v>
      </c>
      <c r="AA392" s="75">
        <v>10</v>
      </c>
      <c r="AB392" s="75"/>
      <c r="AC392" s="73"/>
      <c r="AD392" s="73"/>
      <c r="AE392" s="73" t="e">
        <f>VLOOKUP(AD392,definitions_list_lookup!$Y$12:$Z$15,2,FALSE)</f>
        <v>#N/A</v>
      </c>
      <c r="AF392" s="75"/>
      <c r="AG392" s="75" t="e">
        <f>VLOOKUP(AF392,definitions_list_lookup!$AT$3:$AU$5,2,FALSE)</f>
        <v>#N/A</v>
      </c>
      <c r="AH392" s="73"/>
      <c r="AI392" s="73"/>
      <c r="AJ392" s="73"/>
      <c r="AK392" s="72"/>
      <c r="AL392" s="76"/>
      <c r="AM392" s="76"/>
      <c r="AN392" s="72"/>
      <c r="AO392" s="76"/>
      <c r="AP392" s="72"/>
      <c r="AQ392" s="72"/>
      <c r="AR392" s="72"/>
      <c r="AS392" s="72"/>
      <c r="AT392" s="77">
        <v>33</v>
      </c>
      <c r="AU392" s="78">
        <v>90</v>
      </c>
      <c r="AV392" s="77">
        <v>21</v>
      </c>
      <c r="AW392" s="77">
        <v>360</v>
      </c>
      <c r="AX392" s="77">
        <f t="shared" si="174"/>
        <v>-120.58728172267513</v>
      </c>
      <c r="AY392" s="77">
        <f t="shared" si="175"/>
        <v>239.41271827732487</v>
      </c>
      <c r="AZ392" s="77">
        <f t="shared" si="176"/>
        <v>52.970006452190589</v>
      </c>
      <c r="BA392" s="77">
        <f t="shared" si="177"/>
        <v>329.41271827732487</v>
      </c>
      <c r="BB392" s="77">
        <f t="shared" si="178"/>
        <v>37.029993547809411</v>
      </c>
      <c r="BC392" s="77">
        <f t="shared" si="179"/>
        <v>59.412718277324871</v>
      </c>
      <c r="BD392" s="79">
        <f t="shared" si="180"/>
        <v>37.029993547809411</v>
      </c>
      <c r="BE392" s="70">
        <f t="shared" si="58"/>
        <v>67.029993547809411</v>
      </c>
      <c r="BF392" s="70">
        <f t="shared" si="157"/>
        <v>-7.0299935478094113</v>
      </c>
    </row>
    <row r="393" spans="3:58" s="70" customFormat="1">
      <c r="C393" s="70" t="s">
        <v>1386</v>
      </c>
      <c r="D393" s="70" t="s">
        <v>1387</v>
      </c>
      <c r="E393" s="70">
        <v>46</v>
      </c>
      <c r="F393" s="70">
        <v>2</v>
      </c>
      <c r="G393" s="71" t="str">
        <f t="shared" si="25"/>
        <v>46-2</v>
      </c>
      <c r="H393" s="70">
        <v>0</v>
      </c>
      <c r="I393" s="70">
        <v>65</v>
      </c>
      <c r="J393" s="70" t="b">
        <f>IF((I393/100)&gt;(VLOOKUP($G393,[1]Depth_Lookup_CCL!$A$3:$L$549,9,FALSE)),"Value too high",TRUE)</f>
        <v>1</v>
      </c>
      <c r="K393" s="29">
        <f>(VLOOKUP($G393,Depth_Lookup_CCL!$A$3:$Z$549,11,FALSE))+(H393/100)</f>
        <v>119.16499999999999</v>
      </c>
      <c r="L393" s="29">
        <f>(VLOOKUP($G393,Depth_Lookup_CCL!$A$3:$Z$549,11,FALSE))+(I393/100)</f>
        <v>119.815</v>
      </c>
      <c r="M393" s="67">
        <v>8</v>
      </c>
      <c r="N393" s="70" t="s">
        <v>1389</v>
      </c>
      <c r="O393" s="70" t="s">
        <v>233</v>
      </c>
      <c r="P393" s="73"/>
      <c r="Q393" s="73"/>
      <c r="R393" s="73"/>
      <c r="S393" s="74"/>
      <c r="T393" s="73"/>
      <c r="U393" s="75"/>
      <c r="V393" s="73"/>
      <c r="W393" s="73" t="s">
        <v>168</v>
      </c>
      <c r="X393" s="73">
        <f>VLOOKUP(W393,[5]definitions_list_lookup!$V$12:$W$15,2,FALSE)</f>
        <v>0</v>
      </c>
      <c r="Y393" s="75"/>
      <c r="Z393" s="75" t="e">
        <f>VLOOKUP(Y393,[5]definitions_list_lookup!$AT$3:$AU$5,2,FALSE)</f>
        <v>#N/A</v>
      </c>
      <c r="AA393" s="75"/>
      <c r="AB393" s="75"/>
      <c r="AC393" s="73"/>
      <c r="AD393" s="73"/>
      <c r="AE393" s="73" t="e">
        <f>VLOOKUP(AD393,definitions_list_lookup!$Y$12:$Z$15,2,FALSE)</f>
        <v>#N/A</v>
      </c>
      <c r="AF393" s="75"/>
      <c r="AG393" s="75" t="e">
        <f>VLOOKUP(AF393,definitions_list_lookup!$AT$3:$AU$5,2,FALSE)</f>
        <v>#N/A</v>
      </c>
      <c r="AH393" s="73"/>
      <c r="AI393" s="73"/>
      <c r="AJ393" s="73"/>
      <c r="AK393" s="72"/>
      <c r="AL393" s="76"/>
      <c r="AM393" s="76"/>
      <c r="AN393" s="72"/>
      <c r="AO393" s="76"/>
      <c r="AP393" s="72"/>
      <c r="AQ393" s="72"/>
      <c r="AR393" s="72"/>
      <c r="AS393" s="72"/>
      <c r="AT393" s="77">
        <v>29</v>
      </c>
      <c r="AU393" s="78">
        <v>90</v>
      </c>
      <c r="AV393" s="77">
        <v>29</v>
      </c>
      <c r="AW393" s="77">
        <v>360</v>
      </c>
      <c r="AX393" s="77">
        <f t="shared" si="174"/>
        <v>-135</v>
      </c>
      <c r="AY393" s="77">
        <f t="shared" si="175"/>
        <v>225</v>
      </c>
      <c r="AZ393" s="77">
        <f t="shared" si="176"/>
        <v>51.906698779849869</v>
      </c>
      <c r="BA393" s="77">
        <f t="shared" si="177"/>
        <v>315</v>
      </c>
      <c r="BB393" s="77">
        <f t="shared" si="178"/>
        <v>38.093301220150131</v>
      </c>
      <c r="BC393" s="77">
        <f t="shared" si="179"/>
        <v>45</v>
      </c>
      <c r="BD393" s="79">
        <f t="shared" si="180"/>
        <v>38.093301220150131</v>
      </c>
      <c r="BE393" s="70">
        <f t="shared" si="58"/>
        <v>68.093301220150124</v>
      </c>
      <c r="BF393" s="70">
        <f t="shared" si="157"/>
        <v>-8.0933012201501313</v>
      </c>
    </row>
    <row r="394" spans="3:58" s="70" customFormat="1">
      <c r="C394" s="70" t="s">
        <v>1386</v>
      </c>
      <c r="D394" s="70" t="s">
        <v>1387</v>
      </c>
      <c r="E394" s="70">
        <v>46</v>
      </c>
      <c r="F394" s="70">
        <v>3</v>
      </c>
      <c r="G394" s="71" t="str">
        <f t="shared" si="25"/>
        <v>46-3</v>
      </c>
      <c r="H394" s="70">
        <v>0</v>
      </c>
      <c r="I394" s="70">
        <v>87</v>
      </c>
      <c r="J394" s="70" t="b">
        <f>IF((I394/100)&gt;(VLOOKUP($G394,[1]Depth_Lookup_CCL!$A$3:$L$549,9,FALSE)),"Value too high",TRUE)</f>
        <v>1</v>
      </c>
      <c r="K394" s="29">
        <f>(VLOOKUP($G394,Depth_Lookup_CCL!$A$3:$Z$549,11,FALSE))+(H394/100)</f>
        <v>119.82499999999999</v>
      </c>
      <c r="L394" s="29">
        <f>(VLOOKUP($G394,Depth_Lookup_CCL!$A$3:$Z$549,11,FALSE))+(I394/100)</f>
        <v>120.69499999999999</v>
      </c>
      <c r="M394" s="67">
        <v>8</v>
      </c>
      <c r="N394" s="70" t="s">
        <v>1389</v>
      </c>
      <c r="O394" s="70" t="s">
        <v>233</v>
      </c>
      <c r="P394" s="73"/>
      <c r="Q394" s="73"/>
      <c r="R394" s="73"/>
      <c r="S394" s="74"/>
      <c r="T394" s="73"/>
      <c r="U394" s="75"/>
      <c r="V394" s="73"/>
      <c r="W394" s="73" t="s">
        <v>168</v>
      </c>
      <c r="X394" s="73">
        <f>VLOOKUP(W394,[5]definitions_list_lookup!$V$12:$W$15,2,FALSE)</f>
        <v>0</v>
      </c>
      <c r="Y394" s="75"/>
      <c r="Z394" s="75" t="e">
        <f>VLOOKUP(Y394,[5]definitions_list_lookup!$AT$3:$AU$5,2,FALSE)</f>
        <v>#N/A</v>
      </c>
      <c r="AA394" s="75"/>
      <c r="AB394" s="75"/>
      <c r="AC394" s="73"/>
      <c r="AD394" s="73"/>
      <c r="AE394" s="73" t="e">
        <f>VLOOKUP(AD394,definitions_list_lookup!$Y$12:$Z$15,2,FALSE)</f>
        <v>#N/A</v>
      </c>
      <c r="AF394" s="75"/>
      <c r="AG394" s="75" t="e">
        <f>VLOOKUP(AF394,definitions_list_lookup!$AT$3:$AU$5,2,FALSE)</f>
        <v>#N/A</v>
      </c>
      <c r="AH394" s="73"/>
      <c r="AI394" s="73"/>
      <c r="AJ394" s="73"/>
      <c r="AK394" s="72"/>
      <c r="AL394" s="76"/>
      <c r="AM394" s="76"/>
      <c r="AN394" s="72"/>
      <c r="AO394" s="76"/>
      <c r="AP394" s="72"/>
      <c r="AQ394" s="72"/>
      <c r="AR394" s="72"/>
      <c r="AS394" s="72"/>
      <c r="AT394" s="77">
        <v>29</v>
      </c>
      <c r="AU394" s="78">
        <v>90</v>
      </c>
      <c r="AV394" s="77">
        <v>19</v>
      </c>
      <c r="AW394" s="77">
        <v>360</v>
      </c>
      <c r="AX394" s="77">
        <f t="shared" si="174"/>
        <v>-121.84786630829869</v>
      </c>
      <c r="AY394" s="77">
        <f t="shared" si="175"/>
        <v>238.15213369170129</v>
      </c>
      <c r="AZ394" s="77">
        <f t="shared" si="176"/>
        <v>56.873587955157198</v>
      </c>
      <c r="BA394" s="77">
        <f t="shared" si="177"/>
        <v>328.15213369170129</v>
      </c>
      <c r="BB394" s="77">
        <f t="shared" si="178"/>
        <v>33.126412044842802</v>
      </c>
      <c r="BC394" s="77">
        <f t="shared" si="179"/>
        <v>58.152133691701295</v>
      </c>
      <c r="BD394" s="79">
        <f t="shared" si="180"/>
        <v>33.126412044842802</v>
      </c>
      <c r="BE394" s="70">
        <f t="shared" si="58"/>
        <v>63.126412044842802</v>
      </c>
      <c r="BF394" s="70">
        <f t="shared" si="157"/>
        <v>-3.1264120448428017</v>
      </c>
    </row>
    <row r="395" spans="3:58" s="70" customFormat="1">
      <c r="C395" s="70" t="s">
        <v>1386</v>
      </c>
      <c r="D395" s="70" t="s">
        <v>1387</v>
      </c>
      <c r="E395" s="70">
        <v>46</v>
      </c>
      <c r="F395" s="70">
        <v>4</v>
      </c>
      <c r="G395" s="71" t="str">
        <f t="shared" si="25"/>
        <v>46-4</v>
      </c>
      <c r="H395" s="70">
        <v>0</v>
      </c>
      <c r="I395" s="70">
        <v>97</v>
      </c>
      <c r="J395" s="70" t="b">
        <f>IF((I395/100)&gt;(VLOOKUP($G395,[1]Depth_Lookup_CCL!$A$3:$L$549,9,FALSE)),"Value too high",TRUE)</f>
        <v>1</v>
      </c>
      <c r="K395" s="29">
        <f>(VLOOKUP($G395,Depth_Lookup_CCL!$A$3:$Z$549,11,FALSE))+(H395/100)</f>
        <v>120.69999999999999</v>
      </c>
      <c r="L395" s="29">
        <f>(VLOOKUP($G395,Depth_Lookup_CCL!$A$3:$Z$549,11,FALSE))+(I395/100)</f>
        <v>121.66999999999999</v>
      </c>
      <c r="M395" s="67">
        <v>8</v>
      </c>
      <c r="N395" s="70" t="s">
        <v>1389</v>
      </c>
      <c r="O395" s="70" t="s">
        <v>233</v>
      </c>
      <c r="P395" s="73"/>
      <c r="Q395" s="73"/>
      <c r="R395" s="73"/>
      <c r="S395" s="74"/>
      <c r="T395" s="73" t="s">
        <v>170</v>
      </c>
      <c r="U395" s="75" t="s">
        <v>155</v>
      </c>
      <c r="V395" s="73" t="s">
        <v>176</v>
      </c>
      <c r="W395" s="73" t="s">
        <v>107</v>
      </c>
      <c r="X395" s="73">
        <f>VLOOKUP(W395,[5]definitions_list_lookup!$V$12:$W$15,2,FALSE)</f>
        <v>2</v>
      </c>
      <c r="Y395" s="75" t="s">
        <v>242</v>
      </c>
      <c r="Z395" s="75">
        <f>VLOOKUP(Y395,[5]definitions_list_lookup!$AT$3:$AU$5,2,FALSE)</f>
        <v>1</v>
      </c>
      <c r="AA395" s="75">
        <v>1</v>
      </c>
      <c r="AB395" s="75"/>
      <c r="AC395" s="73"/>
      <c r="AD395" s="73"/>
      <c r="AE395" s="73" t="e">
        <f>VLOOKUP(AD395,definitions_list_lookup!$Y$12:$Z$15,2,FALSE)</f>
        <v>#N/A</v>
      </c>
      <c r="AF395" s="75"/>
      <c r="AG395" s="75" t="e">
        <f>VLOOKUP(AF395,definitions_list_lookup!$AT$3:$AU$5,2,FALSE)</f>
        <v>#N/A</v>
      </c>
      <c r="AH395" s="73"/>
      <c r="AI395" s="73"/>
      <c r="AJ395" s="73"/>
      <c r="AK395" s="72"/>
      <c r="AL395" s="76"/>
      <c r="AM395" s="76"/>
      <c r="AN395" s="72"/>
      <c r="AO395" s="76"/>
      <c r="AP395" s="72"/>
      <c r="AQ395" s="72"/>
      <c r="AR395" s="72"/>
      <c r="AS395" s="72"/>
      <c r="AT395" s="77">
        <v>25</v>
      </c>
      <c r="AU395" s="78">
        <v>90</v>
      </c>
      <c r="AV395" s="77">
        <v>19</v>
      </c>
      <c r="AW395" s="77">
        <v>360</v>
      </c>
      <c r="AX395" s="77">
        <f t="shared" si="174"/>
        <v>-126.44264019428441</v>
      </c>
      <c r="AY395" s="77">
        <f t="shared" si="175"/>
        <v>233.55735980571558</v>
      </c>
      <c r="AZ395" s="77">
        <f t="shared" si="176"/>
        <v>59.900896882407359</v>
      </c>
      <c r="BA395" s="77">
        <f t="shared" si="177"/>
        <v>323.55735980571558</v>
      </c>
      <c r="BB395" s="77">
        <f t="shared" si="178"/>
        <v>30.099103117592641</v>
      </c>
      <c r="BC395" s="77">
        <f t="shared" si="179"/>
        <v>53.557359805715578</v>
      </c>
      <c r="BD395" s="79">
        <f t="shared" si="180"/>
        <v>30.099103117592641</v>
      </c>
      <c r="BE395" s="70">
        <f t="shared" si="58"/>
        <v>60.099103117592641</v>
      </c>
      <c r="BF395" s="70">
        <f t="shared" si="157"/>
        <v>-9.9103117592640899E-2</v>
      </c>
    </row>
    <row r="396" spans="3:58" s="70" customFormat="1">
      <c r="C396" s="70" t="s">
        <v>1386</v>
      </c>
      <c r="D396" s="70" t="s">
        <v>1387</v>
      </c>
      <c r="E396" s="70">
        <v>47</v>
      </c>
      <c r="F396" s="70">
        <v>1</v>
      </c>
      <c r="G396" s="71" t="str">
        <f t="shared" si="25"/>
        <v>47-1</v>
      </c>
      <c r="H396" s="70">
        <v>0</v>
      </c>
      <c r="I396" s="70">
        <v>96</v>
      </c>
      <c r="J396" s="70" t="str">
        <f>IF((I396/100)&gt;(VLOOKUP($G396,[1]Depth_Lookup_CCL!$A$3:$L$549,9,FALSE)),"Value too high",TRUE)</f>
        <v>Value too high</v>
      </c>
      <c r="K396" s="29">
        <f>(VLOOKUP($G396,Depth_Lookup_CCL!$A$3:$Z$549,11,FALSE))+(H396/100)</f>
        <v>121.35</v>
      </c>
      <c r="L396" s="29">
        <f>(VLOOKUP($G396,Depth_Lookup_CCL!$A$3:$Z$549,11,FALSE))+(I396/100)</f>
        <v>122.30999999999999</v>
      </c>
      <c r="M396" s="67">
        <v>8</v>
      </c>
      <c r="N396" s="70" t="s">
        <v>1395</v>
      </c>
      <c r="O396" s="70" t="s">
        <v>233</v>
      </c>
      <c r="P396" s="73"/>
      <c r="Q396" s="73"/>
      <c r="R396" s="73"/>
      <c r="S396" s="74" t="s">
        <v>1393</v>
      </c>
      <c r="T396" s="73"/>
      <c r="U396" s="75"/>
      <c r="V396" s="73"/>
      <c r="W396" s="73" t="s">
        <v>168</v>
      </c>
      <c r="X396" s="73">
        <f>VLOOKUP(W396,[5]definitions_list_lookup!$V$12:$W$15,2,FALSE)</f>
        <v>0</v>
      </c>
      <c r="Y396" s="75"/>
      <c r="Z396" s="75" t="e">
        <f>VLOOKUP(Y396,[5]definitions_list_lookup!$AT$3:$AU$5,2,FALSE)</f>
        <v>#N/A</v>
      </c>
      <c r="AA396" s="75"/>
      <c r="AB396" s="75"/>
      <c r="AC396" s="73"/>
      <c r="AD396" s="73"/>
      <c r="AE396" s="73" t="e">
        <f>VLOOKUP(AD396,definitions_list_lookup!$Y$12:$Z$15,2,FALSE)</f>
        <v>#N/A</v>
      </c>
      <c r="AF396" s="75"/>
      <c r="AG396" s="75" t="e">
        <f>VLOOKUP(AF396,definitions_list_lookup!$AT$3:$AU$5,2,FALSE)</f>
        <v>#N/A</v>
      </c>
      <c r="AH396" s="73"/>
      <c r="AI396" s="73"/>
      <c r="AJ396" s="73"/>
      <c r="AK396" s="72"/>
      <c r="AL396" s="76"/>
      <c r="AM396" s="76"/>
      <c r="AN396" s="72"/>
      <c r="AO396" s="76"/>
      <c r="AP396" s="72"/>
      <c r="AQ396" s="72"/>
      <c r="AR396" s="72"/>
      <c r="AS396" s="72"/>
      <c r="AT396" s="77"/>
      <c r="AU396" s="78"/>
      <c r="AV396" s="77"/>
      <c r="AW396" s="77"/>
      <c r="AX396" s="77"/>
      <c r="AY396" s="77"/>
      <c r="AZ396" s="77"/>
      <c r="BA396" s="77"/>
      <c r="BB396" s="77"/>
      <c r="BC396" s="77"/>
      <c r="BD396" s="79"/>
    </row>
    <row r="397" spans="3:58" s="70" customFormat="1">
      <c r="C397" s="70" t="s">
        <v>1386</v>
      </c>
      <c r="D397" s="70" t="s">
        <v>1387</v>
      </c>
      <c r="E397" s="70">
        <v>47</v>
      </c>
      <c r="F397" s="70">
        <v>2</v>
      </c>
      <c r="G397" s="71" t="str">
        <f t="shared" si="25"/>
        <v>47-2</v>
      </c>
      <c r="H397" s="70">
        <v>0</v>
      </c>
      <c r="I397" s="70">
        <v>74</v>
      </c>
      <c r="J397" s="70" t="b">
        <f>IF((I397/100)&gt;(VLOOKUP($G397,[1]Depth_Lookup_CCL!$A$3:$L$549,9,FALSE)),"Value too high",TRUE)</f>
        <v>1</v>
      </c>
      <c r="K397" s="29">
        <f>(VLOOKUP($G397,Depth_Lookup_CCL!$A$3:$Z$549,11,FALSE))+(H397/100)</f>
        <v>122.3</v>
      </c>
      <c r="L397" s="29">
        <f>(VLOOKUP($G397,Depth_Lookup_CCL!$A$3:$Z$549,11,FALSE))+(I397/100)</f>
        <v>123.03999999999999</v>
      </c>
      <c r="M397" s="67">
        <v>8</v>
      </c>
      <c r="N397" s="70" t="s">
        <v>1395</v>
      </c>
      <c r="O397" s="70" t="s">
        <v>233</v>
      </c>
      <c r="P397" s="73"/>
      <c r="Q397" s="73"/>
      <c r="R397" s="73"/>
      <c r="S397" s="74" t="s">
        <v>1393</v>
      </c>
      <c r="T397" s="73" t="s">
        <v>170</v>
      </c>
      <c r="U397" s="75" t="s">
        <v>182</v>
      </c>
      <c r="V397" s="73" t="s">
        <v>176</v>
      </c>
      <c r="W397" s="73" t="s">
        <v>166</v>
      </c>
      <c r="X397" s="73">
        <f>VLOOKUP(W397,[5]definitions_list_lookup!$V$12:$W$15,2,FALSE)</f>
        <v>1</v>
      </c>
      <c r="Y397" s="75" t="s">
        <v>242</v>
      </c>
      <c r="Z397" s="75">
        <f>VLOOKUP(Y397,[5]definitions_list_lookup!$AT$3:$AU$5,2,FALSE)</f>
        <v>1</v>
      </c>
      <c r="AA397" s="75">
        <v>20</v>
      </c>
      <c r="AB397" s="75"/>
      <c r="AC397" s="73"/>
      <c r="AD397" s="73"/>
      <c r="AE397" s="73" t="e">
        <f>VLOOKUP(AD397,definitions_list_lookup!$Y$12:$Z$15,2,FALSE)</f>
        <v>#N/A</v>
      </c>
      <c r="AF397" s="75"/>
      <c r="AG397" s="75" t="e">
        <f>VLOOKUP(AF397,definitions_list_lookup!$AT$3:$AU$5,2,FALSE)</f>
        <v>#N/A</v>
      </c>
      <c r="AH397" s="73"/>
      <c r="AI397" s="73"/>
      <c r="AJ397" s="73"/>
      <c r="AK397" s="72"/>
      <c r="AL397" s="76"/>
      <c r="AM397" s="76"/>
      <c r="AN397" s="72"/>
      <c r="AO397" s="76"/>
      <c r="AP397" s="72"/>
      <c r="AQ397" s="72"/>
      <c r="AR397" s="72"/>
      <c r="AS397" s="72"/>
      <c r="AT397" s="77">
        <v>38</v>
      </c>
      <c r="AU397" s="78">
        <v>90</v>
      </c>
      <c r="AV397" s="77">
        <v>0</v>
      </c>
      <c r="AW397" s="77">
        <v>360</v>
      </c>
      <c r="AX397" s="77">
        <f t="shared" si="174"/>
        <v>-90.000000000000014</v>
      </c>
      <c r="AY397" s="77">
        <f t="shared" si="175"/>
        <v>270</v>
      </c>
      <c r="AZ397" s="77">
        <f t="shared" si="176"/>
        <v>52</v>
      </c>
      <c r="BA397" s="77">
        <f t="shared" si="177"/>
        <v>360</v>
      </c>
      <c r="BB397" s="77">
        <f t="shared" si="178"/>
        <v>38</v>
      </c>
      <c r="BC397" s="77">
        <f t="shared" si="179"/>
        <v>90</v>
      </c>
      <c r="BD397" s="79">
        <f t="shared" si="180"/>
        <v>38</v>
      </c>
      <c r="BE397" s="70">
        <f t="shared" si="58"/>
        <v>68</v>
      </c>
      <c r="BF397" s="70">
        <f t="shared" si="157"/>
        <v>-8</v>
      </c>
    </row>
    <row r="398" spans="3:58" s="70" customFormat="1">
      <c r="C398" s="70" t="s">
        <v>1386</v>
      </c>
      <c r="D398" s="70" t="s">
        <v>1387</v>
      </c>
      <c r="E398" s="70">
        <v>47</v>
      </c>
      <c r="F398" s="70">
        <v>3</v>
      </c>
      <c r="G398" s="71" t="str">
        <f t="shared" si="25"/>
        <v>47-3</v>
      </c>
      <c r="H398" s="70">
        <v>0</v>
      </c>
      <c r="I398" s="70">
        <v>61</v>
      </c>
      <c r="J398" s="70" t="b">
        <f>IF((I398/100)&gt;(VLOOKUP($G398,[1]Depth_Lookup_CCL!$A$3:$L$549,9,FALSE)),"Value too high",TRUE)</f>
        <v>1</v>
      </c>
      <c r="K398" s="29">
        <f>(VLOOKUP($G398,Depth_Lookup_CCL!$A$3:$Z$549,11,FALSE))+(H398/100)</f>
        <v>123.045</v>
      </c>
      <c r="L398" s="29">
        <f>(VLOOKUP($G398,Depth_Lookup_CCL!$A$3:$Z$549,11,FALSE))+(I398/100)</f>
        <v>123.655</v>
      </c>
      <c r="M398" s="67">
        <v>8</v>
      </c>
      <c r="N398" s="70" t="s">
        <v>1395</v>
      </c>
      <c r="O398" s="70" t="s">
        <v>233</v>
      </c>
      <c r="P398" s="73"/>
      <c r="Q398" s="73"/>
      <c r="R398" s="73"/>
      <c r="S398" s="74"/>
      <c r="T398" s="73"/>
      <c r="U398" s="75"/>
      <c r="V398" s="73"/>
      <c r="W398" s="73" t="s">
        <v>168</v>
      </c>
      <c r="X398" s="73">
        <f>VLOOKUP(W398,[5]definitions_list_lookup!$V$12:$W$15,2,FALSE)</f>
        <v>0</v>
      </c>
      <c r="Y398" s="75"/>
      <c r="Z398" s="75" t="e">
        <f>VLOOKUP(Y398,[5]definitions_list_lookup!$AT$3:$AU$5,2,FALSE)</f>
        <v>#N/A</v>
      </c>
      <c r="AA398" s="75"/>
      <c r="AB398" s="75"/>
      <c r="AC398" s="73"/>
      <c r="AD398" s="73"/>
      <c r="AE398" s="73" t="e">
        <f>VLOOKUP(AD398,definitions_list_lookup!$Y$12:$Z$15,2,FALSE)</f>
        <v>#N/A</v>
      </c>
      <c r="AF398" s="75"/>
      <c r="AG398" s="75" t="e">
        <f>VLOOKUP(AF398,definitions_list_lookup!$AT$3:$AU$5,2,FALSE)</f>
        <v>#N/A</v>
      </c>
      <c r="AH398" s="73"/>
      <c r="AI398" s="73"/>
      <c r="AJ398" s="73"/>
      <c r="AK398" s="72"/>
      <c r="AL398" s="76"/>
      <c r="AM398" s="76"/>
      <c r="AN398" s="72"/>
      <c r="AO398" s="76"/>
      <c r="AP398" s="72"/>
      <c r="AQ398" s="72"/>
      <c r="AR398" s="72"/>
      <c r="AS398" s="72"/>
      <c r="AT398" s="77">
        <v>43</v>
      </c>
      <c r="AU398" s="78">
        <v>90</v>
      </c>
      <c r="AV398" s="77">
        <v>17</v>
      </c>
      <c r="AW398" s="77">
        <v>360</v>
      </c>
      <c r="AX398" s="77">
        <f t="shared" si="174"/>
        <v>-108.15204182259838</v>
      </c>
      <c r="AY398" s="77">
        <f t="shared" si="175"/>
        <v>251.84795817740161</v>
      </c>
      <c r="AZ398" s="77">
        <f t="shared" si="176"/>
        <v>45.539180118183815</v>
      </c>
      <c r="BA398" s="77">
        <f t="shared" si="177"/>
        <v>341.84795817740161</v>
      </c>
      <c r="BB398" s="77">
        <f t="shared" si="178"/>
        <v>44.460819881816185</v>
      </c>
      <c r="BC398" s="77">
        <f t="shared" si="179"/>
        <v>71.847958177401608</v>
      </c>
      <c r="BD398" s="79">
        <f t="shared" si="180"/>
        <v>44.460819881816185</v>
      </c>
      <c r="BE398" s="70">
        <f t="shared" si="58"/>
        <v>74.460819881816178</v>
      </c>
      <c r="BF398" s="70">
        <f t="shared" si="157"/>
        <v>-14.460819881816185</v>
      </c>
    </row>
    <row r="399" spans="3:58" s="70" customFormat="1">
      <c r="C399" s="70" t="s">
        <v>1386</v>
      </c>
      <c r="D399" s="70" t="s">
        <v>1387</v>
      </c>
      <c r="E399" s="70">
        <v>47</v>
      </c>
      <c r="F399" s="70">
        <v>4</v>
      </c>
      <c r="G399" s="71" t="str">
        <f t="shared" si="25"/>
        <v>47-4</v>
      </c>
      <c r="H399" s="70">
        <v>0</v>
      </c>
      <c r="I399" s="70">
        <v>72</v>
      </c>
      <c r="J399" s="70" t="str">
        <f>IF((I399/100)&gt;(VLOOKUP($G399,[1]Depth_Lookup_CCL!$A$3:$L$549,9,FALSE)),"Value too high",TRUE)</f>
        <v>Value too high</v>
      </c>
      <c r="K399" s="29">
        <f>(VLOOKUP($G399,Depth_Lookup_CCL!$A$3:$Z$549,11,FALSE))+(H399/100)</f>
        <v>123.655</v>
      </c>
      <c r="L399" s="29">
        <f>(VLOOKUP($G399,Depth_Lookup_CCL!$A$3:$Z$549,11,FALSE))+(I399/100)</f>
        <v>124.375</v>
      </c>
      <c r="M399" s="67">
        <v>8</v>
      </c>
      <c r="N399" s="70" t="s">
        <v>1389</v>
      </c>
      <c r="O399" s="70" t="s">
        <v>233</v>
      </c>
      <c r="P399" s="73"/>
      <c r="Q399" s="73"/>
      <c r="R399" s="73"/>
      <c r="S399" s="74"/>
      <c r="T399" s="73" t="s">
        <v>170</v>
      </c>
      <c r="U399" s="75" t="s">
        <v>155</v>
      </c>
      <c r="V399" s="73" t="s">
        <v>176</v>
      </c>
      <c r="W399" s="73" t="s">
        <v>107</v>
      </c>
      <c r="X399" s="73">
        <f>VLOOKUP(W399,[5]definitions_list_lookup!$V$12:$W$15,2,FALSE)</f>
        <v>2</v>
      </c>
      <c r="Y399" s="75" t="s">
        <v>243</v>
      </c>
      <c r="Z399" s="75">
        <f>VLOOKUP(Y399,[5]definitions_list_lookup!$AT$3:$AU$5,2,FALSE)</f>
        <v>2</v>
      </c>
      <c r="AA399" s="75">
        <v>4</v>
      </c>
      <c r="AB399" s="75"/>
      <c r="AC399" s="73"/>
      <c r="AD399" s="73"/>
      <c r="AE399" s="73" t="e">
        <f>VLOOKUP(AD399,definitions_list_lookup!$Y$12:$Z$15,2,FALSE)</f>
        <v>#N/A</v>
      </c>
      <c r="AF399" s="75"/>
      <c r="AG399" s="75" t="e">
        <f>VLOOKUP(AF399,definitions_list_lookup!$AT$3:$AU$5,2,FALSE)</f>
        <v>#N/A</v>
      </c>
      <c r="AH399" s="73"/>
      <c r="AI399" s="73"/>
      <c r="AJ399" s="73"/>
      <c r="AK399" s="72"/>
      <c r="AL399" s="76"/>
      <c r="AM399" s="76"/>
      <c r="AN399" s="72"/>
      <c r="AO399" s="76"/>
      <c r="AP399" s="72"/>
      <c r="AQ399" s="72"/>
      <c r="AR399" s="72"/>
      <c r="AS399" s="72"/>
      <c r="AT399" s="77">
        <v>43</v>
      </c>
      <c r="AU399" s="78">
        <v>90</v>
      </c>
      <c r="AV399" s="77">
        <v>21</v>
      </c>
      <c r="AW399" s="77">
        <v>360</v>
      </c>
      <c r="AX399" s="77">
        <f t="shared" si="174"/>
        <v>-112.3742106944789</v>
      </c>
      <c r="AY399" s="77">
        <f t="shared" si="175"/>
        <v>247.6257893055211</v>
      </c>
      <c r="AZ399" s="77">
        <f t="shared" si="176"/>
        <v>44.759444083859506</v>
      </c>
      <c r="BA399" s="77">
        <f t="shared" si="177"/>
        <v>337.6257893055211</v>
      </c>
      <c r="BB399" s="77">
        <f t="shared" si="178"/>
        <v>45.240555916140494</v>
      </c>
      <c r="BC399" s="77">
        <f t="shared" si="179"/>
        <v>67.625789305521096</v>
      </c>
      <c r="BD399" s="79">
        <f t="shared" si="180"/>
        <v>45.240555916140494</v>
      </c>
      <c r="BE399" s="70">
        <f t="shared" si="58"/>
        <v>75.240555916140494</v>
      </c>
      <c r="BF399" s="70">
        <f t="shared" ref="BF399:BF489" si="181">30-BD399</f>
        <v>-15.240555916140494</v>
      </c>
    </row>
    <row r="400" spans="3:58" s="70" customFormat="1">
      <c r="C400" s="70" t="s">
        <v>1386</v>
      </c>
      <c r="D400" s="70" t="s">
        <v>1387</v>
      </c>
      <c r="E400" s="70">
        <v>48</v>
      </c>
      <c r="F400" s="70">
        <v>1</v>
      </c>
      <c r="G400" s="71" t="str">
        <f t="shared" si="25"/>
        <v>48-1</v>
      </c>
      <c r="H400" s="70">
        <v>0</v>
      </c>
      <c r="I400" s="70">
        <v>98</v>
      </c>
      <c r="J400" s="70" t="str">
        <f>IF((I400/100)&gt;(VLOOKUP($G400,[1]Depth_Lookup_CCL!$A$3:$L$549,9,FALSE)),"Value too high",TRUE)</f>
        <v>Value too high</v>
      </c>
      <c r="K400" s="29">
        <f>(VLOOKUP($G400,Depth_Lookup_CCL!$A$3:$Z$549,11,FALSE))+(H400/100)</f>
        <v>124.4</v>
      </c>
      <c r="L400" s="29">
        <f>(VLOOKUP($G400,Depth_Lookup_CCL!$A$3:$Z$549,11,FALSE))+(I400/100)</f>
        <v>125.38000000000001</v>
      </c>
      <c r="M400" s="67">
        <v>8</v>
      </c>
      <c r="N400" s="70" t="s">
        <v>1395</v>
      </c>
      <c r="O400" s="70" t="s">
        <v>233</v>
      </c>
      <c r="P400" s="73"/>
      <c r="Q400" s="73"/>
      <c r="R400" s="73"/>
      <c r="S400" s="74"/>
      <c r="T400" s="73" t="s">
        <v>158</v>
      </c>
      <c r="U400" s="75" t="s">
        <v>155</v>
      </c>
      <c r="V400" s="73" t="s">
        <v>176</v>
      </c>
      <c r="W400" s="73" t="s">
        <v>166</v>
      </c>
      <c r="X400" s="73">
        <f>VLOOKUP(W400,[5]definitions_list_lookup!$V$12:$W$15,2,FALSE)</f>
        <v>1</v>
      </c>
      <c r="Y400" s="75" t="s">
        <v>242</v>
      </c>
      <c r="Z400" s="75">
        <f>VLOOKUP(Y400,[5]definitions_list_lookup!$AT$3:$AU$5,2,FALSE)</f>
        <v>1</v>
      </c>
      <c r="AA400" s="75">
        <v>8</v>
      </c>
      <c r="AB400" s="75"/>
      <c r="AC400" s="73"/>
      <c r="AD400" s="73"/>
      <c r="AE400" s="73" t="e">
        <f>VLOOKUP(AD400,definitions_list_lookup!$Y$12:$Z$15,2,FALSE)</f>
        <v>#N/A</v>
      </c>
      <c r="AF400" s="75"/>
      <c r="AG400" s="75" t="e">
        <f>VLOOKUP(AF400,definitions_list_lookup!$AT$3:$AU$5,2,FALSE)</f>
        <v>#N/A</v>
      </c>
      <c r="AH400" s="73"/>
      <c r="AI400" s="73"/>
      <c r="AJ400" s="73"/>
      <c r="AK400" s="72"/>
      <c r="AL400" s="76"/>
      <c r="AM400" s="76"/>
      <c r="AN400" s="72"/>
      <c r="AO400" s="76"/>
      <c r="AP400" s="72"/>
      <c r="AQ400" s="72"/>
      <c r="AR400" s="72"/>
      <c r="AS400" s="72"/>
      <c r="AT400" s="77">
        <v>30</v>
      </c>
      <c r="AU400" s="78">
        <v>90</v>
      </c>
      <c r="AV400" s="77">
        <v>20</v>
      </c>
      <c r="AW400" s="77">
        <v>360</v>
      </c>
      <c r="AX400" s="77">
        <f t="shared" ref="AX400:AX413" si="182">+(IF($AU400&lt;$AW400,((MIN($AW400,$AU400)+(DEGREES(ATAN((TAN(RADIANS($AV400))/((TAN(RADIANS($AT400))*SIN(RADIANS(ABS($AU400-$AW400))))))-(COS(RADIANS(ABS($AU400-$AW400)))/SIN(RADIANS(ABS($AU400-$AW400)))))))-180)),((MAX($AW400,$AU400)-(DEGREES(ATAN((TAN(RADIANS($AV400))/((TAN(RADIANS($AT400))*SIN(RADIANS(ABS($AU400-$AW400))))))-(COS(RADIANS(ABS($AU400-$AW400)))/SIN(RADIANS(ABS($AU400-$AW400)))))))-180))))</f>
        <v>-122.22794380088737</v>
      </c>
      <c r="AY400" s="77">
        <f t="shared" ref="AY400:AY413" si="183">IF($AX400&gt;0,$AX400,360+$AX400)</f>
        <v>237.77205619911263</v>
      </c>
      <c r="AZ400" s="77">
        <f t="shared" ref="AZ400:AZ413" si="184">+ABS(DEGREES(ATAN((COS(RADIANS(ABS($AX400+180-(IF($AU400&gt;$AW400,MAX($AV400,$AU400),MIN($AU400,$AW400))))))/(TAN(RADIANS($AT400)))))))</f>
        <v>55.686422978526565</v>
      </c>
      <c r="BA400" s="77">
        <f t="shared" ref="BA400:BA413" si="185">+IF(($AX400+90)&gt;0,$AX400+90,$AX400+450)</f>
        <v>327.77205619911263</v>
      </c>
      <c r="BB400" s="77">
        <f t="shared" ref="BB400:BB413" si="186">-$AZ400+90</f>
        <v>34.313577021473435</v>
      </c>
      <c r="BC400" s="77">
        <f t="shared" ref="BC400:BC413" si="187">IF(($AY400&lt;180),$AY400+180,$AY400-180)</f>
        <v>57.772056199112626</v>
      </c>
      <c r="BD400" s="79">
        <f t="shared" ref="BD400:BD413" si="188">-$AZ400+90</f>
        <v>34.313577021473435</v>
      </c>
      <c r="BE400" s="70">
        <f t="shared" si="58"/>
        <v>64.313577021473435</v>
      </c>
      <c r="BF400" s="70">
        <f t="shared" si="181"/>
        <v>-4.313577021473435</v>
      </c>
    </row>
    <row r="401" spans="3:59" s="70" customFormat="1">
      <c r="C401" s="70" t="s">
        <v>1386</v>
      </c>
      <c r="D401" s="70" t="s">
        <v>1387</v>
      </c>
      <c r="E401" s="70">
        <v>48</v>
      </c>
      <c r="F401" s="70">
        <v>2</v>
      </c>
      <c r="G401" s="71" t="str">
        <f t="shared" si="25"/>
        <v>48-2</v>
      </c>
      <c r="H401" s="70">
        <v>0</v>
      </c>
      <c r="I401" s="70">
        <v>98</v>
      </c>
      <c r="J401" s="70" t="str">
        <f>IF((I401/100)&gt;(VLOOKUP($G401,[1]Depth_Lookup_CCL!$A$3:$L$549,9,FALSE)),"Value too high",TRUE)</f>
        <v>Value too high</v>
      </c>
      <c r="K401" s="29">
        <f>(VLOOKUP($G401,Depth_Lookup_CCL!$A$3:$Z$549,11,FALSE))+(H401/100)</f>
        <v>125.375</v>
      </c>
      <c r="L401" s="29">
        <f>(VLOOKUP($G401,Depth_Lookup_CCL!$A$3:$Z$549,11,FALSE))+(I401/100)</f>
        <v>126.355</v>
      </c>
      <c r="M401" s="67">
        <v>8</v>
      </c>
      <c r="N401" s="70" t="s">
        <v>1410</v>
      </c>
      <c r="O401" s="70" t="s">
        <v>233</v>
      </c>
      <c r="P401" s="73"/>
      <c r="Q401" s="73"/>
      <c r="R401" s="73"/>
      <c r="S401" s="74"/>
      <c r="T401" s="73" t="s">
        <v>171</v>
      </c>
      <c r="U401" s="75" t="s">
        <v>155</v>
      </c>
      <c r="V401" s="73" t="s">
        <v>176</v>
      </c>
      <c r="W401" s="73" t="s">
        <v>107</v>
      </c>
      <c r="X401" s="73">
        <f>VLOOKUP(W401,[5]definitions_list_lookup!$V$12:$W$15,2,FALSE)</f>
        <v>2</v>
      </c>
      <c r="Y401" s="75" t="s">
        <v>242</v>
      </c>
      <c r="Z401" s="75">
        <f>VLOOKUP(Y401,[5]definitions_list_lookup!$AT$3:$AU$5,2,FALSE)</f>
        <v>1</v>
      </c>
      <c r="AA401" s="75">
        <v>40</v>
      </c>
      <c r="AB401" s="75"/>
      <c r="AC401" s="73"/>
      <c r="AD401" s="73"/>
      <c r="AE401" s="73" t="e">
        <f>VLOOKUP(AD401,definitions_list_lookup!$Y$12:$Z$15,2,FALSE)</f>
        <v>#N/A</v>
      </c>
      <c r="AF401" s="75"/>
      <c r="AG401" s="75" t="e">
        <f>VLOOKUP(AF401,definitions_list_lookup!$AT$3:$AU$5,2,FALSE)</f>
        <v>#N/A</v>
      </c>
      <c r="AH401" s="73"/>
      <c r="AI401" s="73"/>
      <c r="AJ401" s="73"/>
      <c r="AK401" s="72"/>
      <c r="AL401" s="76"/>
      <c r="AM401" s="76"/>
      <c r="AN401" s="72"/>
      <c r="AO401" s="76"/>
      <c r="AP401" s="72"/>
      <c r="AQ401" s="72"/>
      <c r="AR401" s="72"/>
      <c r="AS401" s="72"/>
      <c r="AT401" s="77">
        <v>44</v>
      </c>
      <c r="AU401" s="78">
        <v>90</v>
      </c>
      <c r="AV401" s="77">
        <v>0</v>
      </c>
      <c r="AW401" s="77">
        <v>360</v>
      </c>
      <c r="AX401" s="77">
        <f t="shared" si="182"/>
        <v>-90.000000000000014</v>
      </c>
      <c r="AY401" s="77">
        <f t="shared" si="183"/>
        <v>270</v>
      </c>
      <c r="AZ401" s="77">
        <f t="shared" si="184"/>
        <v>46</v>
      </c>
      <c r="BA401" s="77">
        <f t="shared" si="185"/>
        <v>360</v>
      </c>
      <c r="BB401" s="77">
        <f t="shared" si="186"/>
        <v>44</v>
      </c>
      <c r="BC401" s="77">
        <f t="shared" si="187"/>
        <v>90</v>
      </c>
      <c r="BD401" s="79">
        <f t="shared" si="188"/>
        <v>44</v>
      </c>
      <c r="BE401" s="70">
        <f t="shared" si="58"/>
        <v>74</v>
      </c>
      <c r="BF401" s="70">
        <f t="shared" si="181"/>
        <v>-14</v>
      </c>
    </row>
    <row r="402" spans="3:59" s="70" customFormat="1">
      <c r="C402" s="70" t="s">
        <v>1386</v>
      </c>
      <c r="D402" s="70" t="s">
        <v>1387</v>
      </c>
      <c r="E402" s="70">
        <v>48</v>
      </c>
      <c r="F402" s="70">
        <v>3</v>
      </c>
      <c r="G402" s="71" t="str">
        <f t="shared" si="25"/>
        <v>48-3</v>
      </c>
      <c r="H402" s="70">
        <v>0</v>
      </c>
      <c r="I402" s="70">
        <v>93</v>
      </c>
      <c r="J402" s="70" t="b">
        <f>IF((I402/100)&gt;(VLOOKUP($G402,[1]Depth_Lookup_CCL!$A$3:$L$549,9,FALSE)),"Value too high",TRUE)</f>
        <v>1</v>
      </c>
      <c r="K402" s="29">
        <f>(VLOOKUP($G402,Depth_Lookup_CCL!$A$3:$Z$549,11,FALSE))+(H402/100)</f>
        <v>126.35</v>
      </c>
      <c r="L402" s="29">
        <f>(VLOOKUP($G402,Depth_Lookup_CCL!$A$3:$Z$549,11,FALSE))+(I402/100)</f>
        <v>127.28</v>
      </c>
      <c r="M402" s="67">
        <v>8</v>
      </c>
      <c r="N402" s="70" t="s">
        <v>1395</v>
      </c>
      <c r="O402" s="70" t="s">
        <v>233</v>
      </c>
      <c r="P402" s="73"/>
      <c r="Q402" s="73"/>
      <c r="R402" s="73"/>
      <c r="S402" s="74"/>
      <c r="T402" s="73" t="s">
        <v>170</v>
      </c>
      <c r="U402" s="75" t="s">
        <v>155</v>
      </c>
      <c r="V402" s="73" t="s">
        <v>176</v>
      </c>
      <c r="W402" s="73" t="s">
        <v>166</v>
      </c>
      <c r="X402" s="73">
        <f>VLOOKUP(W402,[5]definitions_list_lookup!$V$12:$W$15,2,FALSE)</f>
        <v>1</v>
      </c>
      <c r="Y402" s="75" t="s">
        <v>242</v>
      </c>
      <c r="Z402" s="75">
        <f>VLOOKUP(Y402,[5]definitions_list_lookup!$AT$3:$AU$5,2,FALSE)</f>
        <v>1</v>
      </c>
      <c r="AA402" s="75">
        <v>8</v>
      </c>
      <c r="AB402" s="75"/>
      <c r="AC402" s="73"/>
      <c r="AD402" s="73"/>
      <c r="AE402" s="73" t="e">
        <f>VLOOKUP(AD402,definitions_list_lookup!$Y$12:$Z$15,2,FALSE)</f>
        <v>#N/A</v>
      </c>
      <c r="AF402" s="75"/>
      <c r="AG402" s="75" t="e">
        <f>VLOOKUP(AF402,definitions_list_lookup!$AT$3:$AU$5,2,FALSE)</f>
        <v>#N/A</v>
      </c>
      <c r="AH402" s="73"/>
      <c r="AI402" s="73"/>
      <c r="AJ402" s="73"/>
      <c r="AK402" s="72"/>
      <c r="AL402" s="76"/>
      <c r="AM402" s="76"/>
      <c r="AN402" s="72"/>
      <c r="AO402" s="76"/>
      <c r="AP402" s="72"/>
      <c r="AQ402" s="72"/>
      <c r="AR402" s="72"/>
      <c r="AS402" s="72"/>
      <c r="AT402" s="77">
        <v>40</v>
      </c>
      <c r="AU402" s="78">
        <v>90</v>
      </c>
      <c r="AV402" s="77">
        <v>19</v>
      </c>
      <c r="AW402" s="77">
        <v>360</v>
      </c>
      <c r="AX402" s="77">
        <f t="shared" si="182"/>
        <v>-112.31097467131792</v>
      </c>
      <c r="AY402" s="77">
        <f t="shared" si="183"/>
        <v>247.68902532868208</v>
      </c>
      <c r="AZ402" s="77">
        <f t="shared" si="184"/>
        <v>47.791959233736264</v>
      </c>
      <c r="BA402" s="77">
        <f t="shared" si="185"/>
        <v>337.68902532868208</v>
      </c>
      <c r="BB402" s="77">
        <f t="shared" si="186"/>
        <v>42.208040766263736</v>
      </c>
      <c r="BC402" s="77">
        <f t="shared" si="187"/>
        <v>67.689025328682078</v>
      </c>
      <c r="BD402" s="79">
        <f t="shared" si="188"/>
        <v>42.208040766263736</v>
      </c>
      <c r="BE402" s="70">
        <f t="shared" si="58"/>
        <v>72.208040766263736</v>
      </c>
      <c r="BF402" s="70">
        <f t="shared" si="181"/>
        <v>-12.208040766263736</v>
      </c>
    </row>
    <row r="403" spans="3:59" s="70" customFormat="1">
      <c r="C403" s="70" t="s">
        <v>1386</v>
      </c>
      <c r="D403" s="70" t="s">
        <v>1387</v>
      </c>
      <c r="E403" s="70">
        <v>49</v>
      </c>
      <c r="F403" s="70">
        <v>1</v>
      </c>
      <c r="G403" s="71" t="str">
        <f t="shared" si="25"/>
        <v>49-1</v>
      </c>
      <c r="H403" s="70">
        <v>0</v>
      </c>
      <c r="I403" s="70">
        <v>95</v>
      </c>
      <c r="J403" s="70" t="str">
        <f>IF((I403/100)&gt;(VLOOKUP($G403,[1]Depth_Lookup_CCL!$A$3:$L$549,9,FALSE)),"Value too high",TRUE)</f>
        <v>Value too high</v>
      </c>
      <c r="K403" s="29">
        <f>(VLOOKUP($G403,Depth_Lookup_CCL!$A$3:$Z$549,11,FALSE))+(H403/100)</f>
        <v>127.45</v>
      </c>
      <c r="L403" s="29">
        <f>(VLOOKUP($G403,Depth_Lookup_CCL!$A$3:$Z$549,11,FALSE))+(I403/100)</f>
        <v>128.4</v>
      </c>
      <c r="M403" s="67">
        <v>8</v>
      </c>
      <c r="N403" s="70" t="s">
        <v>1395</v>
      </c>
      <c r="O403" s="70" t="s">
        <v>233</v>
      </c>
      <c r="P403" s="73"/>
      <c r="Q403" s="73"/>
      <c r="R403" s="73"/>
      <c r="S403" s="74"/>
      <c r="T403" s="73" t="s">
        <v>170</v>
      </c>
      <c r="U403" s="75" t="s">
        <v>182</v>
      </c>
      <c r="V403" s="73" t="s">
        <v>176</v>
      </c>
      <c r="W403" s="73" t="s">
        <v>166</v>
      </c>
      <c r="X403" s="73">
        <f>VLOOKUP(W403,[5]definitions_list_lookup!$V$12:$W$15,2,FALSE)</f>
        <v>1</v>
      </c>
      <c r="Y403" s="75" t="s">
        <v>242</v>
      </c>
      <c r="Z403" s="75">
        <f>VLOOKUP(Y403,[5]definitions_list_lookup!$AT$3:$AU$5,2,FALSE)</f>
        <v>1</v>
      </c>
      <c r="AA403" s="75">
        <v>50</v>
      </c>
      <c r="AB403" s="75"/>
      <c r="AC403" s="73"/>
      <c r="AD403" s="73"/>
      <c r="AE403" s="73" t="e">
        <f>VLOOKUP(AD403,definitions_list_lookup!$Y$12:$Z$15,2,FALSE)</f>
        <v>#N/A</v>
      </c>
      <c r="AF403" s="75"/>
      <c r="AG403" s="75" t="e">
        <f>VLOOKUP(AF403,definitions_list_lookup!$AT$3:$AU$5,2,FALSE)</f>
        <v>#N/A</v>
      </c>
      <c r="AH403" s="73"/>
      <c r="AI403" s="73"/>
      <c r="AJ403" s="73"/>
      <c r="AK403" s="72"/>
      <c r="AL403" s="76"/>
      <c r="AM403" s="76"/>
      <c r="AN403" s="72"/>
      <c r="AO403" s="76"/>
      <c r="AP403" s="72"/>
      <c r="AQ403" s="72"/>
      <c r="AR403" s="72"/>
      <c r="AS403" s="72"/>
      <c r="AT403" s="77">
        <v>32</v>
      </c>
      <c r="AU403" s="78">
        <v>90</v>
      </c>
      <c r="AV403" s="77">
        <v>15</v>
      </c>
      <c r="AW403" s="77">
        <v>360</v>
      </c>
      <c r="AX403" s="77">
        <f t="shared" si="182"/>
        <v>-113.21005746696666</v>
      </c>
      <c r="AY403" s="77">
        <f t="shared" si="183"/>
        <v>246.78994253303335</v>
      </c>
      <c r="AZ403" s="77">
        <f t="shared" si="184"/>
        <v>55.788375422334681</v>
      </c>
      <c r="BA403" s="77">
        <f t="shared" si="185"/>
        <v>336.78994253303335</v>
      </c>
      <c r="BB403" s="77">
        <f t="shared" si="186"/>
        <v>34.211624577665319</v>
      </c>
      <c r="BC403" s="77">
        <f t="shared" si="187"/>
        <v>66.789942533033354</v>
      </c>
      <c r="BD403" s="79">
        <f t="shared" si="188"/>
        <v>34.211624577665319</v>
      </c>
      <c r="BE403" s="70">
        <f t="shared" si="58"/>
        <v>64.211624577665319</v>
      </c>
      <c r="BF403" s="70">
        <f t="shared" si="181"/>
        <v>-4.2116245776653187</v>
      </c>
    </row>
    <row r="404" spans="3:59" s="70" customFormat="1">
      <c r="C404" s="70" t="s">
        <v>1386</v>
      </c>
      <c r="D404" s="70" t="s">
        <v>1387</v>
      </c>
      <c r="E404" s="70">
        <v>49</v>
      </c>
      <c r="F404" s="70">
        <v>2</v>
      </c>
      <c r="G404" s="71" t="str">
        <f t="shared" si="25"/>
        <v>49-2</v>
      </c>
      <c r="H404" s="70">
        <v>0</v>
      </c>
      <c r="I404" s="70">
        <v>94</v>
      </c>
      <c r="J404" s="70" t="b">
        <f>IF((I404/100)&gt;(VLOOKUP($G404,[1]Depth_Lookup_CCL!$A$3:$L$549,9,FALSE)),"Value too high",TRUE)</f>
        <v>1</v>
      </c>
      <c r="K404" s="29">
        <f>(VLOOKUP($G404,Depth_Lookup_CCL!$A$3:$Z$549,11,FALSE))+(H404/100)</f>
        <v>128.39500000000001</v>
      </c>
      <c r="L404" s="29">
        <f>(VLOOKUP($G404,Depth_Lookup_CCL!$A$3:$Z$549,11,FALSE))+(I404/100)</f>
        <v>129.33500000000001</v>
      </c>
      <c r="M404" s="67">
        <v>8</v>
      </c>
      <c r="N404" s="70" t="s">
        <v>1389</v>
      </c>
      <c r="O404" s="70" t="s">
        <v>233</v>
      </c>
      <c r="P404" s="73"/>
      <c r="Q404" s="73"/>
      <c r="R404" s="73"/>
      <c r="S404" s="74"/>
      <c r="T404" s="73" t="s">
        <v>170</v>
      </c>
      <c r="U404" s="75" t="s">
        <v>182</v>
      </c>
      <c r="V404" s="73" t="s">
        <v>176</v>
      </c>
      <c r="W404" s="73" t="s">
        <v>107</v>
      </c>
      <c r="X404" s="73">
        <f>VLOOKUP(W404,[5]definitions_list_lookup!$V$12:$W$15,2,FALSE)</f>
        <v>2</v>
      </c>
      <c r="Y404" s="75" t="s">
        <v>242</v>
      </c>
      <c r="Z404" s="75">
        <f>VLOOKUP(Y404,[5]definitions_list_lookup!$AT$3:$AU$5,2,FALSE)</f>
        <v>1</v>
      </c>
      <c r="AA404" s="75">
        <v>6</v>
      </c>
      <c r="AB404" s="75"/>
      <c r="AC404" s="73"/>
      <c r="AD404" s="73"/>
      <c r="AE404" s="73" t="e">
        <f>VLOOKUP(AD404,definitions_list_lookup!$Y$12:$Z$15,2,FALSE)</f>
        <v>#N/A</v>
      </c>
      <c r="AF404" s="75"/>
      <c r="AG404" s="75" t="e">
        <f>VLOOKUP(AF404,definitions_list_lookup!$AT$3:$AU$5,2,FALSE)</f>
        <v>#N/A</v>
      </c>
      <c r="AH404" s="73"/>
      <c r="AI404" s="73"/>
      <c r="AJ404" s="73"/>
      <c r="AK404" s="72"/>
      <c r="AL404" s="76"/>
      <c r="AM404" s="76"/>
      <c r="AN404" s="72"/>
      <c r="AO404" s="76"/>
      <c r="AP404" s="72"/>
      <c r="AQ404" s="72"/>
      <c r="AR404" s="72"/>
      <c r="AS404" s="72"/>
      <c r="AT404" s="77">
        <v>36</v>
      </c>
      <c r="AU404" s="78">
        <v>90</v>
      </c>
      <c r="AV404" s="77">
        <v>19</v>
      </c>
      <c r="AW404" s="77">
        <v>360</v>
      </c>
      <c r="AX404" s="77">
        <f t="shared" si="182"/>
        <v>-115.357503746655</v>
      </c>
      <c r="AY404" s="77">
        <f t="shared" si="183"/>
        <v>244.642496253345</v>
      </c>
      <c r="AZ404" s="77">
        <f t="shared" si="184"/>
        <v>51.20051167594913</v>
      </c>
      <c r="BA404" s="77">
        <f t="shared" si="185"/>
        <v>334.64249625334503</v>
      </c>
      <c r="BB404" s="77">
        <f t="shared" si="186"/>
        <v>38.79948832405087</v>
      </c>
      <c r="BC404" s="77">
        <f t="shared" si="187"/>
        <v>64.642496253345001</v>
      </c>
      <c r="BD404" s="79">
        <f t="shared" si="188"/>
        <v>38.79948832405087</v>
      </c>
      <c r="BE404" s="70">
        <f t="shared" si="58"/>
        <v>68.79948832405087</v>
      </c>
      <c r="BF404" s="70">
        <f t="shared" si="181"/>
        <v>-8.7994883240508699</v>
      </c>
    </row>
    <row r="405" spans="3:59" s="70" customFormat="1">
      <c r="C405" s="70" t="s">
        <v>1386</v>
      </c>
      <c r="D405" s="70" t="s">
        <v>1387</v>
      </c>
      <c r="E405" s="70">
        <v>49</v>
      </c>
      <c r="F405" s="70">
        <v>3</v>
      </c>
      <c r="G405" s="71" t="str">
        <f t="shared" si="25"/>
        <v>49-3</v>
      </c>
      <c r="H405" s="70">
        <v>0</v>
      </c>
      <c r="I405" s="70">
        <v>78</v>
      </c>
      <c r="J405" s="70" t="b">
        <f>IF((I405/100)&gt;(VLOOKUP($G405,[1]Depth_Lookup_CCL!$A$3:$L$549,9,FALSE)),"Value too high",TRUE)</f>
        <v>1</v>
      </c>
      <c r="K405" s="29">
        <f>(VLOOKUP($G405,Depth_Lookup_CCL!$A$3:$Z$549,11,FALSE))+(H405/100)</f>
        <v>129.35500000000002</v>
      </c>
      <c r="L405" s="29">
        <f>(VLOOKUP($G405,Depth_Lookup_CCL!$A$3:$Z$549,11,FALSE))+(I405/100)</f>
        <v>130.13500000000002</v>
      </c>
      <c r="M405" s="67">
        <v>8</v>
      </c>
      <c r="N405" s="70" t="s">
        <v>1395</v>
      </c>
      <c r="O405" s="70" t="s">
        <v>233</v>
      </c>
      <c r="P405" s="73"/>
      <c r="Q405" s="73"/>
      <c r="R405" s="73"/>
      <c r="S405" s="74"/>
      <c r="T405" s="73" t="s">
        <v>170</v>
      </c>
      <c r="U405" s="75" t="s">
        <v>155</v>
      </c>
      <c r="V405" s="73" t="s">
        <v>176</v>
      </c>
      <c r="W405" s="73" t="s">
        <v>107</v>
      </c>
      <c r="X405" s="73">
        <f>VLOOKUP(W405,[5]definitions_list_lookup!$V$12:$W$15,2,FALSE)</f>
        <v>2</v>
      </c>
      <c r="Y405" s="75" t="s">
        <v>242</v>
      </c>
      <c r="Z405" s="75">
        <f>VLOOKUP(Y405,[5]definitions_list_lookup!$AT$3:$AU$5,2,FALSE)</f>
        <v>1</v>
      </c>
      <c r="AA405" s="75">
        <v>10</v>
      </c>
      <c r="AB405" s="75"/>
      <c r="AC405" s="73"/>
      <c r="AD405" s="73"/>
      <c r="AE405" s="73" t="e">
        <f>VLOOKUP(AD405,definitions_list_lookup!$Y$12:$Z$15,2,FALSE)</f>
        <v>#N/A</v>
      </c>
      <c r="AF405" s="75"/>
      <c r="AG405" s="75" t="e">
        <f>VLOOKUP(AF405,definitions_list_lookup!$AT$3:$AU$5,2,FALSE)</f>
        <v>#N/A</v>
      </c>
      <c r="AH405" s="73"/>
      <c r="AI405" s="73"/>
      <c r="AJ405" s="73"/>
      <c r="AK405" s="72"/>
      <c r="AL405" s="76"/>
      <c r="AM405" s="76"/>
      <c r="AN405" s="72"/>
      <c r="AO405" s="76"/>
      <c r="AP405" s="72"/>
      <c r="AQ405" s="72"/>
      <c r="AR405" s="72"/>
      <c r="AS405" s="72"/>
      <c r="AT405" s="77">
        <v>47</v>
      </c>
      <c r="AU405" s="78">
        <v>90</v>
      </c>
      <c r="AV405" s="77">
        <v>19</v>
      </c>
      <c r="AW405" s="77">
        <v>360</v>
      </c>
      <c r="AX405" s="77">
        <f t="shared" si="182"/>
        <v>-107.80134103884555</v>
      </c>
      <c r="AY405" s="77">
        <f t="shared" si="183"/>
        <v>252.19865896115445</v>
      </c>
      <c r="AZ405" s="77">
        <f t="shared" si="184"/>
        <v>41.600858801824977</v>
      </c>
      <c r="BA405" s="77">
        <f t="shared" si="185"/>
        <v>342.19865896115448</v>
      </c>
      <c r="BB405" s="77">
        <f t="shared" si="186"/>
        <v>48.399141198175023</v>
      </c>
      <c r="BC405" s="77">
        <f t="shared" si="187"/>
        <v>72.19865896115445</v>
      </c>
      <c r="BD405" s="79">
        <f t="shared" si="188"/>
        <v>48.399141198175023</v>
      </c>
      <c r="BE405" s="70">
        <f t="shared" si="58"/>
        <v>78.399141198175016</v>
      </c>
      <c r="BF405" s="70">
        <f t="shared" si="181"/>
        <v>-18.399141198175023</v>
      </c>
    </row>
    <row r="406" spans="3:59" s="70" customFormat="1">
      <c r="C406" s="70" t="s">
        <v>1386</v>
      </c>
      <c r="D406" s="70" t="s">
        <v>1387</v>
      </c>
      <c r="E406" s="70">
        <v>49</v>
      </c>
      <c r="F406" s="70">
        <v>4</v>
      </c>
      <c r="G406" s="71" t="str">
        <f t="shared" si="25"/>
        <v>49-4</v>
      </c>
      <c r="H406" s="70">
        <v>0</v>
      </c>
      <c r="I406" s="70">
        <v>56</v>
      </c>
      <c r="J406" s="70" t="b">
        <f>IF((I406/100)&gt;(VLOOKUP($G406,[1]Depth_Lookup_CCL!$A$3:$L$549,9,FALSE)),"Value too high",TRUE)</f>
        <v>1</v>
      </c>
      <c r="K406" s="29">
        <f>(VLOOKUP($G406,Depth_Lookup_CCL!$A$3:$Z$549,11,FALSE))+(H406/100)</f>
        <v>130.15500000000003</v>
      </c>
      <c r="L406" s="29">
        <f>(VLOOKUP($G406,Depth_Lookup_CCL!$A$3:$Z$549,11,FALSE))+(I406/100)</f>
        <v>130.71500000000003</v>
      </c>
      <c r="M406" s="67">
        <v>8</v>
      </c>
      <c r="N406" s="70" t="s">
        <v>1395</v>
      </c>
      <c r="O406" s="70" t="s">
        <v>233</v>
      </c>
      <c r="P406" s="73"/>
      <c r="Q406" s="73"/>
      <c r="R406" s="73"/>
      <c r="S406" s="74"/>
      <c r="T406" s="73" t="s">
        <v>170</v>
      </c>
      <c r="U406" s="75" t="s">
        <v>155</v>
      </c>
      <c r="V406" s="73" t="s">
        <v>176</v>
      </c>
      <c r="W406" s="73" t="s">
        <v>166</v>
      </c>
      <c r="X406" s="73">
        <f>VLOOKUP(W406,[5]definitions_list_lookup!$V$12:$W$15,2,FALSE)</f>
        <v>1</v>
      </c>
      <c r="Y406" s="75" t="s">
        <v>241</v>
      </c>
      <c r="Z406" s="75">
        <f>VLOOKUP(Y406,[5]definitions_list_lookup!$AT$3:$AU$5,2,FALSE)</f>
        <v>0</v>
      </c>
      <c r="AA406" s="75">
        <v>15</v>
      </c>
      <c r="AB406" s="75"/>
      <c r="AC406" s="73"/>
      <c r="AD406" s="73"/>
      <c r="AE406" s="73" t="e">
        <f>VLOOKUP(AD406,definitions_list_lookup!$Y$12:$Z$15,2,FALSE)</f>
        <v>#N/A</v>
      </c>
      <c r="AF406" s="75"/>
      <c r="AG406" s="75" t="e">
        <f>VLOOKUP(AF406,definitions_list_lookup!$AT$3:$AU$5,2,FALSE)</f>
        <v>#N/A</v>
      </c>
      <c r="AH406" s="73"/>
      <c r="AI406" s="73"/>
      <c r="AJ406" s="73"/>
      <c r="AK406" s="72"/>
      <c r="AL406" s="76"/>
      <c r="AM406" s="76"/>
      <c r="AN406" s="72"/>
      <c r="AO406" s="76"/>
      <c r="AP406" s="72"/>
      <c r="AQ406" s="72"/>
      <c r="AR406" s="72"/>
      <c r="AS406" s="72"/>
      <c r="AT406" s="77">
        <v>42</v>
      </c>
      <c r="AU406" s="78">
        <v>90</v>
      </c>
      <c r="AV406" s="77">
        <v>0</v>
      </c>
      <c r="AW406" s="77">
        <v>360</v>
      </c>
      <c r="AX406" s="77">
        <f t="shared" si="182"/>
        <v>-90.000000000000014</v>
      </c>
      <c r="AY406" s="77">
        <f t="shared" si="183"/>
        <v>270</v>
      </c>
      <c r="AZ406" s="77">
        <f t="shared" si="184"/>
        <v>48.000000000000007</v>
      </c>
      <c r="BA406" s="77">
        <f t="shared" si="185"/>
        <v>360</v>
      </c>
      <c r="BB406" s="77">
        <f t="shared" si="186"/>
        <v>41.999999999999993</v>
      </c>
      <c r="BC406" s="77">
        <f t="shared" si="187"/>
        <v>90</v>
      </c>
      <c r="BD406" s="79">
        <f t="shared" si="188"/>
        <v>41.999999999999993</v>
      </c>
      <c r="BE406" s="70">
        <f t="shared" si="58"/>
        <v>72</v>
      </c>
      <c r="BF406" s="70">
        <f t="shared" si="181"/>
        <v>-11.999999999999993</v>
      </c>
    </row>
    <row r="407" spans="3:59" s="70" customFormat="1">
      <c r="C407" s="70" t="s">
        <v>1386</v>
      </c>
      <c r="D407" s="70" t="s">
        <v>1387</v>
      </c>
      <c r="E407" s="70">
        <v>50</v>
      </c>
      <c r="F407" s="70">
        <v>1</v>
      </c>
      <c r="G407" s="71" t="str">
        <f t="shared" si="25"/>
        <v>50-1</v>
      </c>
      <c r="H407" s="70">
        <v>0</v>
      </c>
      <c r="I407" s="70">
        <v>30</v>
      </c>
      <c r="J407" s="70" t="b">
        <f>IF((I407/100)&gt;(VLOOKUP($G407,[1]Depth_Lookup_CCL!$A$3:$L$549,9,FALSE)),"Value too high",TRUE)</f>
        <v>1</v>
      </c>
      <c r="K407" s="29">
        <f>(VLOOKUP($G407,Depth_Lookup_CCL!$A$3:$Z$549,11,FALSE))+(H407/100)</f>
        <v>130.5</v>
      </c>
      <c r="L407" s="29">
        <f>(VLOOKUP($G407,Depth_Lookup_CCL!$A$3:$Z$549,11,FALSE))+(I407/100)</f>
        <v>130.80000000000001</v>
      </c>
      <c r="M407" s="67">
        <v>8</v>
      </c>
      <c r="N407" s="70" t="s">
        <v>1395</v>
      </c>
      <c r="O407" s="70" t="s">
        <v>233</v>
      </c>
      <c r="P407" s="73"/>
      <c r="Q407" s="73"/>
      <c r="R407" s="73"/>
      <c r="S407" s="74"/>
      <c r="T407" s="73" t="s">
        <v>171</v>
      </c>
      <c r="U407" s="75" t="s">
        <v>155</v>
      </c>
      <c r="V407" s="73" t="s">
        <v>176</v>
      </c>
      <c r="W407" s="73" t="s">
        <v>107</v>
      </c>
      <c r="X407" s="73">
        <f>VLOOKUP(W407,[5]definitions_list_lookup!$V$12:$W$15,2,FALSE)</f>
        <v>2</v>
      </c>
      <c r="Y407" s="75" t="s">
        <v>242</v>
      </c>
      <c r="Z407" s="75">
        <f>VLOOKUP(Y407,[5]definitions_list_lookup!$AT$3:$AU$5,2,FALSE)</f>
        <v>1</v>
      </c>
      <c r="AA407" s="75">
        <v>50</v>
      </c>
      <c r="AB407" s="75"/>
      <c r="AC407" s="73"/>
      <c r="AD407" s="73"/>
      <c r="AE407" s="73" t="e">
        <f>VLOOKUP(AD407,definitions_list_lookup!$Y$12:$Z$15,2,FALSE)</f>
        <v>#N/A</v>
      </c>
      <c r="AF407" s="75"/>
      <c r="AG407" s="75" t="e">
        <f>VLOOKUP(AF407,definitions_list_lookup!$AT$3:$AU$5,2,FALSE)</f>
        <v>#N/A</v>
      </c>
      <c r="AH407" s="73"/>
      <c r="AI407" s="73"/>
      <c r="AJ407" s="73"/>
      <c r="AK407" s="72"/>
      <c r="AL407" s="76"/>
      <c r="AM407" s="76"/>
      <c r="AN407" s="72"/>
      <c r="AO407" s="76"/>
      <c r="AP407" s="72"/>
      <c r="AQ407" s="72"/>
      <c r="AR407" s="72"/>
      <c r="AS407" s="72"/>
      <c r="AT407" s="77">
        <v>44</v>
      </c>
      <c r="AU407" s="78">
        <v>90</v>
      </c>
      <c r="AV407" s="77">
        <v>0</v>
      </c>
      <c r="AW407" s="77">
        <v>360</v>
      </c>
      <c r="AX407" s="77">
        <f t="shared" si="182"/>
        <v>-90.000000000000014</v>
      </c>
      <c r="AY407" s="77">
        <f t="shared" si="183"/>
        <v>270</v>
      </c>
      <c r="AZ407" s="77">
        <f t="shared" si="184"/>
        <v>46</v>
      </c>
      <c r="BA407" s="77">
        <f t="shared" si="185"/>
        <v>360</v>
      </c>
      <c r="BB407" s="77">
        <f t="shared" si="186"/>
        <v>44</v>
      </c>
      <c r="BC407" s="77">
        <f t="shared" si="187"/>
        <v>90</v>
      </c>
      <c r="BD407" s="79">
        <f t="shared" si="188"/>
        <v>44</v>
      </c>
      <c r="BE407" s="70">
        <f t="shared" si="58"/>
        <v>74</v>
      </c>
      <c r="BF407" s="70">
        <f t="shared" si="181"/>
        <v>-14</v>
      </c>
    </row>
    <row r="408" spans="3:59" s="70" customFormat="1">
      <c r="C408" s="70" t="s">
        <v>1386</v>
      </c>
      <c r="D408" s="70" t="s">
        <v>1387</v>
      </c>
      <c r="E408" s="70">
        <v>50</v>
      </c>
      <c r="F408" s="70">
        <v>1</v>
      </c>
      <c r="G408" s="71" t="str">
        <f t="shared" ref="G408:G410" si="189">E408&amp;"-"&amp;F408</f>
        <v>50-1</v>
      </c>
      <c r="H408" s="70">
        <v>30</v>
      </c>
      <c r="I408" s="70">
        <v>51.5</v>
      </c>
      <c r="J408" s="70" t="b">
        <f>IF((I408/100)&gt;(VLOOKUP($G408,[1]Depth_Lookup_CCL!$A$3:$L$549,9,FALSE)),"Value too high",TRUE)</f>
        <v>1</v>
      </c>
      <c r="K408" s="29">
        <f>(VLOOKUP($G408,Depth_Lookup_CCL!$A$3:$Z$549,11,FALSE))+(H408/100)</f>
        <v>130.80000000000001</v>
      </c>
      <c r="L408" s="29">
        <f>(VLOOKUP($G408,Depth_Lookup_CCL!$A$3:$Z$549,11,FALSE))+(I408/100)</f>
        <v>131.01499999999999</v>
      </c>
      <c r="M408" s="67">
        <v>8</v>
      </c>
      <c r="N408" s="70" t="s">
        <v>1395</v>
      </c>
      <c r="P408" s="73"/>
      <c r="Q408" s="73"/>
      <c r="R408" s="73"/>
      <c r="S408" s="74"/>
      <c r="T408" s="73"/>
      <c r="U408" s="75"/>
      <c r="V408" s="73"/>
      <c r="W408" s="73"/>
      <c r="X408" s="73"/>
      <c r="Y408" s="75"/>
      <c r="Z408" s="75"/>
      <c r="AA408" s="75"/>
      <c r="AB408" s="75"/>
      <c r="AC408" s="73"/>
      <c r="AD408" s="73"/>
      <c r="AE408" s="73"/>
      <c r="AF408" s="75"/>
      <c r="AG408" s="75"/>
      <c r="AH408" s="73"/>
      <c r="AI408" s="73"/>
      <c r="AJ408" s="73"/>
      <c r="AK408" s="72"/>
      <c r="AL408" s="76"/>
      <c r="AM408" s="76"/>
      <c r="AN408" s="72"/>
      <c r="AO408" s="76"/>
      <c r="AP408" s="72"/>
      <c r="AQ408" s="72"/>
      <c r="AR408" s="72"/>
      <c r="AS408" s="72"/>
      <c r="AT408" s="77">
        <v>44</v>
      </c>
      <c r="AU408" s="78">
        <v>90</v>
      </c>
      <c r="AV408" s="77">
        <v>0</v>
      </c>
      <c r="AW408" s="77">
        <v>360</v>
      </c>
      <c r="AX408" s="77">
        <f t="shared" si="182"/>
        <v>-90.000000000000014</v>
      </c>
      <c r="AY408" s="77">
        <f t="shared" si="183"/>
        <v>270</v>
      </c>
      <c r="AZ408" s="77">
        <f t="shared" si="184"/>
        <v>46</v>
      </c>
      <c r="BA408" s="77">
        <f t="shared" si="185"/>
        <v>360</v>
      </c>
      <c r="BB408" s="77">
        <f t="shared" si="186"/>
        <v>44</v>
      </c>
      <c r="BC408" s="77">
        <f t="shared" si="187"/>
        <v>90</v>
      </c>
      <c r="BD408" s="79">
        <f t="shared" si="188"/>
        <v>44</v>
      </c>
      <c r="BE408" s="70">
        <f t="shared" ref="BE408:BE410" si="190">30+BD408</f>
        <v>74</v>
      </c>
      <c r="BF408" s="70">
        <f t="shared" ref="BF408:BF410" si="191">30-BD408</f>
        <v>-14</v>
      </c>
    </row>
    <row r="409" spans="3:59" s="70" customFormat="1">
      <c r="C409" s="70" t="s">
        <v>1386</v>
      </c>
      <c r="D409" s="70" t="s">
        <v>1387</v>
      </c>
      <c r="E409" s="70">
        <v>50</v>
      </c>
      <c r="F409" s="70">
        <v>1</v>
      </c>
      <c r="G409" s="71" t="str">
        <f t="shared" si="189"/>
        <v>50-1</v>
      </c>
      <c r="H409" s="70">
        <v>51.5</v>
      </c>
      <c r="I409" s="70">
        <v>82</v>
      </c>
      <c r="J409" s="70" t="b">
        <f>IF((I409/100)&gt;(VLOOKUP($G409,[1]Depth_Lookup_CCL!$A$3:$L$549,9,FALSE)),"Value too high",TRUE)</f>
        <v>1</v>
      </c>
      <c r="K409" s="29">
        <f>(VLOOKUP($G409,Depth_Lookup_CCL!$A$3:$Z$549,11,FALSE))+(H409/100)</f>
        <v>131.01499999999999</v>
      </c>
      <c r="L409" s="29">
        <f>(VLOOKUP($G409,Depth_Lookup_CCL!$A$3:$Z$549,11,FALSE))+(I409/100)</f>
        <v>131.32</v>
      </c>
      <c r="M409" s="67">
        <v>8</v>
      </c>
      <c r="N409" s="70" t="s">
        <v>1395</v>
      </c>
      <c r="P409" s="73"/>
      <c r="Q409" s="73"/>
      <c r="R409" s="73"/>
      <c r="S409" s="74"/>
      <c r="T409" s="73"/>
      <c r="U409" s="75"/>
      <c r="V409" s="73"/>
      <c r="W409" s="73"/>
      <c r="X409" s="73"/>
      <c r="Y409" s="75"/>
      <c r="Z409" s="75"/>
      <c r="AA409" s="75"/>
      <c r="AB409" s="75"/>
      <c r="AC409" s="73"/>
      <c r="AD409" s="73"/>
      <c r="AE409" s="73"/>
      <c r="AF409" s="75"/>
      <c r="AG409" s="75"/>
      <c r="AH409" s="73"/>
      <c r="AI409" s="73"/>
      <c r="AJ409" s="73"/>
      <c r="AK409" s="72" t="s">
        <v>8</v>
      </c>
      <c r="AL409" s="76" t="s">
        <v>285</v>
      </c>
      <c r="AM409" s="76" t="s">
        <v>286</v>
      </c>
      <c r="AN409" s="72">
        <v>0.3</v>
      </c>
      <c r="AO409" s="76" t="s">
        <v>1483</v>
      </c>
      <c r="AP409" s="72"/>
      <c r="AQ409" s="72"/>
      <c r="AR409" s="72"/>
      <c r="AS409" s="72"/>
      <c r="AT409" s="77">
        <v>40</v>
      </c>
      <c r="AU409" s="78">
        <v>90</v>
      </c>
      <c r="AV409" s="77">
        <v>0</v>
      </c>
      <c r="AW409" s="77">
        <v>360</v>
      </c>
      <c r="AX409" s="77">
        <f t="shared" si="182"/>
        <v>-90.000000000000014</v>
      </c>
      <c r="AY409" s="77">
        <f t="shared" si="183"/>
        <v>270</v>
      </c>
      <c r="AZ409" s="77">
        <f t="shared" si="184"/>
        <v>50</v>
      </c>
      <c r="BA409" s="77">
        <f t="shared" si="185"/>
        <v>360</v>
      </c>
      <c r="BB409" s="77">
        <f t="shared" si="186"/>
        <v>40</v>
      </c>
      <c r="BC409" s="77">
        <f t="shared" si="187"/>
        <v>90</v>
      </c>
      <c r="BD409" s="79">
        <f t="shared" si="188"/>
        <v>40</v>
      </c>
      <c r="BE409" s="70">
        <f t="shared" si="190"/>
        <v>70</v>
      </c>
      <c r="BF409" s="70">
        <f t="shared" si="191"/>
        <v>-10</v>
      </c>
      <c r="BG409" s="70" t="s">
        <v>1482</v>
      </c>
    </row>
    <row r="410" spans="3:59" s="70" customFormat="1">
      <c r="C410" s="70" t="s">
        <v>1386</v>
      </c>
      <c r="D410" s="70" t="s">
        <v>1387</v>
      </c>
      <c r="E410" s="70">
        <v>50</v>
      </c>
      <c r="F410" s="70">
        <v>1</v>
      </c>
      <c r="G410" s="71" t="str">
        <f t="shared" si="189"/>
        <v>50-1</v>
      </c>
      <c r="H410" s="70">
        <v>82</v>
      </c>
      <c r="I410" s="70">
        <v>95</v>
      </c>
      <c r="J410" s="70" t="b">
        <f>IF((I410/100)&gt;(VLOOKUP($G410,[1]Depth_Lookup_CCL!$A$3:$L$549,9,FALSE)),"Value too high",TRUE)</f>
        <v>1</v>
      </c>
      <c r="K410" s="29">
        <f>(VLOOKUP($G410,Depth_Lookup_CCL!$A$3:$Z$549,11,FALSE))+(H410/100)</f>
        <v>131.32</v>
      </c>
      <c r="L410" s="29">
        <f>(VLOOKUP($G410,Depth_Lookup_CCL!$A$3:$Z$549,11,FALSE))+(I410/100)</f>
        <v>131.44999999999999</v>
      </c>
      <c r="M410" s="67">
        <v>8</v>
      </c>
      <c r="N410" s="70" t="s">
        <v>1395</v>
      </c>
      <c r="P410" s="73"/>
      <c r="Q410" s="73"/>
      <c r="R410" s="73"/>
      <c r="S410" s="74"/>
      <c r="T410" s="73"/>
      <c r="U410" s="75"/>
      <c r="V410" s="73"/>
      <c r="W410" s="73"/>
      <c r="X410" s="73"/>
      <c r="Y410" s="75"/>
      <c r="Z410" s="75"/>
      <c r="AA410" s="75"/>
      <c r="AB410" s="75"/>
      <c r="AC410" s="73"/>
      <c r="AD410" s="73"/>
      <c r="AE410" s="73"/>
      <c r="AF410" s="75"/>
      <c r="AG410" s="75"/>
      <c r="AH410" s="73"/>
      <c r="AI410" s="73"/>
      <c r="AJ410" s="73"/>
      <c r="AK410" s="72"/>
      <c r="AL410" s="76"/>
      <c r="AM410" s="76"/>
      <c r="AN410" s="72"/>
      <c r="AO410" s="76"/>
      <c r="AP410" s="72"/>
      <c r="AQ410" s="72"/>
      <c r="AR410" s="72"/>
      <c r="AS410" s="72"/>
      <c r="AT410" s="77">
        <v>47</v>
      </c>
      <c r="AU410" s="78">
        <v>90</v>
      </c>
      <c r="AV410" s="77">
        <v>0</v>
      </c>
      <c r="AW410" s="77">
        <v>360</v>
      </c>
      <c r="AX410" s="77">
        <f t="shared" si="182"/>
        <v>-90.000000000000014</v>
      </c>
      <c r="AY410" s="77">
        <f t="shared" si="183"/>
        <v>270</v>
      </c>
      <c r="AZ410" s="77">
        <f t="shared" si="184"/>
        <v>43</v>
      </c>
      <c r="BA410" s="77">
        <f t="shared" si="185"/>
        <v>360</v>
      </c>
      <c r="BB410" s="77">
        <f t="shared" si="186"/>
        <v>47</v>
      </c>
      <c r="BC410" s="77">
        <f t="shared" si="187"/>
        <v>90</v>
      </c>
      <c r="BD410" s="79">
        <f t="shared" si="188"/>
        <v>47</v>
      </c>
      <c r="BE410" s="70">
        <f t="shared" si="190"/>
        <v>77</v>
      </c>
      <c r="BF410" s="70">
        <f t="shared" si="191"/>
        <v>-17</v>
      </c>
    </row>
    <row r="411" spans="3:59" s="70" customFormat="1">
      <c r="C411" s="70" t="s">
        <v>1386</v>
      </c>
      <c r="D411" s="70" t="s">
        <v>1387</v>
      </c>
      <c r="E411" s="70">
        <v>50</v>
      </c>
      <c r="F411" s="70">
        <v>2</v>
      </c>
      <c r="G411" s="71" t="str">
        <f t="shared" si="25"/>
        <v>50-2</v>
      </c>
      <c r="H411" s="70">
        <v>0</v>
      </c>
      <c r="I411" s="70">
        <v>65</v>
      </c>
      <c r="J411" s="70" t="b">
        <f>IF((I411/100)&gt;(VLOOKUP($G411,[1]Depth_Lookup_CCL!$A$3:$L$549,9,FALSE)),"Value too high",TRUE)</f>
        <v>1</v>
      </c>
      <c r="K411" s="29">
        <f>(VLOOKUP($G411,Depth_Lookup_CCL!$A$3:$Z$549,11,FALSE))+(H411/100)</f>
        <v>131.45500000000001</v>
      </c>
      <c r="L411" s="29">
        <f>(VLOOKUP($G411,Depth_Lookup_CCL!$A$3:$Z$549,11,FALSE))+(I411/100)</f>
        <v>132.10500000000002</v>
      </c>
      <c r="M411" s="67">
        <v>8</v>
      </c>
      <c r="N411" s="70" t="s">
        <v>1395</v>
      </c>
      <c r="O411" s="70" t="s">
        <v>233</v>
      </c>
      <c r="P411" s="73"/>
      <c r="Q411" s="73"/>
      <c r="R411" s="73"/>
      <c r="S411" s="74"/>
      <c r="T411" s="73" t="s">
        <v>171</v>
      </c>
      <c r="U411" s="75" t="s">
        <v>155</v>
      </c>
      <c r="V411" s="73" t="s">
        <v>176</v>
      </c>
      <c r="W411" s="73" t="s">
        <v>107</v>
      </c>
      <c r="X411" s="73">
        <f>VLOOKUP(W411,[5]definitions_list_lookup!$V$12:$W$15,2,FALSE)</f>
        <v>2</v>
      </c>
      <c r="Y411" s="75" t="s">
        <v>242</v>
      </c>
      <c r="Z411" s="75">
        <f>VLOOKUP(Y411,[5]definitions_list_lookup!$AT$3:$AU$5,2,FALSE)</f>
        <v>1</v>
      </c>
      <c r="AA411" s="75">
        <v>25</v>
      </c>
      <c r="AB411" s="75"/>
      <c r="AC411" s="73"/>
      <c r="AD411" s="73"/>
      <c r="AE411" s="73" t="e">
        <f>VLOOKUP(AD411,definitions_list_lookup!$Y$12:$Z$15,2,FALSE)</f>
        <v>#N/A</v>
      </c>
      <c r="AF411" s="75"/>
      <c r="AG411" s="75" t="e">
        <f>VLOOKUP(AF411,definitions_list_lookup!$AT$3:$AU$5,2,FALSE)</f>
        <v>#N/A</v>
      </c>
      <c r="AH411" s="73"/>
      <c r="AI411" s="73"/>
      <c r="AJ411" s="73"/>
      <c r="AK411" s="72"/>
      <c r="AL411" s="76"/>
      <c r="AM411" s="76"/>
      <c r="AN411" s="72"/>
      <c r="AO411" s="76"/>
      <c r="AP411" s="72"/>
      <c r="AQ411" s="72"/>
      <c r="AR411" s="72"/>
      <c r="AS411" s="72"/>
      <c r="AT411" s="77">
        <v>44</v>
      </c>
      <c r="AU411" s="78">
        <v>90</v>
      </c>
      <c r="AV411" s="77">
        <v>5</v>
      </c>
      <c r="AW411" s="77">
        <v>360</v>
      </c>
      <c r="AX411" s="77">
        <f t="shared" si="182"/>
        <v>-95.176702761141698</v>
      </c>
      <c r="AY411" s="77">
        <f t="shared" si="183"/>
        <v>264.82329723885829</v>
      </c>
      <c r="AZ411" s="77">
        <f t="shared" si="184"/>
        <v>45.882974442377439</v>
      </c>
      <c r="BA411" s="77">
        <f t="shared" si="185"/>
        <v>354.82329723885829</v>
      </c>
      <c r="BB411" s="77">
        <f t="shared" si="186"/>
        <v>44.117025557622561</v>
      </c>
      <c r="BC411" s="77">
        <f t="shared" si="187"/>
        <v>84.823297238858288</v>
      </c>
      <c r="BD411" s="79">
        <f t="shared" si="188"/>
        <v>44.117025557622561</v>
      </c>
      <c r="BE411" s="70">
        <f t="shared" si="58"/>
        <v>74.117025557622554</v>
      </c>
      <c r="BF411" s="70">
        <f t="shared" si="181"/>
        <v>-14.117025557622561</v>
      </c>
    </row>
    <row r="412" spans="3:59" s="70" customFormat="1">
      <c r="C412" s="70" t="s">
        <v>1386</v>
      </c>
      <c r="D412" s="70" t="s">
        <v>1387</v>
      </c>
      <c r="E412" s="70">
        <v>50</v>
      </c>
      <c r="F412" s="70">
        <v>3</v>
      </c>
      <c r="G412" s="71" t="str">
        <f t="shared" si="25"/>
        <v>50-3</v>
      </c>
      <c r="H412" s="70">
        <v>0</v>
      </c>
      <c r="I412" s="70">
        <v>88</v>
      </c>
      <c r="J412" s="70" t="b">
        <f>IF((I412/100)&gt;(VLOOKUP($G412,[1]Depth_Lookup_CCL!$A$3:$L$549,9,FALSE)),"Value too high",TRUE)</f>
        <v>1</v>
      </c>
      <c r="K412" s="29">
        <f>(VLOOKUP($G412,Depth_Lookup_CCL!$A$3:$Z$549,11,FALSE))+(H412/100)</f>
        <v>132.11500000000001</v>
      </c>
      <c r="L412" s="29">
        <f>(VLOOKUP($G412,Depth_Lookup_CCL!$A$3:$Z$549,11,FALSE))+(I412/100)</f>
        <v>132.995</v>
      </c>
      <c r="M412" s="67">
        <v>8</v>
      </c>
      <c r="N412" s="70" t="s">
        <v>1389</v>
      </c>
      <c r="O412" s="70" t="s">
        <v>233</v>
      </c>
      <c r="P412" s="73"/>
      <c r="Q412" s="73"/>
      <c r="R412" s="73"/>
      <c r="S412" s="74"/>
      <c r="T412" s="73"/>
      <c r="U412" s="75"/>
      <c r="V412" s="73"/>
      <c r="W412" s="73" t="s">
        <v>168</v>
      </c>
      <c r="X412" s="73">
        <f>VLOOKUP(W412,[5]definitions_list_lookup!$V$12:$W$15,2,FALSE)</f>
        <v>0</v>
      </c>
      <c r="Y412" s="75"/>
      <c r="Z412" s="75" t="e">
        <f>VLOOKUP(Y412,[5]definitions_list_lookup!$AT$3:$AU$5,2,FALSE)</f>
        <v>#N/A</v>
      </c>
      <c r="AA412" s="75"/>
      <c r="AB412" s="75"/>
      <c r="AC412" s="73"/>
      <c r="AD412" s="73"/>
      <c r="AE412" s="73" t="e">
        <f>VLOOKUP(AD412,definitions_list_lookup!$Y$12:$Z$15,2,FALSE)</f>
        <v>#N/A</v>
      </c>
      <c r="AF412" s="75"/>
      <c r="AG412" s="75" t="e">
        <f>VLOOKUP(AF412,definitions_list_lookup!$AT$3:$AU$5,2,FALSE)</f>
        <v>#N/A</v>
      </c>
      <c r="AH412" s="73"/>
      <c r="AI412" s="73"/>
      <c r="AJ412" s="73"/>
      <c r="AK412" s="72"/>
      <c r="AL412" s="76"/>
      <c r="AM412" s="76"/>
      <c r="AN412" s="72"/>
      <c r="AO412" s="76"/>
      <c r="AP412" s="72"/>
      <c r="AQ412" s="72"/>
      <c r="AR412" s="72"/>
      <c r="AS412" s="72"/>
      <c r="AT412" s="77">
        <v>36</v>
      </c>
      <c r="AU412" s="78">
        <v>90</v>
      </c>
      <c r="AV412" s="77">
        <v>0</v>
      </c>
      <c r="AW412" s="77">
        <v>360</v>
      </c>
      <c r="AX412" s="77">
        <f t="shared" si="182"/>
        <v>-90.000000000000014</v>
      </c>
      <c r="AY412" s="77">
        <f t="shared" si="183"/>
        <v>270</v>
      </c>
      <c r="AZ412" s="77">
        <f t="shared" si="184"/>
        <v>54</v>
      </c>
      <c r="BA412" s="77">
        <f t="shared" si="185"/>
        <v>360</v>
      </c>
      <c r="BB412" s="77">
        <f t="shared" si="186"/>
        <v>36</v>
      </c>
      <c r="BC412" s="77">
        <f t="shared" si="187"/>
        <v>90</v>
      </c>
      <c r="BD412" s="79">
        <f t="shared" si="188"/>
        <v>36</v>
      </c>
      <c r="BE412" s="70">
        <f t="shared" si="58"/>
        <v>66</v>
      </c>
      <c r="BF412" s="70">
        <f t="shared" si="181"/>
        <v>-6</v>
      </c>
    </row>
    <row r="413" spans="3:59" s="70" customFormat="1">
      <c r="C413" s="70" t="s">
        <v>1386</v>
      </c>
      <c r="D413" s="70" t="s">
        <v>1387</v>
      </c>
      <c r="E413" s="70">
        <v>50</v>
      </c>
      <c r="F413" s="70">
        <v>4</v>
      </c>
      <c r="G413" s="71" t="str">
        <f t="shared" si="25"/>
        <v>50-4</v>
      </c>
      <c r="H413" s="70">
        <v>0</v>
      </c>
      <c r="I413" s="70">
        <v>72</v>
      </c>
      <c r="J413" s="70" t="b">
        <f>IF((I413/100)&gt;(VLOOKUP($G413,[1]Depth_Lookup_CCL!$A$3:$L$549,9,FALSE)),"Value too high",TRUE)</f>
        <v>1</v>
      </c>
      <c r="K413" s="29">
        <f>(VLOOKUP($G413,Depth_Lookup_CCL!$A$3:$Z$549,11,FALSE))+(H413/100)</f>
        <v>133.01000000000002</v>
      </c>
      <c r="L413" s="29">
        <f>(VLOOKUP($G413,Depth_Lookup_CCL!$A$3:$Z$549,11,FALSE))+(I413/100)</f>
        <v>133.73000000000002</v>
      </c>
      <c r="M413" s="67">
        <v>8</v>
      </c>
      <c r="N413" s="70" t="s">
        <v>1389</v>
      </c>
      <c r="O413" s="70" t="s">
        <v>233</v>
      </c>
      <c r="P413" s="73"/>
      <c r="Q413" s="73"/>
      <c r="R413" s="73"/>
      <c r="S413" s="74" t="s">
        <v>1393</v>
      </c>
      <c r="T413" s="73" t="s">
        <v>170</v>
      </c>
      <c r="U413" s="75" t="s">
        <v>155</v>
      </c>
      <c r="V413" s="73" t="s">
        <v>176</v>
      </c>
      <c r="W413" s="73" t="s">
        <v>166</v>
      </c>
      <c r="X413" s="73">
        <f>VLOOKUP(W413,[5]definitions_list_lookup!$V$12:$W$15,2,FALSE)</f>
        <v>1</v>
      </c>
      <c r="Y413" s="75" t="s">
        <v>242</v>
      </c>
      <c r="Z413" s="75">
        <f>VLOOKUP(Y413,[5]definitions_list_lookup!$AT$3:$AU$5,2,FALSE)</f>
        <v>1</v>
      </c>
      <c r="AA413" s="75">
        <v>1</v>
      </c>
      <c r="AB413" s="75"/>
      <c r="AC413" s="73"/>
      <c r="AD413" s="73"/>
      <c r="AE413" s="73" t="e">
        <f>VLOOKUP(AD413,definitions_list_lookup!$Y$12:$Z$15,2,FALSE)</f>
        <v>#N/A</v>
      </c>
      <c r="AF413" s="75"/>
      <c r="AG413" s="75" t="e">
        <f>VLOOKUP(AF413,definitions_list_lookup!$AT$3:$AU$5,2,FALSE)</f>
        <v>#N/A</v>
      </c>
      <c r="AH413" s="73"/>
      <c r="AI413" s="73"/>
      <c r="AJ413" s="73"/>
      <c r="AK413" s="72"/>
      <c r="AL413" s="76"/>
      <c r="AM413" s="76"/>
      <c r="AN413" s="72"/>
      <c r="AO413" s="76"/>
      <c r="AP413" s="72"/>
      <c r="AQ413" s="72"/>
      <c r="AR413" s="72"/>
      <c r="AS413" s="72"/>
      <c r="AT413" s="77">
        <v>44</v>
      </c>
      <c r="AU413" s="78">
        <v>90</v>
      </c>
      <c r="AV413" s="77">
        <v>0</v>
      </c>
      <c r="AW413" s="77">
        <v>360</v>
      </c>
      <c r="AX413" s="77">
        <f t="shared" si="182"/>
        <v>-90.000000000000014</v>
      </c>
      <c r="AY413" s="77">
        <f t="shared" si="183"/>
        <v>270</v>
      </c>
      <c r="AZ413" s="77">
        <f t="shared" si="184"/>
        <v>46</v>
      </c>
      <c r="BA413" s="77">
        <f t="shared" si="185"/>
        <v>360</v>
      </c>
      <c r="BB413" s="77">
        <f t="shared" si="186"/>
        <v>44</v>
      </c>
      <c r="BC413" s="77">
        <f t="shared" si="187"/>
        <v>90</v>
      </c>
      <c r="BD413" s="79">
        <f t="shared" si="188"/>
        <v>44</v>
      </c>
      <c r="BE413" s="70">
        <f t="shared" si="58"/>
        <v>74</v>
      </c>
      <c r="BF413" s="70">
        <f t="shared" si="181"/>
        <v>-14</v>
      </c>
    </row>
    <row r="414" spans="3:59" s="70" customFormat="1">
      <c r="C414" s="70" t="s">
        <v>1386</v>
      </c>
      <c r="D414" s="70" t="s">
        <v>1387</v>
      </c>
      <c r="E414" s="70">
        <v>51</v>
      </c>
      <c r="F414" s="70">
        <v>1</v>
      </c>
      <c r="G414" s="71" t="str">
        <f t="shared" si="25"/>
        <v>51-1</v>
      </c>
      <c r="H414" s="70">
        <v>0</v>
      </c>
      <c r="I414" s="70">
        <v>86</v>
      </c>
      <c r="J414" s="70" t="b">
        <f>IF((I414/100)&gt;(VLOOKUP($G414,[1]Depth_Lookup_CCL!$A$3:$L$549,9,FALSE)),"Value too high",TRUE)</f>
        <v>1</v>
      </c>
      <c r="K414" s="29">
        <f>(VLOOKUP($G414,Depth_Lookup_CCL!$A$3:$Z$549,11,FALSE))+(H414/100)</f>
        <v>133.55000000000001</v>
      </c>
      <c r="L414" s="29">
        <f>(VLOOKUP($G414,Depth_Lookup_CCL!$A$3:$Z$549,11,FALSE))+(I414/100)</f>
        <v>134.41000000000003</v>
      </c>
      <c r="M414" s="67">
        <v>8</v>
      </c>
      <c r="N414" s="70" t="s">
        <v>1389</v>
      </c>
      <c r="O414" s="70" t="s">
        <v>233</v>
      </c>
      <c r="P414" s="73"/>
      <c r="Q414" s="73"/>
      <c r="R414" s="73"/>
      <c r="S414" s="74" t="s">
        <v>1393</v>
      </c>
      <c r="T414" s="73" t="s">
        <v>170</v>
      </c>
      <c r="U414" s="75" t="s">
        <v>182</v>
      </c>
      <c r="V414" s="73" t="s">
        <v>176</v>
      </c>
      <c r="W414" s="73" t="s">
        <v>166</v>
      </c>
      <c r="X414" s="73">
        <f>VLOOKUP(W414,[5]definitions_list_lookup!$V$12:$W$15,2,FALSE)</f>
        <v>1</v>
      </c>
      <c r="Y414" s="75" t="s">
        <v>241</v>
      </c>
      <c r="Z414" s="75">
        <f>VLOOKUP(Y414,[5]definitions_list_lookup!$AT$3:$AU$5,2,FALSE)</f>
        <v>0</v>
      </c>
      <c r="AA414" s="75">
        <v>15</v>
      </c>
      <c r="AB414" s="75"/>
      <c r="AC414" s="73"/>
      <c r="AD414" s="73"/>
      <c r="AE414" s="73" t="e">
        <f>VLOOKUP(AD414,definitions_list_lookup!$Y$12:$Z$15,2,FALSE)</f>
        <v>#N/A</v>
      </c>
      <c r="AF414" s="75"/>
      <c r="AG414" s="75" t="e">
        <f>VLOOKUP(AF414,definitions_list_lookup!$AT$3:$AU$5,2,FALSE)</f>
        <v>#N/A</v>
      </c>
      <c r="AH414" s="73"/>
      <c r="AI414" s="73"/>
      <c r="AJ414" s="73"/>
      <c r="AK414" s="72"/>
      <c r="AL414" s="76"/>
      <c r="AM414" s="76"/>
      <c r="AN414" s="72"/>
      <c r="AO414" s="76"/>
      <c r="AP414" s="72"/>
      <c r="AQ414" s="72"/>
      <c r="AR414" s="72"/>
      <c r="AS414" s="72"/>
      <c r="AT414" s="77"/>
      <c r="AU414" s="78"/>
      <c r="AV414" s="77"/>
      <c r="AW414" s="77"/>
      <c r="AX414" s="77"/>
      <c r="AY414" s="77"/>
      <c r="AZ414" s="77"/>
      <c r="BA414" s="77"/>
      <c r="BB414" s="77"/>
      <c r="BC414" s="77"/>
      <c r="BD414" s="79"/>
    </row>
    <row r="415" spans="3:59" s="70" customFormat="1">
      <c r="C415" s="70" t="s">
        <v>1386</v>
      </c>
      <c r="D415" s="70" t="s">
        <v>1387</v>
      </c>
      <c r="E415" s="70">
        <v>51</v>
      </c>
      <c r="F415" s="70">
        <v>2</v>
      </c>
      <c r="G415" s="71" t="str">
        <f t="shared" si="25"/>
        <v>51-2</v>
      </c>
      <c r="H415" s="70">
        <v>0</v>
      </c>
      <c r="I415" s="70">
        <v>96</v>
      </c>
      <c r="J415" s="70" t="b">
        <f>IF((I415/100)&gt;(VLOOKUP($G415,[1]Depth_Lookup_CCL!$A$3:$L$549,9,FALSE)),"Value too high",TRUE)</f>
        <v>1</v>
      </c>
      <c r="K415" s="29">
        <f>(VLOOKUP($G415,Depth_Lookup_CCL!$A$3:$Z$549,11,FALSE))+(H415/100)</f>
        <v>134.41500000000002</v>
      </c>
      <c r="L415" s="29">
        <f>(VLOOKUP($G415,Depth_Lookup_CCL!$A$3:$Z$549,11,FALSE))+(I415/100)</f>
        <v>135.37500000000003</v>
      </c>
      <c r="M415" s="67">
        <v>8</v>
      </c>
      <c r="N415" s="70" t="s">
        <v>1389</v>
      </c>
      <c r="O415" s="70" t="s">
        <v>233</v>
      </c>
      <c r="P415" s="73"/>
      <c r="Q415" s="73"/>
      <c r="R415" s="73"/>
      <c r="S415" s="74"/>
      <c r="T415" s="73" t="s">
        <v>170</v>
      </c>
      <c r="U415" s="75" t="s">
        <v>155</v>
      </c>
      <c r="V415" s="73" t="s">
        <v>176</v>
      </c>
      <c r="W415" s="73" t="s">
        <v>107</v>
      </c>
      <c r="X415" s="73">
        <f>VLOOKUP(W415,[5]definitions_list_lookup!$V$12:$W$15,2,FALSE)</f>
        <v>2</v>
      </c>
      <c r="Y415" s="75" t="s">
        <v>242</v>
      </c>
      <c r="Z415" s="75">
        <f>VLOOKUP(Y415,[5]definitions_list_lookup!$AT$3:$AU$5,2,FALSE)</f>
        <v>1</v>
      </c>
      <c r="AA415" s="75">
        <v>20</v>
      </c>
      <c r="AB415" s="75" t="s">
        <v>1432</v>
      </c>
      <c r="AC415" s="73"/>
      <c r="AD415" s="73"/>
      <c r="AE415" s="73" t="e">
        <f>VLOOKUP(AD415,definitions_list_lookup!$Y$12:$Z$15,2,FALSE)</f>
        <v>#N/A</v>
      </c>
      <c r="AF415" s="75"/>
      <c r="AG415" s="75" t="e">
        <f>VLOOKUP(AF415,definitions_list_lookup!$AT$3:$AU$5,2,FALSE)</f>
        <v>#N/A</v>
      </c>
      <c r="AH415" s="73"/>
      <c r="AI415" s="73"/>
      <c r="AJ415" s="73"/>
      <c r="AK415" s="72"/>
      <c r="AL415" s="76"/>
      <c r="AM415" s="76"/>
      <c r="AN415" s="72"/>
      <c r="AO415" s="76"/>
      <c r="AP415" s="72"/>
      <c r="AQ415" s="72"/>
      <c r="AR415" s="72"/>
      <c r="AS415" s="72"/>
      <c r="AT415" s="77">
        <v>40</v>
      </c>
      <c r="AU415" s="78">
        <v>90</v>
      </c>
      <c r="AV415" s="77">
        <v>4</v>
      </c>
      <c r="AW415" s="77">
        <v>180</v>
      </c>
      <c r="AX415" s="77">
        <f t="shared" ref="AX415:AX420" si="192">+(IF($AU415&lt;$AW415,((MIN($AW415,$AU415)+(DEGREES(ATAN((TAN(RADIANS($AV415))/((TAN(RADIANS($AT415))*SIN(RADIANS(ABS($AU415-$AW415))))))-(COS(RADIANS(ABS($AU415-$AW415)))/SIN(RADIANS(ABS($AU415-$AW415)))))))-180)),((MAX($AW415,$AU415)-(DEGREES(ATAN((TAN(RADIANS($AV415))/((TAN(RADIANS($AT415))*SIN(RADIANS(ABS($AU415-$AW415))))))-(COS(RADIANS(ABS($AU415-$AW415)))/SIN(RADIANS(ABS($AU415-$AW415)))))))-180))))</f>
        <v>-85.236233354418033</v>
      </c>
      <c r="AY415" s="77">
        <f t="shared" ref="AY415:AY420" si="193">IF($AX415&gt;0,$AX415,360+$AX415)</f>
        <v>274.763766645582</v>
      </c>
      <c r="AZ415" s="77">
        <f t="shared" ref="AZ415:AZ420" si="194">+ABS(DEGREES(ATAN((COS(RADIANS(ABS($AX415+180-(IF($AU415&gt;$AW415,MAX($AV415,$AU415),MIN($AU415,$AW415))))))/(TAN(RADIANS($AT415)))))))</f>
        <v>49.902343659928526</v>
      </c>
      <c r="BA415" s="77">
        <f t="shared" ref="BA415:BA420" si="195">+IF(($AX415+90)&gt;0,$AX415+90,$AX415+450)</f>
        <v>4.7637666455819669</v>
      </c>
      <c r="BB415" s="77">
        <f t="shared" ref="BB415:BB420" si="196">-$AZ415+90</f>
        <v>40.097656340071474</v>
      </c>
      <c r="BC415" s="77">
        <f t="shared" ref="BC415:BC420" si="197">IF(($AY415&lt;180),$AY415+180,$AY415-180)</f>
        <v>94.763766645581995</v>
      </c>
      <c r="BD415" s="79">
        <f t="shared" ref="BD415:BD420" si="198">-$AZ415+90</f>
        <v>40.097656340071474</v>
      </c>
      <c r="BE415" s="70">
        <f t="shared" si="58"/>
        <v>70.097656340071467</v>
      </c>
      <c r="BF415" s="70">
        <f t="shared" si="181"/>
        <v>-10.097656340071474</v>
      </c>
    </row>
    <row r="416" spans="3:59" s="70" customFormat="1">
      <c r="C416" s="70" t="s">
        <v>1386</v>
      </c>
      <c r="D416" s="70" t="s">
        <v>1387</v>
      </c>
      <c r="E416" s="70">
        <v>51</v>
      </c>
      <c r="F416" s="70">
        <v>3</v>
      </c>
      <c r="G416" s="71" t="str">
        <f t="shared" si="25"/>
        <v>51-3</v>
      </c>
      <c r="H416" s="70">
        <v>0</v>
      </c>
      <c r="I416" s="70">
        <v>68</v>
      </c>
      <c r="J416" s="70" t="b">
        <f>IF((I416/100)&gt;(VLOOKUP($G416,[1]Depth_Lookup_CCL!$A$3:$L$549,9,FALSE)),"Value too high",TRUE)</f>
        <v>1</v>
      </c>
      <c r="K416" s="29">
        <f>(VLOOKUP($G416,Depth_Lookup_CCL!$A$3:$Z$549,11,FALSE))+(H416/100)</f>
        <v>135.37500000000003</v>
      </c>
      <c r="L416" s="29">
        <f>(VLOOKUP($G416,Depth_Lookup_CCL!$A$3:$Z$549,11,FALSE))+(I416/100)</f>
        <v>136.05500000000004</v>
      </c>
      <c r="M416" s="67">
        <v>8</v>
      </c>
      <c r="N416" s="70" t="s">
        <v>1410</v>
      </c>
      <c r="O416" s="70" t="s">
        <v>233</v>
      </c>
      <c r="P416" s="73"/>
      <c r="Q416" s="73"/>
      <c r="R416" s="73"/>
      <c r="S416" s="74"/>
      <c r="T416" s="73" t="s">
        <v>170</v>
      </c>
      <c r="U416" s="75" t="s">
        <v>155</v>
      </c>
      <c r="V416" s="73" t="s">
        <v>176</v>
      </c>
      <c r="W416" s="73" t="s">
        <v>107</v>
      </c>
      <c r="X416" s="73">
        <f>VLOOKUP(W416,[5]definitions_list_lookup!$V$12:$W$15,2,FALSE)</f>
        <v>2</v>
      </c>
      <c r="Y416" s="75" t="s">
        <v>242</v>
      </c>
      <c r="Z416" s="75">
        <f>VLOOKUP(Y416,[5]definitions_list_lookup!$AT$3:$AU$5,2,FALSE)</f>
        <v>1</v>
      </c>
      <c r="AA416" s="75">
        <v>8</v>
      </c>
      <c r="AB416" s="75" t="s">
        <v>1433</v>
      </c>
      <c r="AC416" s="73"/>
      <c r="AD416" s="73"/>
      <c r="AE416" s="73" t="e">
        <f>VLOOKUP(AD416,definitions_list_lookup!$Y$12:$Z$15,2,FALSE)</f>
        <v>#N/A</v>
      </c>
      <c r="AF416" s="75"/>
      <c r="AG416" s="75" t="e">
        <f>VLOOKUP(AF416,definitions_list_lookup!$AT$3:$AU$5,2,FALSE)</f>
        <v>#N/A</v>
      </c>
      <c r="AH416" s="73"/>
      <c r="AI416" s="73"/>
      <c r="AJ416" s="73"/>
      <c r="AK416" s="72"/>
      <c r="AL416" s="76"/>
      <c r="AM416" s="76"/>
      <c r="AN416" s="72"/>
      <c r="AO416" s="76"/>
      <c r="AP416" s="72"/>
      <c r="AQ416" s="72"/>
      <c r="AR416" s="72"/>
      <c r="AS416" s="72"/>
      <c r="AT416" s="77">
        <v>42</v>
      </c>
      <c r="AU416" s="78">
        <v>90</v>
      </c>
      <c r="AV416" s="77">
        <v>10</v>
      </c>
      <c r="AW416" s="77">
        <v>360</v>
      </c>
      <c r="AX416" s="77">
        <f t="shared" si="192"/>
        <v>-101.08006779440086</v>
      </c>
      <c r="AY416" s="77">
        <f t="shared" si="193"/>
        <v>258.91993220559914</v>
      </c>
      <c r="AZ416" s="77">
        <f t="shared" si="194"/>
        <v>47.463408265504306</v>
      </c>
      <c r="BA416" s="77">
        <f t="shared" si="195"/>
        <v>348.91993220559914</v>
      </c>
      <c r="BB416" s="77">
        <f t="shared" si="196"/>
        <v>42.536591734495694</v>
      </c>
      <c r="BC416" s="77">
        <f t="shared" si="197"/>
        <v>78.919932205599139</v>
      </c>
      <c r="BD416" s="79">
        <f t="shared" si="198"/>
        <v>42.536591734495694</v>
      </c>
      <c r="BE416" s="70">
        <f t="shared" si="58"/>
        <v>72.536591734495687</v>
      </c>
      <c r="BF416" s="70">
        <f t="shared" si="181"/>
        <v>-12.536591734495694</v>
      </c>
    </row>
    <row r="417" spans="3:59" s="70" customFormat="1">
      <c r="C417" s="70" t="s">
        <v>1386</v>
      </c>
      <c r="D417" s="70" t="s">
        <v>1387</v>
      </c>
      <c r="E417" s="70">
        <v>51</v>
      </c>
      <c r="F417" s="70">
        <v>4</v>
      </c>
      <c r="G417" s="71" t="str">
        <f t="shared" si="25"/>
        <v>51-4</v>
      </c>
      <c r="H417" s="70">
        <v>0</v>
      </c>
      <c r="I417" s="70">
        <v>55</v>
      </c>
      <c r="J417" s="70" t="b">
        <f>IF((I417/100)&gt;(VLOOKUP($G417,[1]Depth_Lookup_CCL!$A$3:$L$549,9,FALSE)),"Value too high",TRUE)</f>
        <v>1</v>
      </c>
      <c r="K417" s="29">
        <f>(VLOOKUP($G417,Depth_Lookup_CCL!$A$3:$Z$549,11,FALSE))+(H417/100)</f>
        <v>136.05500000000004</v>
      </c>
      <c r="L417" s="29">
        <f>(VLOOKUP($G417,Depth_Lookup_CCL!$A$3:$Z$549,11,FALSE))+(I417/100)</f>
        <v>136.60500000000005</v>
      </c>
      <c r="M417" s="67">
        <v>8</v>
      </c>
      <c r="N417" s="70" t="s">
        <v>1395</v>
      </c>
      <c r="O417" s="70" t="s">
        <v>233</v>
      </c>
      <c r="P417" s="73"/>
      <c r="Q417" s="73"/>
      <c r="R417" s="73"/>
      <c r="S417" s="74"/>
      <c r="T417" s="73" t="s">
        <v>170</v>
      </c>
      <c r="U417" s="75" t="s">
        <v>155</v>
      </c>
      <c r="V417" s="73" t="s">
        <v>176</v>
      </c>
      <c r="W417" s="73" t="s">
        <v>166</v>
      </c>
      <c r="X417" s="73">
        <f>VLOOKUP(W417,[5]definitions_list_lookup!$V$12:$W$15,2,FALSE)</f>
        <v>1</v>
      </c>
      <c r="Y417" s="75" t="s">
        <v>241</v>
      </c>
      <c r="Z417" s="75">
        <f>VLOOKUP(Y417,[5]definitions_list_lookup!$AT$3:$AU$5,2,FALSE)</f>
        <v>0</v>
      </c>
      <c r="AA417" s="75">
        <v>10</v>
      </c>
      <c r="AB417" s="75"/>
      <c r="AC417" s="73"/>
      <c r="AD417" s="73"/>
      <c r="AE417" s="73" t="e">
        <f>VLOOKUP(AD417,definitions_list_lookup!$Y$12:$Z$15,2,FALSE)</f>
        <v>#N/A</v>
      </c>
      <c r="AF417" s="75"/>
      <c r="AG417" s="75" t="e">
        <f>VLOOKUP(AF417,definitions_list_lookup!$AT$3:$AU$5,2,FALSE)</f>
        <v>#N/A</v>
      </c>
      <c r="AH417" s="73"/>
      <c r="AI417" s="73"/>
      <c r="AJ417" s="73"/>
      <c r="AK417" s="72"/>
      <c r="AL417" s="76"/>
      <c r="AM417" s="76"/>
      <c r="AN417" s="72"/>
      <c r="AO417" s="76"/>
      <c r="AP417" s="72"/>
      <c r="AQ417" s="72"/>
      <c r="AR417" s="72"/>
      <c r="AS417" s="72"/>
      <c r="AT417" s="77">
        <v>42</v>
      </c>
      <c r="AU417" s="78">
        <v>90</v>
      </c>
      <c r="AV417" s="77">
        <v>8</v>
      </c>
      <c r="AW417" s="77">
        <v>360</v>
      </c>
      <c r="AX417" s="77">
        <f t="shared" si="192"/>
        <v>-98.871509277976074</v>
      </c>
      <c r="AY417" s="77">
        <f t="shared" si="193"/>
        <v>261.12849072202391</v>
      </c>
      <c r="AZ417" s="77">
        <f t="shared" si="194"/>
        <v>47.656890625330426</v>
      </c>
      <c r="BA417" s="77">
        <f t="shared" si="195"/>
        <v>351.12849072202391</v>
      </c>
      <c r="BB417" s="77">
        <f t="shared" si="196"/>
        <v>42.343109374669574</v>
      </c>
      <c r="BC417" s="77">
        <f t="shared" si="197"/>
        <v>81.128490722023912</v>
      </c>
      <c r="BD417" s="79">
        <f t="shared" si="198"/>
        <v>42.343109374669574</v>
      </c>
      <c r="BE417" s="70">
        <f t="shared" si="58"/>
        <v>72.343109374669581</v>
      </c>
      <c r="BF417" s="70">
        <f t="shared" si="181"/>
        <v>-12.343109374669574</v>
      </c>
    </row>
    <row r="418" spans="3:59" s="70" customFormat="1">
      <c r="C418" s="70" t="s">
        <v>1386</v>
      </c>
      <c r="D418" s="70" t="s">
        <v>1387</v>
      </c>
      <c r="E418" s="70">
        <v>52</v>
      </c>
      <c r="F418" s="70">
        <v>1</v>
      </c>
      <c r="G418" s="71" t="str">
        <f t="shared" si="25"/>
        <v>52-1</v>
      </c>
      <c r="H418" s="70">
        <v>0</v>
      </c>
      <c r="I418" s="70">
        <v>83</v>
      </c>
      <c r="J418" s="70" t="b">
        <f>IF((I418/100)&gt;(VLOOKUP($G418,[1]Depth_Lookup_CCL!$A$3:$L$549,9,FALSE)),"Value too high",TRUE)</f>
        <v>1</v>
      </c>
      <c r="K418" s="29">
        <f>(VLOOKUP($G418,Depth_Lookup_CCL!$A$3:$Z$549,11,FALSE))+(H418/100)</f>
        <v>136.6</v>
      </c>
      <c r="L418" s="29">
        <f>(VLOOKUP($G418,Depth_Lookup_CCL!$A$3:$Z$549,11,FALSE))+(I418/100)</f>
        <v>137.43</v>
      </c>
      <c r="M418" s="67">
        <v>8</v>
      </c>
      <c r="N418" s="70" t="s">
        <v>1389</v>
      </c>
      <c r="O418" s="70" t="s">
        <v>233</v>
      </c>
      <c r="P418" s="73"/>
      <c r="Q418" s="73"/>
      <c r="R418" s="73"/>
      <c r="S418" s="74"/>
      <c r="T418" s="73" t="s">
        <v>170</v>
      </c>
      <c r="U418" s="75" t="s">
        <v>155</v>
      </c>
      <c r="V418" s="73" t="s">
        <v>176</v>
      </c>
      <c r="W418" s="73" t="s">
        <v>107</v>
      </c>
      <c r="X418" s="73">
        <f>VLOOKUP(W418,[5]definitions_list_lookup!$V$12:$W$15,2,FALSE)</f>
        <v>2</v>
      </c>
      <c r="Y418" s="75" t="s">
        <v>242</v>
      </c>
      <c r="Z418" s="75">
        <f>VLOOKUP(Y418,[5]definitions_list_lookup!$AT$3:$AU$5,2,FALSE)</f>
        <v>1</v>
      </c>
      <c r="AA418" s="75">
        <v>25</v>
      </c>
      <c r="AB418" s="75"/>
      <c r="AC418" s="73"/>
      <c r="AD418" s="73"/>
      <c r="AE418" s="73" t="e">
        <f>VLOOKUP(AD418,definitions_list_lookup!$Y$12:$Z$15,2,FALSE)</f>
        <v>#N/A</v>
      </c>
      <c r="AF418" s="75"/>
      <c r="AG418" s="75" t="e">
        <f>VLOOKUP(AF418,definitions_list_lookup!$AT$3:$AU$5,2,FALSE)</f>
        <v>#N/A</v>
      </c>
      <c r="AH418" s="73"/>
      <c r="AI418" s="73"/>
      <c r="AJ418" s="73"/>
      <c r="AK418" s="72"/>
      <c r="AL418" s="76"/>
      <c r="AM418" s="76"/>
      <c r="AN418" s="72"/>
      <c r="AO418" s="76"/>
      <c r="AP418" s="72"/>
      <c r="AQ418" s="72"/>
      <c r="AR418" s="72"/>
      <c r="AS418" s="72"/>
      <c r="AT418" s="77">
        <v>42</v>
      </c>
      <c r="AU418" s="78">
        <v>90</v>
      </c>
      <c r="AV418" s="77">
        <v>8</v>
      </c>
      <c r="AW418" s="77">
        <v>360</v>
      </c>
      <c r="AX418" s="77">
        <f t="shared" si="192"/>
        <v>-98.871509277976074</v>
      </c>
      <c r="AY418" s="77">
        <f t="shared" si="193"/>
        <v>261.12849072202391</v>
      </c>
      <c r="AZ418" s="77">
        <f t="shared" si="194"/>
        <v>47.656890625330426</v>
      </c>
      <c r="BA418" s="77">
        <f t="shared" si="195"/>
        <v>351.12849072202391</v>
      </c>
      <c r="BB418" s="77">
        <f t="shared" si="196"/>
        <v>42.343109374669574</v>
      </c>
      <c r="BC418" s="77">
        <f t="shared" si="197"/>
        <v>81.128490722023912</v>
      </c>
      <c r="BD418" s="79">
        <f t="shared" si="198"/>
        <v>42.343109374669574</v>
      </c>
      <c r="BE418" s="70">
        <f t="shared" si="58"/>
        <v>72.343109374669581</v>
      </c>
      <c r="BF418" s="70">
        <f t="shared" si="181"/>
        <v>-12.343109374669574</v>
      </c>
    </row>
    <row r="419" spans="3:59" s="70" customFormat="1">
      <c r="C419" s="70" t="s">
        <v>1386</v>
      </c>
      <c r="D419" s="70" t="s">
        <v>1387</v>
      </c>
      <c r="E419" s="70">
        <v>52</v>
      </c>
      <c r="F419" s="70">
        <v>2</v>
      </c>
      <c r="G419" s="71" t="str">
        <f t="shared" si="25"/>
        <v>52-2</v>
      </c>
      <c r="H419" s="70">
        <v>0</v>
      </c>
      <c r="I419" s="70">
        <v>80</v>
      </c>
      <c r="J419" s="70" t="b">
        <f>IF((I419/100)&gt;(VLOOKUP($G419,[1]Depth_Lookup_CCL!$A$3:$L$549,9,FALSE)),"Value too high",TRUE)</f>
        <v>1</v>
      </c>
      <c r="K419" s="29">
        <f>(VLOOKUP($G419,Depth_Lookup_CCL!$A$3:$Z$549,11,FALSE))+(H419/100)</f>
        <v>137.43</v>
      </c>
      <c r="L419" s="29">
        <f>(VLOOKUP($G419,Depth_Lookup_CCL!$A$3:$Z$549,11,FALSE))+(I419/100)</f>
        <v>138.23000000000002</v>
      </c>
      <c r="M419" s="67">
        <v>8</v>
      </c>
      <c r="N419" s="70" t="s">
        <v>1395</v>
      </c>
      <c r="O419" s="70" t="s">
        <v>233</v>
      </c>
      <c r="P419" s="73"/>
      <c r="Q419" s="73"/>
      <c r="R419" s="73"/>
      <c r="S419" s="74" t="s">
        <v>1393</v>
      </c>
      <c r="T419" s="73" t="s">
        <v>170</v>
      </c>
      <c r="U419" s="75" t="s">
        <v>155</v>
      </c>
      <c r="V419" s="73" t="s">
        <v>176</v>
      </c>
      <c r="W419" s="73" t="s">
        <v>166</v>
      </c>
      <c r="X419" s="73">
        <f>VLOOKUP(W419,[5]definitions_list_lookup!$V$12:$W$15,2,FALSE)</f>
        <v>1</v>
      </c>
      <c r="Y419" s="75" t="s">
        <v>242</v>
      </c>
      <c r="Z419" s="75">
        <f>VLOOKUP(Y419,[5]definitions_list_lookup!$AT$3:$AU$5,2,FALSE)</f>
        <v>1</v>
      </c>
      <c r="AA419" s="75">
        <v>14</v>
      </c>
      <c r="AB419" s="75"/>
      <c r="AC419" s="73"/>
      <c r="AD419" s="73"/>
      <c r="AE419" s="73" t="e">
        <f>VLOOKUP(AD419,definitions_list_lookup!$Y$12:$Z$15,2,FALSE)</f>
        <v>#N/A</v>
      </c>
      <c r="AF419" s="75"/>
      <c r="AG419" s="75" t="e">
        <f>VLOOKUP(AF419,definitions_list_lookup!$AT$3:$AU$5,2,FALSE)</f>
        <v>#N/A</v>
      </c>
      <c r="AH419" s="73"/>
      <c r="AI419" s="73"/>
      <c r="AJ419" s="73"/>
      <c r="AK419" s="72"/>
      <c r="AL419" s="76"/>
      <c r="AM419" s="76"/>
      <c r="AN419" s="72"/>
      <c r="AO419" s="76"/>
      <c r="AP419" s="72"/>
      <c r="AQ419" s="72"/>
      <c r="AR419" s="72"/>
      <c r="AS419" s="72"/>
      <c r="AT419" s="77">
        <v>39</v>
      </c>
      <c r="AU419" s="78">
        <v>90</v>
      </c>
      <c r="AV419" s="77">
        <v>8</v>
      </c>
      <c r="AW419" s="77">
        <v>360</v>
      </c>
      <c r="AX419" s="77">
        <f t="shared" si="192"/>
        <v>-99.845808915646614</v>
      </c>
      <c r="AY419" s="77">
        <f t="shared" si="193"/>
        <v>260.15419108435339</v>
      </c>
      <c r="AZ419" s="77">
        <f t="shared" si="194"/>
        <v>50.583583003883206</v>
      </c>
      <c r="BA419" s="77">
        <f t="shared" si="195"/>
        <v>350.15419108435339</v>
      </c>
      <c r="BB419" s="77">
        <f t="shared" si="196"/>
        <v>39.416416996116794</v>
      </c>
      <c r="BC419" s="77">
        <f t="shared" si="197"/>
        <v>80.154191084353386</v>
      </c>
      <c r="BD419" s="79">
        <f t="shared" si="198"/>
        <v>39.416416996116794</v>
      </c>
      <c r="BE419" s="70">
        <f t="shared" si="58"/>
        <v>69.416416996116794</v>
      </c>
      <c r="BF419" s="70">
        <f t="shared" si="181"/>
        <v>-9.4164169961167943</v>
      </c>
    </row>
    <row r="420" spans="3:59" s="70" customFormat="1">
      <c r="C420" s="70" t="s">
        <v>1386</v>
      </c>
      <c r="D420" s="70" t="s">
        <v>1387</v>
      </c>
      <c r="E420" s="70">
        <v>52</v>
      </c>
      <c r="F420" s="70">
        <v>3</v>
      </c>
      <c r="G420" s="71" t="str">
        <f t="shared" si="25"/>
        <v>52-3</v>
      </c>
      <c r="H420" s="70">
        <v>0</v>
      </c>
      <c r="I420" s="70">
        <v>75</v>
      </c>
      <c r="J420" s="70" t="b">
        <f>IF((I420/100)&gt;(VLOOKUP($G420,[1]Depth_Lookup_CCL!$A$3:$L$549,9,FALSE)),"Value too high",TRUE)</f>
        <v>1</v>
      </c>
      <c r="K420" s="29">
        <f>(VLOOKUP($G420,Depth_Lookup_CCL!$A$3:$Z$549,11,FALSE))+(H420/100)</f>
        <v>138.23000000000002</v>
      </c>
      <c r="L420" s="29">
        <f>(VLOOKUP($G420,Depth_Lookup_CCL!$A$3:$Z$549,11,FALSE))+(I420/100)</f>
        <v>138.98000000000002</v>
      </c>
      <c r="M420" s="67">
        <v>8</v>
      </c>
      <c r="N420" s="70" t="s">
        <v>1389</v>
      </c>
      <c r="O420" s="70" t="s">
        <v>233</v>
      </c>
      <c r="P420" s="73"/>
      <c r="Q420" s="73"/>
      <c r="R420" s="73"/>
      <c r="S420" s="74"/>
      <c r="T420" s="73" t="s">
        <v>170</v>
      </c>
      <c r="U420" s="75" t="s">
        <v>155</v>
      </c>
      <c r="V420" s="73" t="s">
        <v>176</v>
      </c>
      <c r="W420" s="73" t="s">
        <v>107</v>
      </c>
      <c r="X420" s="73">
        <f>VLOOKUP(W420,[5]definitions_list_lookup!$V$12:$W$15,2,FALSE)</f>
        <v>2</v>
      </c>
      <c r="Y420" s="75" t="s">
        <v>242</v>
      </c>
      <c r="Z420" s="75">
        <f>VLOOKUP(Y420,[5]definitions_list_lookup!$AT$3:$AU$5,2,FALSE)</f>
        <v>1</v>
      </c>
      <c r="AA420" s="75">
        <v>17</v>
      </c>
      <c r="AB420" s="75" t="s">
        <v>1434</v>
      </c>
      <c r="AC420" s="73"/>
      <c r="AD420" s="73"/>
      <c r="AE420" s="73" t="e">
        <f>VLOOKUP(AD420,definitions_list_lookup!$Y$12:$Z$15,2,FALSE)</f>
        <v>#N/A</v>
      </c>
      <c r="AF420" s="75"/>
      <c r="AG420" s="75" t="e">
        <f>VLOOKUP(AF420,definitions_list_lookup!$AT$3:$AU$5,2,FALSE)</f>
        <v>#N/A</v>
      </c>
      <c r="AH420" s="73"/>
      <c r="AI420" s="73"/>
      <c r="AJ420" s="73"/>
      <c r="AK420" s="72"/>
      <c r="AL420" s="76"/>
      <c r="AM420" s="76"/>
      <c r="AN420" s="72"/>
      <c r="AO420" s="76"/>
      <c r="AP420" s="72"/>
      <c r="AQ420" s="72"/>
      <c r="AR420" s="72"/>
      <c r="AS420" s="72"/>
      <c r="AT420" s="77">
        <v>44</v>
      </c>
      <c r="AU420" s="78">
        <v>90</v>
      </c>
      <c r="AV420" s="77">
        <v>8</v>
      </c>
      <c r="AW420" s="77">
        <v>360</v>
      </c>
      <c r="AX420" s="77">
        <f t="shared" si="192"/>
        <v>-98.28036739940184</v>
      </c>
      <c r="AY420" s="77">
        <f t="shared" si="193"/>
        <v>261.71963260059817</v>
      </c>
      <c r="AZ420" s="77">
        <f t="shared" si="194"/>
        <v>45.699917257186044</v>
      </c>
      <c r="BA420" s="77">
        <f t="shared" si="195"/>
        <v>351.71963260059817</v>
      </c>
      <c r="BB420" s="77">
        <f t="shared" si="196"/>
        <v>44.300082742813956</v>
      </c>
      <c r="BC420" s="77">
        <f t="shared" si="197"/>
        <v>81.719632600598175</v>
      </c>
      <c r="BD420" s="79">
        <f t="shared" si="198"/>
        <v>44.300082742813956</v>
      </c>
      <c r="BE420" s="70">
        <f t="shared" si="58"/>
        <v>74.300082742813956</v>
      </c>
      <c r="BF420" s="70">
        <f t="shared" si="181"/>
        <v>-14.300082742813956</v>
      </c>
    </row>
    <row r="421" spans="3:59" s="70" customFormat="1">
      <c r="C421" s="70" t="s">
        <v>1386</v>
      </c>
      <c r="D421" s="70" t="s">
        <v>1387</v>
      </c>
      <c r="E421" s="70">
        <v>52</v>
      </c>
      <c r="F421" s="70">
        <v>4</v>
      </c>
      <c r="G421" s="71" t="str">
        <f t="shared" si="25"/>
        <v>52-4</v>
      </c>
      <c r="H421" s="70">
        <v>0</v>
      </c>
      <c r="I421" s="70">
        <v>81</v>
      </c>
      <c r="J421" s="70" t="str">
        <f>IF((I421/100)&gt;(VLOOKUP($G421,[1]Depth_Lookup_CCL!$A$3:$L$549,9,FALSE)),"Value too high",TRUE)</f>
        <v>Value too high</v>
      </c>
      <c r="K421" s="29">
        <f>(VLOOKUP($G421,Depth_Lookup_CCL!$A$3:$Z$549,11,FALSE))+(H421/100)</f>
        <v>138.98500000000001</v>
      </c>
      <c r="L421" s="29">
        <f>(VLOOKUP($G421,Depth_Lookup_CCL!$A$3:$Z$549,11,FALSE))+(I421/100)</f>
        <v>139.79500000000002</v>
      </c>
      <c r="M421" s="67">
        <v>8</v>
      </c>
      <c r="N421" s="70" t="s">
        <v>1395</v>
      </c>
      <c r="O421" s="70" t="s">
        <v>233</v>
      </c>
      <c r="P421" s="73"/>
      <c r="Q421" s="73"/>
      <c r="R421" s="73"/>
      <c r="S421" s="74" t="s">
        <v>1393</v>
      </c>
      <c r="T421" s="73"/>
      <c r="U421" s="75"/>
      <c r="V421" s="73"/>
      <c r="W421" s="73" t="s">
        <v>168</v>
      </c>
      <c r="X421" s="73">
        <f>VLOOKUP(W421,[5]definitions_list_lookup!$V$12:$W$15,2,FALSE)</f>
        <v>0</v>
      </c>
      <c r="Y421" s="75"/>
      <c r="Z421" s="75" t="e">
        <f>VLOOKUP(Y421,[5]definitions_list_lookup!$AT$3:$AU$5,2,FALSE)</f>
        <v>#N/A</v>
      </c>
      <c r="AA421" s="75"/>
      <c r="AB421" s="75"/>
      <c r="AC421" s="73"/>
      <c r="AD421" s="73"/>
      <c r="AE421" s="73" t="e">
        <f>VLOOKUP(AD421,definitions_list_lookup!$Y$12:$Z$15,2,FALSE)</f>
        <v>#N/A</v>
      </c>
      <c r="AF421" s="75"/>
      <c r="AG421" s="75" t="e">
        <f>VLOOKUP(AF421,definitions_list_lookup!$AT$3:$AU$5,2,FALSE)</f>
        <v>#N/A</v>
      </c>
      <c r="AH421" s="73"/>
      <c r="AI421" s="73"/>
      <c r="AJ421" s="73"/>
      <c r="AK421" s="72"/>
      <c r="AL421" s="76"/>
      <c r="AM421" s="76"/>
      <c r="AN421" s="72"/>
      <c r="AO421" s="76"/>
      <c r="AP421" s="72"/>
      <c r="AQ421" s="72"/>
      <c r="AR421" s="72"/>
      <c r="AS421" s="72"/>
      <c r="AT421" s="77">
        <v>38</v>
      </c>
      <c r="AU421" s="78">
        <v>90</v>
      </c>
      <c r="AV421" s="77">
        <v>8</v>
      </c>
      <c r="AW421" s="77">
        <v>360</v>
      </c>
      <c r="AX421" s="77">
        <f t="shared" ref="AX421:AX423" si="199">+(IF($AU421&lt;$AW421,((MIN($AW421,$AU421)+(DEGREES(ATAN((TAN(RADIANS($AV421))/((TAN(RADIANS($AT421))*SIN(RADIANS(ABS($AU421-$AW421))))))-(COS(RADIANS(ABS($AU421-$AW421)))/SIN(RADIANS(ABS($AU421-$AW421)))))))-180)),((MAX($AW421,$AU421)-(DEGREES(ATAN((TAN(RADIANS($AV421))/((TAN(RADIANS($AT421))*SIN(RADIANS(ABS($AU421-$AW421))))))-(COS(RADIANS(ABS($AU421-$AW421)))/SIN(RADIANS(ABS($AU421-$AW421)))))))-180))))</f>
        <v>-100.19753949092413</v>
      </c>
      <c r="AY421" s="77">
        <f t="shared" ref="AY421:AY423" si="200">IF($AX421&gt;0,$AX421,360+$AX421)</f>
        <v>259.8024605090759</v>
      </c>
      <c r="AZ421" s="77">
        <f t="shared" ref="AZ421:AZ423" si="201">+ABS(DEGREES(ATAN((COS(RADIANS(ABS($AX421+180-(IF($AU421&gt;$AW421,MAX($AV421,$AU421),MIN($AU421,$AW421))))))/(TAN(RADIANS($AT421)))))))</f>
        <v>51.55655681248296</v>
      </c>
      <c r="BA421" s="77">
        <f t="shared" ref="BA421:BA423" si="202">+IF(($AX421+90)&gt;0,$AX421+90,$AX421+450)</f>
        <v>349.8024605090759</v>
      </c>
      <c r="BB421" s="77">
        <f t="shared" ref="BB421:BB423" si="203">-$AZ421+90</f>
        <v>38.44344318751704</v>
      </c>
      <c r="BC421" s="77">
        <f t="shared" ref="BC421:BC423" si="204">IF(($AY421&lt;180),$AY421+180,$AY421-180)</f>
        <v>79.8024605090759</v>
      </c>
      <c r="BD421" s="79">
        <f t="shared" ref="BD421:BD423" si="205">-$AZ421+90</f>
        <v>38.44344318751704</v>
      </c>
      <c r="BE421" s="70">
        <f t="shared" si="58"/>
        <v>68.443443187517033</v>
      </c>
      <c r="BF421" s="70">
        <f t="shared" si="181"/>
        <v>-8.4434431875170404</v>
      </c>
    </row>
    <row r="422" spans="3:59" s="70" customFormat="1">
      <c r="C422" s="70" t="s">
        <v>1386</v>
      </c>
      <c r="D422" s="70" t="s">
        <v>1387</v>
      </c>
      <c r="E422" s="70">
        <v>53</v>
      </c>
      <c r="F422" s="70">
        <v>1</v>
      </c>
      <c r="G422" s="71" t="str">
        <f t="shared" si="25"/>
        <v>53-1</v>
      </c>
      <c r="H422" s="70">
        <v>0</v>
      </c>
      <c r="I422" s="70">
        <v>86</v>
      </c>
      <c r="J422" s="70" t="str">
        <f>IF((I422/100)&gt;(VLOOKUP($G422,[1]Depth_Lookup_CCL!$A$3:$L$549,9,FALSE)),"Value too high",TRUE)</f>
        <v>Value too high</v>
      </c>
      <c r="K422" s="29">
        <f>(VLOOKUP($G422,Depth_Lookup_CCL!$A$3:$Z$549,11,FALSE))+(H422/100)</f>
        <v>139.65</v>
      </c>
      <c r="L422" s="29">
        <f>(VLOOKUP($G422,Depth_Lookup_CCL!$A$3:$Z$549,11,FALSE))+(I422/100)</f>
        <v>140.51000000000002</v>
      </c>
      <c r="M422" s="67">
        <v>8</v>
      </c>
      <c r="N422" s="70" t="s">
        <v>1395</v>
      </c>
      <c r="O422" s="70" t="s">
        <v>233</v>
      </c>
      <c r="P422" s="73"/>
      <c r="Q422" s="73"/>
      <c r="R422" s="73"/>
      <c r="S422" s="74"/>
      <c r="T422" s="73" t="s">
        <v>171</v>
      </c>
      <c r="U422" s="75" t="s">
        <v>155</v>
      </c>
      <c r="V422" s="73" t="s">
        <v>176</v>
      </c>
      <c r="W422" s="73" t="s">
        <v>107</v>
      </c>
      <c r="X422" s="73">
        <f>VLOOKUP(W422,[5]definitions_list_lookup!$V$12:$W$15,2,FALSE)</f>
        <v>2</v>
      </c>
      <c r="Y422" s="75" t="s">
        <v>242</v>
      </c>
      <c r="Z422" s="75">
        <f>VLOOKUP(Y422,[5]definitions_list_lookup!$AT$3:$AU$5,2,FALSE)</f>
        <v>1</v>
      </c>
      <c r="AA422" s="75">
        <v>10</v>
      </c>
      <c r="AB422" s="75"/>
      <c r="AC422" s="73"/>
      <c r="AD422" s="73"/>
      <c r="AE422" s="73" t="e">
        <f>VLOOKUP(AD422,definitions_list_lookup!$Y$12:$Z$15,2,FALSE)</f>
        <v>#N/A</v>
      </c>
      <c r="AF422" s="75"/>
      <c r="AG422" s="75" t="e">
        <f>VLOOKUP(AF422,definitions_list_lookup!$AT$3:$AU$5,2,FALSE)</f>
        <v>#N/A</v>
      </c>
      <c r="AH422" s="73"/>
      <c r="AI422" s="73"/>
      <c r="AJ422" s="73"/>
      <c r="AK422" s="72"/>
      <c r="AL422" s="76"/>
      <c r="AM422" s="76"/>
      <c r="AN422" s="72"/>
      <c r="AO422" s="76"/>
      <c r="AP422" s="72"/>
      <c r="AQ422" s="72"/>
      <c r="AR422" s="72"/>
      <c r="AS422" s="72"/>
      <c r="AT422" s="77"/>
      <c r="AU422" s="78"/>
      <c r="AV422" s="77"/>
      <c r="AW422" s="77"/>
      <c r="AX422" s="77"/>
      <c r="AY422" s="77"/>
      <c r="AZ422" s="77"/>
      <c r="BA422" s="77"/>
      <c r="BB422" s="77"/>
      <c r="BC422" s="77"/>
      <c r="BD422" s="79"/>
    </row>
    <row r="423" spans="3:59" s="70" customFormat="1">
      <c r="C423" s="70" t="s">
        <v>1386</v>
      </c>
      <c r="D423" s="70" t="s">
        <v>1387</v>
      </c>
      <c r="E423" s="70">
        <v>53</v>
      </c>
      <c r="F423" s="70">
        <v>2</v>
      </c>
      <c r="G423" s="71" t="str">
        <f t="shared" si="25"/>
        <v>53-2</v>
      </c>
      <c r="H423" s="70">
        <v>0</v>
      </c>
      <c r="I423" s="70">
        <v>83</v>
      </c>
      <c r="J423" s="70" t="b">
        <f>IF((I423/100)&gt;(VLOOKUP($G423,[1]Depth_Lookup_CCL!$A$3:$L$549,9,FALSE)),"Value too high",TRUE)</f>
        <v>1</v>
      </c>
      <c r="K423" s="29">
        <f>(VLOOKUP($G423,Depth_Lookup_CCL!$A$3:$Z$549,11,FALSE))+(H423/100)</f>
        <v>140.505</v>
      </c>
      <c r="L423" s="29">
        <f>(VLOOKUP($G423,Depth_Lookup_CCL!$A$3:$Z$549,11,FALSE))+(I423/100)</f>
        <v>141.33500000000001</v>
      </c>
      <c r="M423" s="67">
        <v>8</v>
      </c>
      <c r="N423" s="70" t="s">
        <v>1389</v>
      </c>
      <c r="O423" s="70" t="s">
        <v>233</v>
      </c>
      <c r="P423" s="73"/>
      <c r="Q423" s="73"/>
      <c r="R423" s="73"/>
      <c r="S423" s="74"/>
      <c r="T423" s="73" t="s">
        <v>170</v>
      </c>
      <c r="U423" s="75" t="s">
        <v>155</v>
      </c>
      <c r="V423" s="73" t="s">
        <v>176</v>
      </c>
      <c r="W423" s="73" t="s">
        <v>107</v>
      </c>
      <c r="X423" s="73">
        <f>VLOOKUP(W423,[5]definitions_list_lookup!$V$12:$W$15,2,FALSE)</f>
        <v>2</v>
      </c>
      <c r="Y423" s="75" t="s">
        <v>242</v>
      </c>
      <c r="Z423" s="75">
        <f>VLOOKUP(Y423,[5]definitions_list_lookup!$AT$3:$AU$5,2,FALSE)</f>
        <v>1</v>
      </c>
      <c r="AA423" s="75">
        <v>8</v>
      </c>
      <c r="AB423" s="75"/>
      <c r="AC423" s="73"/>
      <c r="AD423" s="73"/>
      <c r="AE423" s="73" t="e">
        <f>VLOOKUP(AD423,definitions_list_lookup!$Y$12:$Z$15,2,FALSE)</f>
        <v>#N/A</v>
      </c>
      <c r="AF423" s="75"/>
      <c r="AG423" s="75" t="e">
        <f>VLOOKUP(AF423,definitions_list_lookup!$AT$3:$AU$5,2,FALSE)</f>
        <v>#N/A</v>
      </c>
      <c r="AH423" s="73"/>
      <c r="AI423" s="73"/>
      <c r="AJ423" s="73"/>
      <c r="AK423" s="72"/>
      <c r="AL423" s="76"/>
      <c r="AM423" s="76"/>
      <c r="AN423" s="72"/>
      <c r="AO423" s="76"/>
      <c r="AP423" s="72"/>
      <c r="AQ423" s="72"/>
      <c r="AR423" s="72"/>
      <c r="AS423" s="72"/>
      <c r="AT423" s="77">
        <v>30</v>
      </c>
      <c r="AU423" s="78">
        <v>90</v>
      </c>
      <c r="AV423" s="77">
        <v>6</v>
      </c>
      <c r="AW423" s="77">
        <v>180</v>
      </c>
      <c r="AX423" s="77">
        <f t="shared" si="199"/>
        <v>-79.682525614956461</v>
      </c>
      <c r="AY423" s="77">
        <f t="shared" si="200"/>
        <v>280.31747438504351</v>
      </c>
      <c r="AZ423" s="77">
        <f t="shared" si="201"/>
        <v>59.593919054361898</v>
      </c>
      <c r="BA423" s="77">
        <f t="shared" si="202"/>
        <v>10.317474385043539</v>
      </c>
      <c r="BB423" s="77">
        <f t="shared" si="203"/>
        <v>30.406080945638102</v>
      </c>
      <c r="BC423" s="77">
        <f t="shared" si="204"/>
        <v>100.31747438504351</v>
      </c>
      <c r="BD423" s="79">
        <f t="shared" si="205"/>
        <v>30.406080945638102</v>
      </c>
      <c r="BE423" s="70">
        <f t="shared" si="58"/>
        <v>60.406080945638102</v>
      </c>
      <c r="BF423" s="70">
        <f t="shared" si="181"/>
        <v>-0.40608094563810226</v>
      </c>
    </row>
    <row r="424" spans="3:59" s="70" customFormat="1">
      <c r="C424" s="70" t="s">
        <v>1386</v>
      </c>
      <c r="D424" s="70" t="s">
        <v>1387</v>
      </c>
      <c r="E424" s="70">
        <v>53</v>
      </c>
      <c r="F424" s="70">
        <v>3</v>
      </c>
      <c r="G424" s="71" t="str">
        <f t="shared" si="25"/>
        <v>53-3</v>
      </c>
      <c r="H424" s="70">
        <v>0</v>
      </c>
      <c r="I424" s="70">
        <v>91</v>
      </c>
      <c r="J424" s="70" t="b">
        <f>IF((I424/100)&gt;(VLOOKUP($G424,[1]Depth_Lookup_CCL!$A$3:$L$549,9,FALSE)),"Value too high",TRUE)</f>
        <v>1</v>
      </c>
      <c r="K424" s="29">
        <f>(VLOOKUP($G424,Depth_Lookup_CCL!$A$3:$Z$549,11,FALSE))+(H424/100)</f>
        <v>141.33500000000001</v>
      </c>
      <c r="L424" s="29">
        <f>(VLOOKUP($G424,Depth_Lookup_CCL!$A$3:$Z$549,11,FALSE))+(I424/100)</f>
        <v>142.245</v>
      </c>
      <c r="M424" s="67">
        <v>8</v>
      </c>
      <c r="N424" s="70" t="s">
        <v>1395</v>
      </c>
      <c r="O424" s="70" t="s">
        <v>233</v>
      </c>
      <c r="P424" s="73"/>
      <c r="Q424" s="73"/>
      <c r="R424" s="73"/>
      <c r="S424" s="74"/>
      <c r="T424" s="73"/>
      <c r="U424" s="75"/>
      <c r="V424" s="73"/>
      <c r="W424" s="73" t="s">
        <v>168</v>
      </c>
      <c r="X424" s="73">
        <f>VLOOKUP(W424,[5]definitions_list_lookup!$V$12:$W$15,2,FALSE)</f>
        <v>0</v>
      </c>
      <c r="Y424" s="75"/>
      <c r="Z424" s="75" t="e">
        <f>VLOOKUP(Y424,[5]definitions_list_lookup!$AT$3:$AU$5,2,FALSE)</f>
        <v>#N/A</v>
      </c>
      <c r="AA424" s="75"/>
      <c r="AB424" s="75"/>
      <c r="AC424" s="73"/>
      <c r="AD424" s="73"/>
      <c r="AE424" s="73" t="e">
        <f>VLOOKUP(AD424,definitions_list_lookup!$Y$12:$Z$15,2,FALSE)</f>
        <v>#N/A</v>
      </c>
      <c r="AF424" s="75"/>
      <c r="AG424" s="75" t="e">
        <f>VLOOKUP(AF424,definitions_list_lookup!$AT$3:$AU$5,2,FALSE)</f>
        <v>#N/A</v>
      </c>
      <c r="AH424" s="73"/>
      <c r="AI424" s="73"/>
      <c r="AJ424" s="73"/>
      <c r="AK424" s="72"/>
      <c r="AL424" s="76"/>
      <c r="AM424" s="76"/>
      <c r="AN424" s="72"/>
      <c r="AO424" s="76"/>
      <c r="AP424" s="72"/>
      <c r="AQ424" s="72"/>
      <c r="AR424" s="72"/>
      <c r="AS424" s="72"/>
      <c r="AT424" s="77">
        <v>34</v>
      </c>
      <c r="AU424" s="78">
        <v>90</v>
      </c>
      <c r="AV424" s="77">
        <v>0</v>
      </c>
      <c r="AW424" s="77">
        <v>360</v>
      </c>
      <c r="AX424" s="77">
        <f t="shared" ref="AX424:AX469" si="206">+(IF($AU424&lt;$AW424,((MIN($AW424,$AU424)+(DEGREES(ATAN((TAN(RADIANS($AV424))/((TAN(RADIANS($AT424))*SIN(RADIANS(ABS($AU424-$AW424))))))-(COS(RADIANS(ABS($AU424-$AW424)))/SIN(RADIANS(ABS($AU424-$AW424)))))))-180)),((MAX($AW424,$AU424)-(DEGREES(ATAN((TAN(RADIANS($AV424))/((TAN(RADIANS($AT424))*SIN(RADIANS(ABS($AU424-$AW424))))))-(COS(RADIANS(ABS($AU424-$AW424)))/SIN(RADIANS(ABS($AU424-$AW424)))))))-180))))</f>
        <v>-90.000000000000014</v>
      </c>
      <c r="AY424" s="77">
        <f t="shared" ref="AY424:AY469" si="207">IF($AX424&gt;0,$AX424,360+$AX424)</f>
        <v>270</v>
      </c>
      <c r="AZ424" s="77">
        <f t="shared" ref="AZ424:AZ469" si="208">+ABS(DEGREES(ATAN((COS(RADIANS(ABS($AX424+180-(IF($AU424&gt;$AW424,MAX($AV424,$AU424),MIN($AU424,$AW424))))))/(TAN(RADIANS($AT424)))))))</f>
        <v>55.999999999999993</v>
      </c>
      <c r="BA424" s="77">
        <f t="shared" ref="BA424:BA469" si="209">+IF(($AX424+90)&gt;0,$AX424+90,$AX424+450)</f>
        <v>360</v>
      </c>
      <c r="BB424" s="77">
        <f t="shared" ref="BB424:BB469" si="210">-$AZ424+90</f>
        <v>34.000000000000007</v>
      </c>
      <c r="BC424" s="77">
        <f t="shared" ref="BC424:BC469" si="211">IF(($AY424&lt;180),$AY424+180,$AY424-180)</f>
        <v>90</v>
      </c>
      <c r="BD424" s="79">
        <f t="shared" ref="BD424:BD469" si="212">-$AZ424+90</f>
        <v>34.000000000000007</v>
      </c>
      <c r="BE424" s="70">
        <f t="shared" si="58"/>
        <v>64</v>
      </c>
      <c r="BF424" s="70">
        <f t="shared" si="181"/>
        <v>-4.0000000000000071</v>
      </c>
    </row>
    <row r="425" spans="3:59" s="70" customFormat="1">
      <c r="C425" s="70" t="s">
        <v>1386</v>
      </c>
      <c r="D425" s="70" t="s">
        <v>1387</v>
      </c>
      <c r="E425" s="70">
        <v>53</v>
      </c>
      <c r="F425" s="70">
        <v>4</v>
      </c>
      <c r="G425" s="71" t="str">
        <f t="shared" si="25"/>
        <v>53-4</v>
      </c>
      <c r="H425" s="70">
        <v>0</v>
      </c>
      <c r="I425" s="70">
        <v>50</v>
      </c>
      <c r="J425" s="70" t="b">
        <f>IF((I425/100)&gt;(VLOOKUP($G425,[1]Depth_Lookup_CCL!$A$3:$L$549,9,FALSE)),"Value too high",TRUE)</f>
        <v>1</v>
      </c>
      <c r="K425" s="29">
        <f>(VLOOKUP($G425,Depth_Lookup_CCL!$A$3:$Z$549,11,FALSE))+(H425/100)</f>
        <v>142.245</v>
      </c>
      <c r="L425" s="29">
        <f>(VLOOKUP($G425,Depth_Lookup_CCL!$A$3:$Z$549,11,FALSE))+(I425/100)</f>
        <v>142.745</v>
      </c>
      <c r="M425" s="67">
        <v>8</v>
      </c>
      <c r="N425" s="70" t="s">
        <v>1389</v>
      </c>
      <c r="O425" s="70" t="s">
        <v>233</v>
      </c>
      <c r="P425" s="73"/>
      <c r="Q425" s="73"/>
      <c r="R425" s="73"/>
      <c r="S425" s="74" t="s">
        <v>1393</v>
      </c>
      <c r="T425" s="73"/>
      <c r="U425" s="75"/>
      <c r="V425" s="73"/>
      <c r="W425" s="73" t="s">
        <v>168</v>
      </c>
      <c r="X425" s="73">
        <f>VLOOKUP(W425,[5]definitions_list_lookup!$V$12:$W$15,2,FALSE)</f>
        <v>0</v>
      </c>
      <c r="Y425" s="75"/>
      <c r="Z425" s="75" t="e">
        <f>VLOOKUP(Y425,[5]definitions_list_lookup!$AT$3:$AU$5,2,FALSE)</f>
        <v>#N/A</v>
      </c>
      <c r="AA425" s="75"/>
      <c r="AB425" s="75"/>
      <c r="AC425" s="73"/>
      <c r="AD425" s="73"/>
      <c r="AE425" s="73" t="e">
        <f>VLOOKUP(AD425,definitions_list_lookup!$Y$12:$Z$15,2,FALSE)</f>
        <v>#N/A</v>
      </c>
      <c r="AF425" s="75"/>
      <c r="AG425" s="75" t="e">
        <f>VLOOKUP(AF425,definitions_list_lookup!$AT$3:$AU$5,2,FALSE)</f>
        <v>#N/A</v>
      </c>
      <c r="AH425" s="73"/>
      <c r="AI425" s="73"/>
      <c r="AJ425" s="73"/>
      <c r="AK425" s="72"/>
      <c r="AL425" s="76"/>
      <c r="AM425" s="76"/>
      <c r="AN425" s="72"/>
      <c r="AO425" s="76"/>
      <c r="AP425" s="72"/>
      <c r="AQ425" s="72"/>
      <c r="AR425" s="72"/>
      <c r="AS425" s="72"/>
      <c r="AT425" s="77">
        <v>30</v>
      </c>
      <c r="AU425" s="78">
        <v>90</v>
      </c>
      <c r="AV425" s="77">
        <v>0</v>
      </c>
      <c r="AW425" s="77">
        <v>360</v>
      </c>
      <c r="AX425" s="77">
        <f t="shared" si="206"/>
        <v>-90.000000000000014</v>
      </c>
      <c r="AY425" s="77">
        <f t="shared" si="207"/>
        <v>270</v>
      </c>
      <c r="AZ425" s="77">
        <f t="shared" si="208"/>
        <v>60.000000000000007</v>
      </c>
      <c r="BA425" s="77">
        <f t="shared" si="209"/>
        <v>360</v>
      </c>
      <c r="BB425" s="77">
        <f t="shared" si="210"/>
        <v>29.999999999999993</v>
      </c>
      <c r="BC425" s="77">
        <f t="shared" si="211"/>
        <v>90</v>
      </c>
      <c r="BD425" s="79">
        <f t="shared" si="212"/>
        <v>29.999999999999993</v>
      </c>
      <c r="BE425" s="70">
        <f t="shared" si="58"/>
        <v>59.999999999999993</v>
      </c>
      <c r="BF425" s="70">
        <f t="shared" si="181"/>
        <v>0</v>
      </c>
    </row>
    <row r="426" spans="3:59" s="70" customFormat="1">
      <c r="C426" s="70" t="s">
        <v>1386</v>
      </c>
      <c r="D426" s="70" t="s">
        <v>1387</v>
      </c>
      <c r="E426" s="70">
        <v>54</v>
      </c>
      <c r="F426" s="70">
        <v>1</v>
      </c>
      <c r="G426" s="71" t="str">
        <f t="shared" si="25"/>
        <v>54-1</v>
      </c>
      <c r="H426" s="70">
        <v>0</v>
      </c>
      <c r="I426" s="70">
        <v>85</v>
      </c>
      <c r="J426" s="70" t="str">
        <f>IF((I426/100)&gt;(VLOOKUP($G426,[1]Depth_Lookup_CCL!$A$3:$L$549,9,FALSE)),"Value too high",TRUE)</f>
        <v>Value too high</v>
      </c>
      <c r="K426" s="29">
        <f>(VLOOKUP($G426,Depth_Lookup_CCL!$A$3:$Z$549,11,FALSE))+(H426/100)</f>
        <v>142.69999999999999</v>
      </c>
      <c r="L426" s="29">
        <f>(VLOOKUP($G426,Depth_Lookup_CCL!$A$3:$Z$549,11,FALSE))+(I426/100)</f>
        <v>143.54999999999998</v>
      </c>
      <c r="M426" s="67">
        <v>8</v>
      </c>
      <c r="N426" s="70" t="s">
        <v>1389</v>
      </c>
      <c r="O426" s="70" t="s">
        <v>233</v>
      </c>
      <c r="P426" s="73"/>
      <c r="Q426" s="73"/>
      <c r="R426" s="73"/>
      <c r="S426" s="74"/>
      <c r="T426" s="73" t="s">
        <v>170</v>
      </c>
      <c r="U426" s="75" t="s">
        <v>155</v>
      </c>
      <c r="V426" s="73" t="s">
        <v>176</v>
      </c>
      <c r="W426" s="73" t="s">
        <v>107</v>
      </c>
      <c r="X426" s="73">
        <f>VLOOKUP(W426,[5]definitions_list_lookup!$V$12:$W$15,2,FALSE)</f>
        <v>2</v>
      </c>
      <c r="Y426" s="75" t="s">
        <v>243</v>
      </c>
      <c r="Z426" s="75">
        <f>VLOOKUP(Y426,[5]definitions_list_lookup!$AT$3:$AU$5,2,FALSE)</f>
        <v>2</v>
      </c>
      <c r="AA426" s="75">
        <v>20</v>
      </c>
      <c r="AB426" s="75"/>
      <c r="AC426" s="73"/>
      <c r="AD426" s="73"/>
      <c r="AE426" s="73" t="e">
        <f>VLOOKUP(AD426,definitions_list_lookup!$Y$12:$Z$15,2,FALSE)</f>
        <v>#N/A</v>
      </c>
      <c r="AF426" s="75"/>
      <c r="AG426" s="75" t="e">
        <f>VLOOKUP(AF426,definitions_list_lookup!$AT$3:$AU$5,2,FALSE)</f>
        <v>#N/A</v>
      </c>
      <c r="AH426" s="73"/>
      <c r="AI426" s="73"/>
      <c r="AJ426" s="73"/>
      <c r="AK426" s="72"/>
      <c r="AL426" s="76"/>
      <c r="AM426" s="76"/>
      <c r="AN426" s="72"/>
      <c r="AO426" s="76"/>
      <c r="AP426" s="72"/>
      <c r="AQ426" s="72"/>
      <c r="AR426" s="72"/>
      <c r="AS426" s="72"/>
      <c r="AT426" s="77">
        <v>28</v>
      </c>
      <c r="AU426" s="78">
        <v>90</v>
      </c>
      <c r="AV426" s="77">
        <v>7</v>
      </c>
      <c r="AW426" s="77">
        <v>180</v>
      </c>
      <c r="AX426" s="77">
        <f t="shared" si="206"/>
        <v>-76.996954810259695</v>
      </c>
      <c r="AY426" s="77">
        <f t="shared" si="207"/>
        <v>283.00304518974031</v>
      </c>
      <c r="AZ426" s="77">
        <f t="shared" si="208"/>
        <v>61.378602453549419</v>
      </c>
      <c r="BA426" s="77">
        <f t="shared" si="209"/>
        <v>13.003045189740305</v>
      </c>
      <c r="BB426" s="77">
        <f t="shared" si="210"/>
        <v>28.621397546450581</v>
      </c>
      <c r="BC426" s="77">
        <f t="shared" si="211"/>
        <v>103.00304518974031</v>
      </c>
      <c r="BD426" s="79">
        <f t="shared" si="212"/>
        <v>28.621397546450581</v>
      </c>
      <c r="BE426" s="70">
        <f t="shared" si="58"/>
        <v>58.621397546450581</v>
      </c>
      <c r="BF426" s="70">
        <f t="shared" si="181"/>
        <v>1.3786024535494192</v>
      </c>
    </row>
    <row r="427" spans="3:59" s="70" customFormat="1">
      <c r="C427" s="70" t="s">
        <v>1386</v>
      </c>
      <c r="D427" s="70" t="s">
        <v>1387</v>
      </c>
      <c r="E427" s="70">
        <v>54</v>
      </c>
      <c r="F427" s="70">
        <v>2</v>
      </c>
      <c r="G427" s="71" t="str">
        <f t="shared" ref="G427:G480" si="213">E427&amp;"-"&amp;F427</f>
        <v>54-2</v>
      </c>
      <c r="H427" s="70">
        <v>0</v>
      </c>
      <c r="I427" s="70">
        <v>78</v>
      </c>
      <c r="J427" s="70" t="b">
        <f>IF((I427/100)&gt;(VLOOKUP($G427,[1]Depth_Lookup_CCL!$A$3:$L$549,9,FALSE)),"Value too high",TRUE)</f>
        <v>1</v>
      </c>
      <c r="K427" s="29">
        <f>(VLOOKUP($G427,Depth_Lookup_CCL!$A$3:$Z$549,11,FALSE))+(H427/100)</f>
        <v>143.54499999999999</v>
      </c>
      <c r="L427" s="29">
        <f>(VLOOKUP($G427,Depth_Lookup_CCL!$A$3:$Z$549,11,FALSE))+(I427/100)</f>
        <v>144.32499999999999</v>
      </c>
      <c r="M427" s="67">
        <v>8</v>
      </c>
      <c r="N427" s="70" t="s">
        <v>1395</v>
      </c>
      <c r="O427" s="70" t="s">
        <v>233</v>
      </c>
      <c r="P427" s="73"/>
      <c r="Q427" s="73"/>
      <c r="R427" s="73"/>
      <c r="S427" s="74"/>
      <c r="T427" s="73"/>
      <c r="U427" s="75"/>
      <c r="V427" s="73"/>
      <c r="W427" s="73" t="s">
        <v>168</v>
      </c>
      <c r="X427" s="73">
        <f>VLOOKUP(W427,[5]definitions_list_lookup!$V$12:$W$15,2,FALSE)</f>
        <v>0</v>
      </c>
      <c r="Y427" s="75"/>
      <c r="Z427" s="75" t="e">
        <f>VLOOKUP(Y427,[5]definitions_list_lookup!$AT$3:$AU$5,2,FALSE)</f>
        <v>#N/A</v>
      </c>
      <c r="AA427" s="75"/>
      <c r="AB427" s="75"/>
      <c r="AC427" s="73"/>
      <c r="AD427" s="73"/>
      <c r="AE427" s="73" t="e">
        <f>VLOOKUP(AD427,definitions_list_lookup!$Y$12:$Z$15,2,FALSE)</f>
        <v>#N/A</v>
      </c>
      <c r="AF427" s="75"/>
      <c r="AG427" s="75" t="e">
        <f>VLOOKUP(AF427,definitions_list_lookup!$AT$3:$AU$5,2,FALSE)</f>
        <v>#N/A</v>
      </c>
      <c r="AH427" s="73"/>
      <c r="AI427" s="73"/>
      <c r="AJ427" s="73"/>
      <c r="AK427" s="72"/>
      <c r="AL427" s="76"/>
      <c r="AM427" s="76"/>
      <c r="AN427" s="72"/>
      <c r="AO427" s="76"/>
      <c r="AP427" s="72"/>
      <c r="AQ427" s="72"/>
      <c r="AR427" s="72"/>
      <c r="AS427" s="72"/>
      <c r="AT427" s="77">
        <v>27</v>
      </c>
      <c r="AU427" s="78">
        <v>90</v>
      </c>
      <c r="AV427" s="77">
        <v>0</v>
      </c>
      <c r="AW427" s="77">
        <v>360</v>
      </c>
      <c r="AX427" s="77">
        <f t="shared" si="206"/>
        <v>-90.000000000000014</v>
      </c>
      <c r="AY427" s="77">
        <f t="shared" si="207"/>
        <v>270</v>
      </c>
      <c r="AZ427" s="77">
        <f t="shared" si="208"/>
        <v>63</v>
      </c>
      <c r="BA427" s="77">
        <f t="shared" si="209"/>
        <v>360</v>
      </c>
      <c r="BB427" s="77">
        <f t="shared" si="210"/>
        <v>27</v>
      </c>
      <c r="BC427" s="77">
        <f t="shared" si="211"/>
        <v>90</v>
      </c>
      <c r="BD427" s="79">
        <f t="shared" si="212"/>
        <v>27</v>
      </c>
      <c r="BE427" s="70">
        <f t="shared" si="58"/>
        <v>57</v>
      </c>
      <c r="BF427" s="70">
        <f t="shared" si="181"/>
        <v>3</v>
      </c>
    </row>
    <row r="428" spans="3:59" s="70" customFormat="1">
      <c r="C428" s="70" t="s">
        <v>1386</v>
      </c>
      <c r="D428" s="70" t="s">
        <v>1387</v>
      </c>
      <c r="E428" s="70">
        <v>54</v>
      </c>
      <c r="F428" s="70">
        <v>3</v>
      </c>
      <c r="G428" s="71" t="str">
        <f t="shared" si="213"/>
        <v>54-3</v>
      </c>
      <c r="H428" s="70">
        <v>0</v>
      </c>
      <c r="I428" s="70">
        <v>10</v>
      </c>
      <c r="J428" s="70" t="b">
        <f>IF((I428/100)&gt;(VLOOKUP($G428,[1]Depth_Lookup_CCL!$A$3:$L$549,9,FALSE)),"Value too high",TRUE)</f>
        <v>1</v>
      </c>
      <c r="K428" s="29">
        <f>(VLOOKUP($G428,Depth_Lookup_CCL!$A$3:$Z$549,11,FALSE))+(H428/100)</f>
        <v>144.32999999999998</v>
      </c>
      <c r="L428" s="29">
        <f>(VLOOKUP($G428,Depth_Lookup_CCL!$A$3:$Z$549,11,FALSE))+(I428/100)</f>
        <v>144.42999999999998</v>
      </c>
      <c r="M428" s="67">
        <v>8</v>
      </c>
      <c r="N428" s="70" t="s">
        <v>1395</v>
      </c>
      <c r="O428" s="70" t="s">
        <v>233</v>
      </c>
      <c r="P428" s="73"/>
      <c r="Q428" s="73"/>
      <c r="R428" s="73"/>
      <c r="S428" s="74"/>
      <c r="T428" s="73" t="s">
        <v>170</v>
      </c>
      <c r="U428" s="75" t="s">
        <v>155</v>
      </c>
      <c r="V428" s="73" t="s">
        <v>176</v>
      </c>
      <c r="W428" s="73" t="s">
        <v>107</v>
      </c>
      <c r="X428" s="73">
        <f>VLOOKUP(W428,[5]definitions_list_lookup!$V$12:$W$15,2,FALSE)</f>
        <v>2</v>
      </c>
      <c r="Y428" s="75" t="s">
        <v>241</v>
      </c>
      <c r="Z428" s="75">
        <f>VLOOKUP(Y428,[5]definitions_list_lookup!$AT$3:$AU$5,2,FALSE)</f>
        <v>0</v>
      </c>
      <c r="AA428" s="75">
        <v>30</v>
      </c>
      <c r="AB428" s="75"/>
      <c r="AC428" s="73"/>
      <c r="AD428" s="73"/>
      <c r="AE428" s="73" t="e">
        <f>VLOOKUP(AD428,definitions_list_lookup!$Y$12:$Z$15,2,FALSE)</f>
        <v>#N/A</v>
      </c>
      <c r="AF428" s="75"/>
      <c r="AG428" s="75" t="e">
        <f>VLOOKUP(AF428,definitions_list_lookup!$AT$3:$AU$5,2,FALSE)</f>
        <v>#N/A</v>
      </c>
      <c r="AH428" s="73"/>
      <c r="AI428" s="73"/>
      <c r="AJ428" s="73"/>
      <c r="AK428" s="72"/>
      <c r="AL428" s="76"/>
      <c r="AM428" s="76"/>
      <c r="AN428" s="72"/>
      <c r="AO428" s="76"/>
      <c r="AP428" s="72"/>
      <c r="AQ428" s="72"/>
      <c r="AR428" s="72"/>
      <c r="AS428" s="72"/>
    </row>
    <row r="429" spans="3:59" s="70" customFormat="1">
      <c r="C429" s="70" t="s">
        <v>1386</v>
      </c>
      <c r="D429" s="70" t="s">
        <v>1387</v>
      </c>
      <c r="E429" s="70">
        <v>54</v>
      </c>
      <c r="F429" s="70">
        <v>3</v>
      </c>
      <c r="G429" s="71" t="str">
        <f t="shared" ref="G429:G434" si="214">E429&amp;"-"&amp;F429</f>
        <v>54-3</v>
      </c>
      <c r="H429" s="70">
        <v>10</v>
      </c>
      <c r="I429" s="70">
        <v>42</v>
      </c>
      <c r="J429" s="70" t="b">
        <f>IF((I429/100)&gt;(VLOOKUP($G429,[1]Depth_Lookup_CCL!$A$3:$L$549,9,FALSE)),"Value too high",TRUE)</f>
        <v>1</v>
      </c>
      <c r="K429" s="29">
        <f>(VLOOKUP($G429,Depth_Lookup_CCL!$A$3:$Z$549,11,FALSE))+(H429/100)</f>
        <v>144.42999999999998</v>
      </c>
      <c r="L429" s="29">
        <f>(VLOOKUP($G429,Depth_Lookup_CCL!$A$3:$Z$549,11,FALSE))+(I429/100)</f>
        <v>144.74999999999997</v>
      </c>
      <c r="M429" s="67">
        <v>8</v>
      </c>
      <c r="N429" s="70" t="s">
        <v>1395</v>
      </c>
      <c r="P429" s="73"/>
      <c r="Q429" s="73"/>
      <c r="R429" s="73"/>
      <c r="S429" s="74"/>
      <c r="T429" s="73"/>
      <c r="U429" s="75"/>
      <c r="V429" s="73"/>
      <c r="W429" s="73"/>
      <c r="X429" s="73"/>
      <c r="Y429" s="75"/>
      <c r="Z429" s="75"/>
      <c r="AA429" s="75"/>
      <c r="AB429" s="75"/>
      <c r="AC429" s="73"/>
      <c r="AD429" s="73"/>
      <c r="AE429" s="73"/>
      <c r="AF429" s="75"/>
      <c r="AG429" s="75"/>
      <c r="AH429" s="73"/>
      <c r="AI429" s="73"/>
      <c r="AJ429" s="73"/>
      <c r="AK429" s="72"/>
      <c r="AL429" s="76"/>
      <c r="AM429" s="76"/>
      <c r="AN429" s="72"/>
      <c r="AO429" s="76"/>
      <c r="AP429" s="72"/>
      <c r="AQ429" s="72"/>
      <c r="AR429" s="72"/>
      <c r="AS429" s="72"/>
      <c r="AT429" s="77">
        <v>40</v>
      </c>
      <c r="AU429" s="78">
        <v>90</v>
      </c>
      <c r="AV429" s="77">
        <v>22</v>
      </c>
      <c r="AW429" s="77">
        <v>180</v>
      </c>
      <c r="AX429" s="77">
        <f>+(IF($AU429&lt;$AW429,((MIN($AW429,$AU429)+(DEGREES(ATAN((TAN(RADIANS($AV429))/((TAN(RADIANS($AT429))*SIN(RADIANS(ABS($AU429-$AW429))))))-(COS(RADIANS(ABS($AU429-$AW429)))/SIN(RADIANS(ABS($AU429-$AW429)))))))-180)),((MAX($AW429,$AU429)-(DEGREES(ATAN((TAN(RADIANS($AV429))/((TAN(RADIANS($AT429))*SIN(RADIANS(ABS($AU429-$AW429))))))-(COS(RADIANS(ABS($AU429-$AW429)))/SIN(RADIANS(ABS($AU429-$AW429)))))))-180))))</f>
        <v>-64.289198542653395</v>
      </c>
      <c r="AY429" s="77">
        <f>IF($AX429&gt;0,$AX429,360+$AX429)</f>
        <v>295.71080145734663</v>
      </c>
      <c r="AZ429" s="77">
        <f>+ABS(DEGREES(ATAN((COS(RADIANS(ABS($AX429+180-(IF($AU429&gt;$AW429,MAX($AV429,$AU429),MIN($AU429,$AW429))))))/(TAN(RADIANS($AT429)))))))</f>
        <v>47.037166659430369</v>
      </c>
      <c r="BA429" s="77">
        <f>+IF(($AX429+90)&gt;0,$AX429+90,$AX429+450)</f>
        <v>25.710801457346605</v>
      </c>
      <c r="BB429" s="77">
        <f>-$AZ429+90</f>
        <v>42.962833340569631</v>
      </c>
      <c r="BC429" s="77">
        <f>IF(($AY429&lt;180),$AY429+180,$AY429-180)</f>
        <v>115.71080145734663</v>
      </c>
      <c r="BD429" s="79">
        <f>-$AZ429+90</f>
        <v>42.962833340569631</v>
      </c>
      <c r="BE429" s="70">
        <f>30+BD429</f>
        <v>72.962833340569631</v>
      </c>
      <c r="BF429" s="70">
        <f>30-BD429</f>
        <v>-12.962833340569631</v>
      </c>
    </row>
    <row r="430" spans="3:59" s="70" customFormat="1">
      <c r="C430" s="70" t="s">
        <v>1386</v>
      </c>
      <c r="D430" s="70" t="s">
        <v>1387</v>
      </c>
      <c r="E430" s="70">
        <v>54</v>
      </c>
      <c r="F430" s="70">
        <v>3</v>
      </c>
      <c r="G430" s="71" t="str">
        <f t="shared" si="214"/>
        <v>54-3</v>
      </c>
      <c r="H430" s="70">
        <v>42</v>
      </c>
      <c r="I430" s="70">
        <v>56</v>
      </c>
      <c r="J430" s="70" t="b">
        <f>IF((I430/100)&gt;(VLOOKUP($G430,[1]Depth_Lookup_CCL!$A$3:$L$549,9,FALSE)),"Value too high",TRUE)</f>
        <v>1</v>
      </c>
      <c r="K430" s="29">
        <f>(VLOOKUP($G430,Depth_Lookup_CCL!$A$3:$Z$549,11,FALSE))+(H430/100)</f>
        <v>144.74999999999997</v>
      </c>
      <c r="L430" s="29">
        <f>(VLOOKUP($G430,Depth_Lookup_CCL!$A$3:$Z$549,11,FALSE))+(I430/100)</f>
        <v>144.88999999999999</v>
      </c>
      <c r="M430" s="67">
        <v>8</v>
      </c>
      <c r="N430" s="70" t="s">
        <v>1395</v>
      </c>
      <c r="P430" s="73"/>
      <c r="Q430" s="73"/>
      <c r="R430" s="73"/>
      <c r="S430" s="74"/>
      <c r="T430" s="73"/>
      <c r="U430" s="75"/>
      <c r="V430" s="73"/>
      <c r="W430" s="73"/>
      <c r="X430" s="73"/>
      <c r="Y430" s="75"/>
      <c r="Z430" s="75"/>
      <c r="AA430" s="75"/>
      <c r="AB430" s="75"/>
      <c r="AC430" s="73"/>
      <c r="AD430" s="73"/>
      <c r="AE430" s="73"/>
      <c r="AF430" s="75"/>
      <c r="AG430" s="75"/>
      <c r="AH430" s="73"/>
      <c r="AI430" s="73"/>
      <c r="AJ430" s="73"/>
      <c r="AK430" s="72"/>
      <c r="AL430" s="76"/>
      <c r="AM430" s="76"/>
      <c r="AN430" s="72"/>
      <c r="AO430" s="76"/>
      <c r="AP430" s="72"/>
      <c r="AQ430" s="72"/>
      <c r="AR430" s="72"/>
      <c r="AS430" s="72"/>
      <c r="AT430" s="77"/>
      <c r="AU430" s="78"/>
      <c r="AV430" s="77"/>
      <c r="AW430" s="77"/>
      <c r="AX430" s="77"/>
      <c r="AY430" s="77"/>
      <c r="AZ430" s="77"/>
      <c r="BA430" s="77"/>
      <c r="BB430" s="77"/>
      <c r="BC430" s="77"/>
      <c r="BD430" s="79"/>
    </row>
    <row r="431" spans="3:59" s="70" customFormat="1">
      <c r="C431" s="70" t="s">
        <v>1386</v>
      </c>
      <c r="D431" s="70" t="s">
        <v>1387</v>
      </c>
      <c r="E431" s="70">
        <v>54</v>
      </c>
      <c r="F431" s="70">
        <v>3</v>
      </c>
      <c r="G431" s="71" t="str">
        <f t="shared" si="214"/>
        <v>54-3</v>
      </c>
      <c r="H431" s="70">
        <v>56</v>
      </c>
      <c r="I431" s="70">
        <v>57</v>
      </c>
      <c r="J431" s="70" t="b">
        <f>IF((I431/100)&gt;(VLOOKUP($G431,[1]Depth_Lookup_CCL!$A$3:$L$549,9,FALSE)),"Value too high",TRUE)</f>
        <v>1</v>
      </c>
      <c r="K431" s="29">
        <f>(VLOOKUP($G431,Depth_Lookup_CCL!$A$3:$Z$549,11,FALSE))+(H431/100)</f>
        <v>144.88999999999999</v>
      </c>
      <c r="L431" s="29">
        <f>(VLOOKUP($G431,Depth_Lookup_CCL!$A$3:$Z$549,11,FALSE))+(I431/100)</f>
        <v>144.89999999999998</v>
      </c>
      <c r="M431" s="67">
        <v>8</v>
      </c>
      <c r="N431" s="70" t="s">
        <v>1395</v>
      </c>
      <c r="P431" s="73"/>
      <c r="Q431" s="73"/>
      <c r="R431" s="73"/>
      <c r="S431" s="74"/>
      <c r="T431" s="73"/>
      <c r="U431" s="75"/>
      <c r="V431" s="73"/>
      <c r="W431" s="73"/>
      <c r="X431" s="73"/>
      <c r="Y431" s="75"/>
      <c r="Z431" s="75"/>
      <c r="AA431" s="75"/>
      <c r="AB431" s="75"/>
      <c r="AC431" s="73"/>
      <c r="AD431" s="73"/>
      <c r="AE431" s="73"/>
      <c r="AF431" s="75"/>
      <c r="AG431" s="75"/>
      <c r="AH431" s="73"/>
      <c r="AI431" s="73"/>
      <c r="AJ431" s="73"/>
      <c r="AK431" s="72" t="s">
        <v>4</v>
      </c>
      <c r="AL431" s="76" t="s">
        <v>287</v>
      </c>
      <c r="AM431" s="76" t="s">
        <v>290</v>
      </c>
      <c r="AN431" s="72">
        <v>1</v>
      </c>
      <c r="AO431" s="76" t="s">
        <v>1484</v>
      </c>
      <c r="AP431" s="72"/>
      <c r="AQ431" s="72"/>
      <c r="AR431" s="72"/>
      <c r="AS431" s="72"/>
      <c r="AT431" s="77"/>
      <c r="AU431" s="78"/>
      <c r="AV431" s="77"/>
      <c r="AW431" s="77"/>
      <c r="AX431" s="77"/>
      <c r="AY431" s="77"/>
      <c r="AZ431" s="77"/>
      <c r="BA431" s="77"/>
      <c r="BB431" s="77"/>
      <c r="BC431" s="77"/>
      <c r="BD431" s="79"/>
      <c r="BG431" s="70" t="s">
        <v>1476</v>
      </c>
    </row>
    <row r="432" spans="3:59" s="70" customFormat="1">
      <c r="C432" s="70" t="s">
        <v>1386</v>
      </c>
      <c r="D432" s="70" t="s">
        <v>1387</v>
      </c>
      <c r="E432" s="70">
        <v>54</v>
      </c>
      <c r="F432" s="70">
        <v>3</v>
      </c>
      <c r="G432" s="71" t="str">
        <f t="shared" si="214"/>
        <v>54-3</v>
      </c>
      <c r="H432" s="70">
        <v>57</v>
      </c>
      <c r="I432" s="70">
        <v>70</v>
      </c>
      <c r="J432" s="70" t="b">
        <f>IF((I432/100)&gt;(VLOOKUP($G432,[1]Depth_Lookup_CCL!$A$3:$L$549,9,FALSE)),"Value too high",TRUE)</f>
        <v>1</v>
      </c>
      <c r="K432" s="29">
        <f>(VLOOKUP($G432,Depth_Lookup_CCL!$A$3:$Z$549,11,FALSE))+(H432/100)</f>
        <v>144.89999999999998</v>
      </c>
      <c r="L432" s="29">
        <f>(VLOOKUP($G432,Depth_Lookup_CCL!$A$3:$Z$549,11,FALSE))+(I432/100)</f>
        <v>145.02999999999997</v>
      </c>
      <c r="M432" s="67">
        <v>8</v>
      </c>
      <c r="N432" s="70" t="s">
        <v>1395</v>
      </c>
      <c r="P432" s="73"/>
      <c r="Q432" s="73"/>
      <c r="R432" s="73"/>
      <c r="S432" s="74"/>
      <c r="T432" s="73"/>
      <c r="U432" s="75"/>
      <c r="V432" s="73"/>
      <c r="W432" s="73"/>
      <c r="X432" s="73"/>
      <c r="Y432" s="75"/>
      <c r="Z432" s="75"/>
      <c r="AA432" s="75"/>
      <c r="AB432" s="75"/>
      <c r="AC432" s="73"/>
      <c r="AD432" s="73"/>
      <c r="AE432" s="73"/>
      <c r="AF432" s="75"/>
      <c r="AG432" s="75"/>
      <c r="AH432" s="73"/>
      <c r="AI432" s="73"/>
      <c r="AJ432" s="73"/>
      <c r="AK432" s="72"/>
      <c r="AL432" s="76"/>
      <c r="AM432" s="76"/>
      <c r="AN432" s="72"/>
      <c r="AO432" s="76"/>
      <c r="AP432" s="72"/>
      <c r="AQ432" s="72"/>
      <c r="AR432" s="72"/>
      <c r="AS432" s="72"/>
      <c r="AT432" s="77">
        <v>32</v>
      </c>
      <c r="AU432" s="78">
        <v>90</v>
      </c>
      <c r="AV432" s="77">
        <v>26</v>
      </c>
      <c r="AW432" s="77">
        <v>180</v>
      </c>
      <c r="AX432" s="77">
        <f>+(IF($AU432&lt;$AW432,((MIN($AW432,$AU432)+(DEGREES(ATAN((TAN(RADIANS($AV432))/((TAN(RADIANS($AT432))*SIN(RADIANS(ABS($AU432-$AW432))))))-(COS(RADIANS(ABS($AU432-$AW432)))/SIN(RADIANS(ABS($AU432-$AW432)))))))-180)),((MAX($AW432,$AU432)-(DEGREES(ATAN((TAN(RADIANS($AV432))/((TAN(RADIANS($AT432))*SIN(RADIANS(ABS($AU432-$AW432))))))-(COS(RADIANS(ABS($AU432-$AW432)))/SIN(RADIANS(ABS($AU432-$AW432)))))))-180))))</f>
        <v>-52.026705080845758</v>
      </c>
      <c r="AY432" s="77">
        <f>IF($AX432&gt;0,$AX432,360+$AX432)</f>
        <v>307.97329491915423</v>
      </c>
      <c r="AZ432" s="77">
        <f>+ABS(DEGREES(ATAN((COS(RADIANS(ABS($AX432+180-(IF($AU432&gt;$AW432,MAX($AV432,$AU432),MIN($AU432,$AW432))))))/(TAN(RADIANS($AT432)))))))</f>
        <v>51.596770204412138</v>
      </c>
      <c r="BA432" s="77">
        <f>+IF(($AX432+90)&gt;0,$AX432+90,$AX432+450)</f>
        <v>37.973294919154242</v>
      </c>
      <c r="BB432" s="77">
        <f>-$AZ432+90</f>
        <v>38.403229795587862</v>
      </c>
      <c r="BC432" s="77">
        <f>IF(($AY432&lt;180),$AY432+180,$AY432-180)</f>
        <v>127.97329491915423</v>
      </c>
      <c r="BD432" s="79">
        <f>-$AZ432+90</f>
        <v>38.403229795587862</v>
      </c>
      <c r="BE432" s="70">
        <f>30+BD432</f>
        <v>68.403229795587862</v>
      </c>
      <c r="BF432" s="70">
        <f>30-BD432</f>
        <v>-8.4032297955878619</v>
      </c>
    </row>
    <row r="433" spans="3:59" s="70" customFormat="1">
      <c r="C433" s="70" t="s">
        <v>1386</v>
      </c>
      <c r="D433" s="70" t="s">
        <v>1387</v>
      </c>
      <c r="E433" s="70">
        <v>54</v>
      </c>
      <c r="F433" s="70">
        <v>3</v>
      </c>
      <c r="G433" s="71" t="str">
        <f t="shared" si="214"/>
        <v>54-3</v>
      </c>
      <c r="H433" s="70">
        <v>70</v>
      </c>
      <c r="I433" s="70">
        <v>80</v>
      </c>
      <c r="J433" s="70" t="b">
        <f>IF((I433/100)&gt;(VLOOKUP($G433,[1]Depth_Lookup_CCL!$A$3:$L$549,9,FALSE)),"Value too high",TRUE)</f>
        <v>1</v>
      </c>
      <c r="K433" s="29">
        <f>(VLOOKUP($G433,Depth_Lookup_CCL!$A$3:$Z$549,11,FALSE))+(H433/100)</f>
        <v>145.02999999999997</v>
      </c>
      <c r="L433" s="29">
        <f>(VLOOKUP($G433,Depth_Lookup_CCL!$A$3:$Z$549,11,FALSE))+(I433/100)</f>
        <v>145.13</v>
      </c>
      <c r="M433" s="67">
        <v>8</v>
      </c>
      <c r="N433" s="70" t="s">
        <v>1395</v>
      </c>
      <c r="P433" s="73"/>
      <c r="Q433" s="73"/>
      <c r="R433" s="73"/>
      <c r="S433" s="74"/>
      <c r="T433" s="73"/>
      <c r="U433" s="75"/>
      <c r="V433" s="73"/>
      <c r="W433" s="73"/>
      <c r="X433" s="73"/>
      <c r="Y433" s="75"/>
      <c r="Z433" s="75"/>
      <c r="AA433" s="75"/>
      <c r="AB433" s="75"/>
      <c r="AC433" s="73"/>
      <c r="AD433" s="73"/>
      <c r="AE433" s="73"/>
      <c r="AF433" s="75"/>
      <c r="AG433" s="75"/>
      <c r="AH433" s="73"/>
      <c r="AI433" s="73"/>
      <c r="AJ433" s="73"/>
      <c r="AK433" s="72"/>
      <c r="AL433" s="76"/>
      <c r="AM433" s="76"/>
      <c r="AN433" s="72"/>
      <c r="AO433" s="76"/>
      <c r="AP433" s="72"/>
      <c r="AQ433" s="72"/>
      <c r="AR433" s="72"/>
      <c r="AS433" s="72"/>
      <c r="AT433" s="77">
        <v>32</v>
      </c>
      <c r="AU433" s="78">
        <v>90</v>
      </c>
      <c r="AV433" s="77">
        <v>26</v>
      </c>
      <c r="AW433" s="77">
        <v>180</v>
      </c>
      <c r="AX433" s="77">
        <f>+(IF($AU433&lt;$AW433,((MIN($AW433,$AU433)+(DEGREES(ATAN((TAN(RADIANS($AV433))/((TAN(RADIANS($AT433))*SIN(RADIANS(ABS($AU433-$AW433))))))-(COS(RADIANS(ABS($AU433-$AW433)))/SIN(RADIANS(ABS($AU433-$AW433)))))))-180)),((MAX($AW433,$AU433)-(DEGREES(ATAN((TAN(RADIANS($AV433))/((TAN(RADIANS($AT433))*SIN(RADIANS(ABS($AU433-$AW433))))))-(COS(RADIANS(ABS($AU433-$AW433)))/SIN(RADIANS(ABS($AU433-$AW433)))))))-180))))</f>
        <v>-52.026705080845758</v>
      </c>
      <c r="AY433" s="77">
        <f>IF($AX433&gt;0,$AX433,360+$AX433)</f>
        <v>307.97329491915423</v>
      </c>
      <c r="AZ433" s="77">
        <f>+ABS(DEGREES(ATAN((COS(RADIANS(ABS($AX433+180-(IF($AU433&gt;$AW433,MAX($AV433,$AU433),MIN($AU433,$AW433))))))/(TAN(RADIANS($AT433)))))))</f>
        <v>51.596770204412138</v>
      </c>
      <c r="BA433" s="77">
        <f>+IF(($AX433+90)&gt;0,$AX433+90,$AX433+450)</f>
        <v>37.973294919154242</v>
      </c>
      <c r="BB433" s="77">
        <f>-$AZ433+90</f>
        <v>38.403229795587862</v>
      </c>
      <c r="BC433" s="77">
        <f>IF(($AY433&lt;180),$AY433+180,$AY433-180)</f>
        <v>127.97329491915423</v>
      </c>
      <c r="BD433" s="79">
        <f>-$AZ433+90</f>
        <v>38.403229795587862</v>
      </c>
      <c r="BE433" s="70">
        <f>30+BD433</f>
        <v>68.403229795587862</v>
      </c>
      <c r="BF433" s="70">
        <f>30-BD433</f>
        <v>-8.4032297955878619</v>
      </c>
    </row>
    <row r="434" spans="3:59" s="70" customFormat="1">
      <c r="C434" s="70" t="s">
        <v>1386</v>
      </c>
      <c r="D434" s="70" t="s">
        <v>1387</v>
      </c>
      <c r="E434" s="70">
        <v>54</v>
      </c>
      <c r="F434" s="70">
        <v>3</v>
      </c>
      <c r="G434" s="71" t="str">
        <f t="shared" si="214"/>
        <v>54-3</v>
      </c>
      <c r="H434" s="70">
        <v>80</v>
      </c>
      <c r="I434" s="70">
        <v>91</v>
      </c>
      <c r="J434" s="70" t="b">
        <f>IF((I434/100)&gt;(VLOOKUP($G434,[1]Depth_Lookup_CCL!$A$3:$L$549,9,FALSE)),"Value too high",TRUE)</f>
        <v>1</v>
      </c>
      <c r="K434" s="29">
        <f>(VLOOKUP($G434,Depth_Lookup_CCL!$A$3:$Z$549,11,FALSE))+(H434/100)</f>
        <v>145.13</v>
      </c>
      <c r="L434" s="29">
        <f>(VLOOKUP($G434,Depth_Lookup_CCL!$A$3:$Z$549,11,FALSE))+(I434/100)</f>
        <v>145.23999999999998</v>
      </c>
      <c r="M434" s="67">
        <v>8</v>
      </c>
      <c r="N434" s="70" t="s">
        <v>1395</v>
      </c>
      <c r="P434" s="73"/>
      <c r="Q434" s="73"/>
      <c r="R434" s="73"/>
      <c r="S434" s="74"/>
      <c r="T434" s="73"/>
      <c r="U434" s="75"/>
      <c r="V434" s="73"/>
      <c r="W434" s="73"/>
      <c r="X434" s="73"/>
      <c r="Y434" s="75"/>
      <c r="Z434" s="75"/>
      <c r="AA434" s="75"/>
      <c r="AB434" s="75"/>
      <c r="AC434" s="73"/>
      <c r="AD434" s="73"/>
      <c r="AE434" s="73"/>
      <c r="AF434" s="75"/>
      <c r="AG434" s="75"/>
      <c r="AH434" s="73"/>
      <c r="AI434" s="73"/>
      <c r="AJ434" s="73"/>
      <c r="AK434" s="72"/>
      <c r="AL434" s="76"/>
      <c r="AM434" s="76"/>
      <c r="AN434" s="72"/>
      <c r="AO434" s="76"/>
      <c r="AP434" s="72"/>
      <c r="AQ434" s="72"/>
      <c r="AR434" s="72"/>
      <c r="AS434" s="72"/>
      <c r="AT434" s="77"/>
      <c r="AU434" s="78"/>
      <c r="AV434" s="77"/>
      <c r="AW434" s="77"/>
      <c r="AX434" s="77"/>
      <c r="AY434" s="77"/>
      <c r="AZ434" s="77"/>
      <c r="BA434" s="77"/>
      <c r="BB434" s="77"/>
      <c r="BC434" s="77"/>
      <c r="BD434" s="79"/>
    </row>
    <row r="435" spans="3:59" s="70" customFormat="1">
      <c r="C435" s="70" t="s">
        <v>1386</v>
      </c>
      <c r="D435" s="70" t="s">
        <v>1387</v>
      </c>
      <c r="E435" s="70">
        <v>54</v>
      </c>
      <c r="F435" s="70">
        <v>4</v>
      </c>
      <c r="G435" s="71" t="str">
        <f t="shared" si="213"/>
        <v>54-4</v>
      </c>
      <c r="H435" s="70">
        <v>0</v>
      </c>
      <c r="I435" s="70">
        <v>66</v>
      </c>
      <c r="J435" s="70" t="b">
        <f>IF((I435/100)&gt;(VLOOKUP($G435,[1]Depth_Lookup_CCL!$A$3:$L$549,9,FALSE)),"Value too high",TRUE)</f>
        <v>1</v>
      </c>
      <c r="K435" s="29">
        <f>(VLOOKUP($G435,Depth_Lookup_CCL!$A$3:$Z$549,11,FALSE))+(H435/100)</f>
        <v>145.23999999999998</v>
      </c>
      <c r="L435" s="29">
        <f>(VLOOKUP($G435,Depth_Lookup_CCL!$A$3:$Z$549,11,FALSE))+(I435/100)</f>
        <v>145.89999999999998</v>
      </c>
      <c r="M435" s="67">
        <v>8</v>
      </c>
      <c r="N435" s="70" t="s">
        <v>1395</v>
      </c>
      <c r="O435" s="70" t="s">
        <v>233</v>
      </c>
      <c r="P435" s="73"/>
      <c r="Q435" s="73"/>
      <c r="R435" s="73"/>
      <c r="S435" s="74"/>
      <c r="T435" s="73" t="s">
        <v>171</v>
      </c>
      <c r="U435" s="75" t="s">
        <v>155</v>
      </c>
      <c r="V435" s="73" t="s">
        <v>176</v>
      </c>
      <c r="W435" s="73" t="s">
        <v>107</v>
      </c>
      <c r="X435" s="73">
        <f>VLOOKUP(W435,[5]definitions_list_lookup!$V$12:$W$15,2,FALSE)</f>
        <v>2</v>
      </c>
      <c r="Y435" s="75" t="s">
        <v>242</v>
      </c>
      <c r="Z435" s="75">
        <f>VLOOKUP(Y435,[5]definitions_list_lookup!$AT$3:$AU$5,2,FALSE)</f>
        <v>1</v>
      </c>
      <c r="AA435" s="75">
        <v>35</v>
      </c>
      <c r="AB435" s="75"/>
      <c r="AC435" s="73"/>
      <c r="AD435" s="73"/>
      <c r="AE435" s="73" t="e">
        <f>VLOOKUP(AD435,definitions_list_lookup!$Y$12:$Z$15,2,FALSE)</f>
        <v>#N/A</v>
      </c>
      <c r="AF435" s="75"/>
      <c r="AG435" s="75" t="e">
        <f>VLOOKUP(AF435,definitions_list_lookup!$AT$3:$AU$5,2,FALSE)</f>
        <v>#N/A</v>
      </c>
      <c r="AH435" s="73"/>
      <c r="AI435" s="73"/>
      <c r="AJ435" s="73"/>
      <c r="AK435" s="72"/>
      <c r="AL435" s="76"/>
      <c r="AM435" s="76"/>
      <c r="AN435" s="72"/>
      <c r="AO435" s="76"/>
      <c r="AP435" s="72"/>
      <c r="AQ435" s="72"/>
      <c r="AR435" s="72"/>
      <c r="AS435" s="72"/>
      <c r="AT435" s="77">
        <v>34</v>
      </c>
      <c r="AU435" s="78">
        <v>90</v>
      </c>
      <c r="AV435" s="77">
        <v>5</v>
      </c>
      <c r="AW435" s="77">
        <v>360</v>
      </c>
      <c r="AX435" s="77">
        <f t="shared" si="206"/>
        <v>-97.390418493158521</v>
      </c>
      <c r="AY435" s="77">
        <f t="shared" si="207"/>
        <v>262.60958150684149</v>
      </c>
      <c r="AZ435" s="77">
        <f t="shared" si="208"/>
        <v>55.778076302436865</v>
      </c>
      <c r="BA435" s="77">
        <f t="shared" si="209"/>
        <v>352.60958150684149</v>
      </c>
      <c r="BB435" s="77">
        <f t="shared" si="210"/>
        <v>34.221923697563135</v>
      </c>
      <c r="BC435" s="77">
        <f t="shared" si="211"/>
        <v>82.609581506841494</v>
      </c>
      <c r="BD435" s="79">
        <f t="shared" si="212"/>
        <v>34.221923697563135</v>
      </c>
      <c r="BE435" s="70">
        <f t="shared" si="58"/>
        <v>64.221923697563142</v>
      </c>
      <c r="BF435" s="70">
        <f t="shared" si="181"/>
        <v>-4.2219236975631347</v>
      </c>
    </row>
    <row r="436" spans="3:59" s="70" customFormat="1">
      <c r="C436" s="70" t="s">
        <v>1386</v>
      </c>
      <c r="D436" s="70" t="s">
        <v>1387</v>
      </c>
      <c r="E436" s="70">
        <v>55</v>
      </c>
      <c r="F436" s="70">
        <v>1</v>
      </c>
      <c r="G436" s="71" t="str">
        <f t="shared" si="213"/>
        <v>55-1</v>
      </c>
      <c r="H436" s="70">
        <v>0</v>
      </c>
      <c r="I436" s="70">
        <v>97</v>
      </c>
      <c r="J436" s="70" t="b">
        <f>IF((I436/100)&gt;(VLOOKUP($G436,[1]Depth_Lookup_CCL!$A$3:$L$549,9,FALSE)),"Value too high",TRUE)</f>
        <v>1</v>
      </c>
      <c r="K436" s="29">
        <f>(VLOOKUP($G436,Depth_Lookup_CCL!$A$3:$Z$549,11,FALSE))+(H436/100)</f>
        <v>145.75</v>
      </c>
      <c r="L436" s="29">
        <f>(VLOOKUP($G436,Depth_Lookup_CCL!$A$3:$Z$549,11,FALSE))+(I436/100)</f>
        <v>146.72</v>
      </c>
      <c r="M436" s="67">
        <v>8</v>
      </c>
      <c r="N436" s="70" t="s">
        <v>1395</v>
      </c>
      <c r="O436" s="70" t="s">
        <v>233</v>
      </c>
      <c r="P436" s="73"/>
      <c r="Q436" s="73"/>
      <c r="R436" s="73"/>
      <c r="S436" s="74"/>
      <c r="T436" s="73" t="s">
        <v>170</v>
      </c>
      <c r="U436" s="75" t="s">
        <v>155</v>
      </c>
      <c r="V436" s="73" t="s">
        <v>176</v>
      </c>
      <c r="W436" s="73" t="s">
        <v>107</v>
      </c>
      <c r="X436" s="73">
        <f>VLOOKUP(W436,[5]definitions_list_lookup!$V$12:$W$15,2,FALSE)</f>
        <v>2</v>
      </c>
      <c r="Y436" s="75" t="s">
        <v>242</v>
      </c>
      <c r="Z436" s="75">
        <f>VLOOKUP(Y436,[5]definitions_list_lookup!$AT$3:$AU$5,2,FALSE)</f>
        <v>1</v>
      </c>
      <c r="AA436" s="75">
        <v>7</v>
      </c>
      <c r="AB436" s="75" t="s">
        <v>1435</v>
      </c>
      <c r="AC436" s="73"/>
      <c r="AD436" s="73"/>
      <c r="AE436" s="73" t="e">
        <f>VLOOKUP(AD436,definitions_list_lookup!$Y$12:$Z$15,2,FALSE)</f>
        <v>#N/A</v>
      </c>
      <c r="AF436" s="75"/>
      <c r="AG436" s="75" t="e">
        <f>VLOOKUP(AF436,definitions_list_lookup!$AT$3:$AU$5,2,FALSE)</f>
        <v>#N/A</v>
      </c>
      <c r="AH436" s="73"/>
      <c r="AI436" s="73"/>
      <c r="AJ436" s="73"/>
      <c r="AK436" s="72"/>
      <c r="AL436" s="76"/>
      <c r="AM436" s="76"/>
      <c r="AN436" s="72"/>
      <c r="AO436" s="76"/>
      <c r="AP436" s="72"/>
      <c r="AQ436" s="72"/>
      <c r="AR436" s="72"/>
      <c r="AS436" s="72"/>
      <c r="AT436" s="77">
        <v>31</v>
      </c>
      <c r="AU436" s="78">
        <v>90</v>
      </c>
      <c r="AV436" s="77">
        <v>0</v>
      </c>
      <c r="AW436" s="77">
        <v>360</v>
      </c>
      <c r="AX436" s="77">
        <f t="shared" si="206"/>
        <v>-90.000000000000014</v>
      </c>
      <c r="AY436" s="77">
        <f t="shared" si="207"/>
        <v>270</v>
      </c>
      <c r="AZ436" s="77">
        <f t="shared" si="208"/>
        <v>59.000000000000007</v>
      </c>
      <c r="BA436" s="77">
        <f t="shared" si="209"/>
        <v>360</v>
      </c>
      <c r="BB436" s="77">
        <f t="shared" si="210"/>
        <v>30.999999999999993</v>
      </c>
      <c r="BC436" s="77">
        <f t="shared" si="211"/>
        <v>90</v>
      </c>
      <c r="BD436" s="79">
        <f t="shared" si="212"/>
        <v>30.999999999999993</v>
      </c>
      <c r="BE436" s="70">
        <f t="shared" si="58"/>
        <v>60.999999999999993</v>
      </c>
      <c r="BF436" s="70">
        <f t="shared" si="181"/>
        <v>-0.99999999999999289</v>
      </c>
    </row>
    <row r="437" spans="3:59" s="70" customFormat="1">
      <c r="C437" s="70" t="s">
        <v>1386</v>
      </c>
      <c r="D437" s="70" t="s">
        <v>1387</v>
      </c>
      <c r="E437" s="70">
        <v>55</v>
      </c>
      <c r="F437" s="70">
        <v>2</v>
      </c>
      <c r="G437" s="71" t="str">
        <f t="shared" si="213"/>
        <v>55-2</v>
      </c>
      <c r="H437" s="70">
        <v>0</v>
      </c>
      <c r="I437" s="70">
        <v>85</v>
      </c>
      <c r="J437" s="70" t="b">
        <f>IF((I437/100)&gt;(VLOOKUP($G437,[1]Depth_Lookup_CCL!$A$3:$L$549,9,FALSE)),"Value too high",TRUE)</f>
        <v>1</v>
      </c>
      <c r="K437" s="29">
        <f>(VLOOKUP($G437,Depth_Lookup_CCL!$A$3:$Z$549,11,FALSE))+(H437/100)</f>
        <v>146.72499999999999</v>
      </c>
      <c r="L437" s="29">
        <f>(VLOOKUP($G437,Depth_Lookup_CCL!$A$3:$Z$549,11,FALSE))+(I437/100)</f>
        <v>147.57499999999999</v>
      </c>
      <c r="M437" s="67">
        <v>8</v>
      </c>
      <c r="N437" s="70" t="s">
        <v>1389</v>
      </c>
      <c r="O437" s="70" t="s">
        <v>233</v>
      </c>
      <c r="P437" s="73"/>
      <c r="Q437" s="73"/>
      <c r="R437" s="73"/>
      <c r="S437" s="74"/>
      <c r="T437" s="73" t="s">
        <v>170</v>
      </c>
      <c r="U437" s="75" t="s">
        <v>155</v>
      </c>
      <c r="V437" s="73" t="s">
        <v>176</v>
      </c>
      <c r="W437" s="73" t="s">
        <v>166</v>
      </c>
      <c r="X437" s="73">
        <f>VLOOKUP(W437,[5]definitions_list_lookup!$V$12:$W$15,2,FALSE)</f>
        <v>1</v>
      </c>
      <c r="Y437" s="75" t="s">
        <v>241</v>
      </c>
      <c r="Z437" s="75">
        <f>VLOOKUP(Y437,[5]definitions_list_lookup!$AT$3:$AU$5,2,FALSE)</f>
        <v>0</v>
      </c>
      <c r="AA437" s="75">
        <v>1</v>
      </c>
      <c r="AB437" s="75"/>
      <c r="AC437" s="73"/>
      <c r="AD437" s="73"/>
      <c r="AE437" s="73" t="e">
        <f>VLOOKUP(AD437,definitions_list_lookup!$Y$12:$Z$15,2,FALSE)</f>
        <v>#N/A</v>
      </c>
      <c r="AF437" s="75"/>
      <c r="AG437" s="75" t="e">
        <f>VLOOKUP(AF437,definitions_list_lookup!$AT$3:$AU$5,2,FALSE)</f>
        <v>#N/A</v>
      </c>
      <c r="AH437" s="73"/>
      <c r="AI437" s="73"/>
      <c r="AJ437" s="73"/>
      <c r="AK437" s="72"/>
      <c r="AL437" s="76"/>
      <c r="AM437" s="76"/>
      <c r="AN437" s="72"/>
      <c r="AO437" s="76"/>
      <c r="AP437" s="72"/>
      <c r="AQ437" s="72"/>
      <c r="AR437" s="72"/>
      <c r="AS437" s="72"/>
      <c r="AT437" s="77">
        <v>35</v>
      </c>
      <c r="AU437" s="78">
        <v>90</v>
      </c>
      <c r="AV437" s="77">
        <v>0</v>
      </c>
      <c r="AW437" s="77">
        <v>360</v>
      </c>
      <c r="AX437" s="77">
        <f t="shared" si="206"/>
        <v>-90.000000000000014</v>
      </c>
      <c r="AY437" s="77">
        <f t="shared" si="207"/>
        <v>270</v>
      </c>
      <c r="AZ437" s="77">
        <f t="shared" si="208"/>
        <v>55</v>
      </c>
      <c r="BA437" s="77">
        <f t="shared" si="209"/>
        <v>360</v>
      </c>
      <c r="BB437" s="77">
        <f t="shared" si="210"/>
        <v>35</v>
      </c>
      <c r="BC437" s="77">
        <f t="shared" si="211"/>
        <v>90</v>
      </c>
      <c r="BD437" s="79">
        <f t="shared" si="212"/>
        <v>35</v>
      </c>
      <c r="BE437" s="70">
        <f t="shared" si="58"/>
        <v>65</v>
      </c>
      <c r="BF437" s="70">
        <f t="shared" si="181"/>
        <v>-5</v>
      </c>
    </row>
    <row r="438" spans="3:59" s="70" customFormat="1">
      <c r="C438" s="70" t="s">
        <v>1386</v>
      </c>
      <c r="D438" s="70" t="s">
        <v>1387</v>
      </c>
      <c r="E438" s="70">
        <v>55</v>
      </c>
      <c r="F438" s="70">
        <v>3</v>
      </c>
      <c r="G438" s="71" t="str">
        <f t="shared" si="213"/>
        <v>55-3</v>
      </c>
      <c r="H438" s="70">
        <v>0</v>
      </c>
      <c r="I438" s="70">
        <v>5</v>
      </c>
      <c r="J438" s="70" t="b">
        <f>IF((I438/100)&gt;(VLOOKUP($G438,[1]Depth_Lookup_CCL!$A$3:$L$549,9,FALSE)),"Value too high",TRUE)</f>
        <v>1</v>
      </c>
      <c r="K438" s="29">
        <f>(VLOOKUP($G438,Depth_Lookup_CCL!$A$3:$Z$549,11,FALSE))+(H438/100)</f>
        <v>147.57499999999999</v>
      </c>
      <c r="L438" s="29">
        <f>(VLOOKUP($G438,Depth_Lookup_CCL!$A$3:$Z$549,11,FALSE))+(I438/100)</f>
        <v>147.625</v>
      </c>
      <c r="M438" s="67">
        <v>8</v>
      </c>
      <c r="N438" s="70" t="s">
        <v>1395</v>
      </c>
      <c r="O438" s="70" t="s">
        <v>233</v>
      </c>
      <c r="P438" s="73"/>
      <c r="Q438" s="73"/>
      <c r="R438" s="73"/>
      <c r="S438" s="74"/>
      <c r="T438" s="73" t="s">
        <v>170</v>
      </c>
      <c r="U438" s="75" t="s">
        <v>155</v>
      </c>
      <c r="V438" s="73" t="s">
        <v>176</v>
      </c>
      <c r="W438" s="73" t="s">
        <v>107</v>
      </c>
      <c r="X438" s="73">
        <f>VLOOKUP(W438,[5]definitions_list_lookup!$V$12:$W$15,2,FALSE)</f>
        <v>2</v>
      </c>
      <c r="Y438" s="75" t="s">
        <v>242</v>
      </c>
      <c r="Z438" s="75">
        <f>VLOOKUP(Y438,[5]definitions_list_lookup!$AT$3:$AU$5,2,FALSE)</f>
        <v>1</v>
      </c>
      <c r="AA438" s="75">
        <v>55</v>
      </c>
      <c r="AB438" s="75"/>
      <c r="AC438" s="73"/>
      <c r="AD438" s="73"/>
      <c r="AE438" s="73" t="e">
        <f>VLOOKUP(AD438,definitions_list_lookup!$Y$12:$Z$15,2,FALSE)</f>
        <v>#N/A</v>
      </c>
      <c r="AF438" s="75"/>
      <c r="AG438" s="75" t="e">
        <f>VLOOKUP(AF438,definitions_list_lookup!$AT$3:$AU$5,2,FALSE)</f>
        <v>#N/A</v>
      </c>
      <c r="AH438" s="73"/>
      <c r="AI438" s="73"/>
      <c r="AJ438" s="73"/>
      <c r="AK438" s="72"/>
      <c r="AL438" s="76"/>
      <c r="AM438" s="76"/>
      <c r="AN438" s="72"/>
      <c r="AO438" s="76"/>
      <c r="AP438" s="72"/>
      <c r="AQ438" s="72"/>
      <c r="AR438" s="72"/>
      <c r="AS438" s="72"/>
    </row>
    <row r="439" spans="3:59" s="70" customFormat="1">
      <c r="C439" s="70" t="s">
        <v>1386</v>
      </c>
      <c r="D439" s="70" t="s">
        <v>1387</v>
      </c>
      <c r="E439" s="70">
        <v>55</v>
      </c>
      <c r="F439" s="70">
        <v>3</v>
      </c>
      <c r="G439" s="71" t="str">
        <f t="shared" ref="G439:G443" si="215">E439&amp;"-"&amp;F439</f>
        <v>55-3</v>
      </c>
      <c r="H439" s="70">
        <v>5</v>
      </c>
      <c r="I439" s="70">
        <v>25</v>
      </c>
      <c r="J439" s="70" t="b">
        <f>IF((I439/100)&gt;(VLOOKUP($G439,[1]Depth_Lookup_CCL!$A$3:$L$549,9,FALSE)),"Value too high",TRUE)</f>
        <v>1</v>
      </c>
      <c r="K439" s="29">
        <f>(VLOOKUP($G439,Depth_Lookup_CCL!$A$3:$Z$549,11,FALSE))+(H439/100)</f>
        <v>147.625</v>
      </c>
      <c r="L439" s="29">
        <f>(VLOOKUP($G439,Depth_Lookup_CCL!$A$3:$Z$549,11,FALSE))+(I439/100)</f>
        <v>147.82499999999999</v>
      </c>
      <c r="M439" s="67">
        <v>8</v>
      </c>
      <c r="N439" s="70" t="s">
        <v>1395</v>
      </c>
      <c r="P439" s="73"/>
      <c r="Q439" s="73"/>
      <c r="R439" s="73"/>
      <c r="S439" s="74"/>
      <c r="T439" s="73"/>
      <c r="U439" s="75"/>
      <c r="V439" s="73"/>
      <c r="W439" s="73"/>
      <c r="X439" s="73"/>
      <c r="Y439" s="75"/>
      <c r="Z439" s="75"/>
      <c r="AA439" s="75"/>
      <c r="AB439" s="75"/>
      <c r="AC439" s="73"/>
      <c r="AD439" s="73"/>
      <c r="AE439" s="73"/>
      <c r="AF439" s="75"/>
      <c r="AG439" s="75"/>
      <c r="AH439" s="73"/>
      <c r="AI439" s="73"/>
      <c r="AJ439" s="73"/>
      <c r="AK439" s="72" t="s">
        <v>8</v>
      </c>
      <c r="AL439" s="76" t="s">
        <v>285</v>
      </c>
      <c r="AM439" s="76" t="s">
        <v>286</v>
      </c>
      <c r="AN439" s="72">
        <v>2</v>
      </c>
      <c r="AO439" s="76" t="s">
        <v>1486</v>
      </c>
      <c r="AP439" s="72"/>
      <c r="AQ439" s="72"/>
      <c r="AR439" s="72"/>
      <c r="AS439" s="72"/>
      <c r="AT439" s="77"/>
      <c r="AU439" s="78"/>
      <c r="AV439" s="77"/>
      <c r="AW439" s="77"/>
      <c r="AX439" s="77"/>
      <c r="AY439" s="77"/>
      <c r="AZ439" s="77"/>
      <c r="BA439" s="77"/>
      <c r="BB439" s="77"/>
      <c r="BC439" s="77"/>
      <c r="BD439" s="79"/>
      <c r="BG439" s="70" t="s">
        <v>1476</v>
      </c>
    </row>
    <row r="440" spans="3:59" s="70" customFormat="1">
      <c r="C440" s="70" t="s">
        <v>1386</v>
      </c>
      <c r="D440" s="70" t="s">
        <v>1387</v>
      </c>
      <c r="E440" s="70">
        <v>55</v>
      </c>
      <c r="F440" s="70">
        <v>3</v>
      </c>
      <c r="G440" s="71" t="str">
        <f t="shared" si="215"/>
        <v>55-3</v>
      </c>
      <c r="H440" s="70">
        <v>25</v>
      </c>
      <c r="I440" s="70">
        <v>42</v>
      </c>
      <c r="J440" s="70" t="b">
        <f>IF((I440/100)&gt;(VLOOKUP($G440,[1]Depth_Lookup_CCL!$A$3:$L$549,9,FALSE)),"Value too high",TRUE)</f>
        <v>1</v>
      </c>
      <c r="K440" s="29">
        <f>(VLOOKUP($G440,Depth_Lookup_CCL!$A$3:$Z$549,11,FALSE))+(H440/100)</f>
        <v>147.82499999999999</v>
      </c>
      <c r="L440" s="29">
        <f>(VLOOKUP($G440,Depth_Lookup_CCL!$A$3:$Z$549,11,FALSE))+(I440/100)</f>
        <v>147.99499999999998</v>
      </c>
      <c r="M440" s="67">
        <v>8</v>
      </c>
      <c r="N440" s="70" t="s">
        <v>1395</v>
      </c>
      <c r="P440" s="73"/>
      <c r="Q440" s="73"/>
      <c r="R440" s="73"/>
      <c r="S440" s="74"/>
      <c r="T440" s="73"/>
      <c r="U440" s="75"/>
      <c r="V440" s="73"/>
      <c r="W440" s="73"/>
      <c r="X440" s="73"/>
      <c r="Y440" s="75"/>
      <c r="Z440" s="75"/>
      <c r="AA440" s="75"/>
      <c r="AB440" s="75"/>
      <c r="AC440" s="73"/>
      <c r="AD440" s="73"/>
      <c r="AE440" s="73"/>
      <c r="AF440" s="75"/>
      <c r="AG440" s="75"/>
      <c r="AH440" s="73"/>
      <c r="AI440" s="73"/>
      <c r="AJ440" s="73"/>
      <c r="AK440" s="72"/>
      <c r="AL440" s="76"/>
      <c r="AM440" s="76"/>
      <c r="AN440" s="72"/>
      <c r="AO440" s="76"/>
      <c r="AP440" s="72"/>
      <c r="AQ440" s="72"/>
      <c r="AR440" s="72"/>
      <c r="AS440" s="72"/>
      <c r="AT440" s="77">
        <v>32</v>
      </c>
      <c r="AU440" s="78">
        <v>90</v>
      </c>
      <c r="AV440" s="77">
        <v>0</v>
      </c>
      <c r="AW440" s="77">
        <v>360</v>
      </c>
      <c r="AX440" s="77">
        <f>+(IF($AU440&lt;$AW440,((MIN($AW440,$AU440)+(DEGREES(ATAN((TAN(RADIANS($AV440))/((TAN(RADIANS($AT440))*SIN(RADIANS(ABS($AU440-$AW440))))))-(COS(RADIANS(ABS($AU440-$AW440)))/SIN(RADIANS(ABS($AU440-$AW440)))))))-180)),((MAX($AW440,$AU440)-(DEGREES(ATAN((TAN(RADIANS($AV440))/((TAN(RADIANS($AT440))*SIN(RADIANS(ABS($AU440-$AW440))))))-(COS(RADIANS(ABS($AU440-$AW440)))/SIN(RADIANS(ABS($AU440-$AW440)))))))-180))))</f>
        <v>-90.000000000000014</v>
      </c>
      <c r="AY440" s="77">
        <f>IF($AX440&gt;0,$AX440,360+$AX440)</f>
        <v>270</v>
      </c>
      <c r="AZ440" s="77">
        <f>+ABS(DEGREES(ATAN((COS(RADIANS(ABS($AX440+180-(IF($AU440&gt;$AW440,MAX($AV440,$AU440),MIN($AU440,$AW440))))))/(TAN(RADIANS($AT440)))))))</f>
        <v>58.000000000000007</v>
      </c>
      <c r="BA440" s="77">
        <f>+IF(($AX440+90)&gt;0,$AX440+90,$AX440+450)</f>
        <v>360</v>
      </c>
      <c r="BB440" s="77">
        <f>-$AZ440+90</f>
        <v>31.999999999999993</v>
      </c>
      <c r="BC440" s="77">
        <f>IF(($AY440&lt;180),$AY440+180,$AY440-180)</f>
        <v>90</v>
      </c>
      <c r="BD440" s="79">
        <f>-$AZ440+90</f>
        <v>31.999999999999993</v>
      </c>
      <c r="BE440" s="70">
        <f>30+BD440</f>
        <v>61.999999999999993</v>
      </c>
      <c r="BF440" s="70">
        <f>30-BD440</f>
        <v>-1.9999999999999929</v>
      </c>
    </row>
    <row r="441" spans="3:59" s="70" customFormat="1">
      <c r="C441" s="70" t="s">
        <v>1386</v>
      </c>
      <c r="D441" s="70" t="s">
        <v>1387</v>
      </c>
      <c r="E441" s="70">
        <v>55</v>
      </c>
      <c r="F441" s="70">
        <v>3</v>
      </c>
      <c r="G441" s="71" t="str">
        <f t="shared" si="215"/>
        <v>55-3</v>
      </c>
      <c r="H441" s="70">
        <v>42</v>
      </c>
      <c r="I441" s="70">
        <v>48</v>
      </c>
      <c r="J441" s="70" t="b">
        <f>IF((I441/100)&gt;(VLOOKUP($G441,[1]Depth_Lookup_CCL!$A$3:$L$549,9,FALSE)),"Value too high",TRUE)</f>
        <v>1</v>
      </c>
      <c r="K441" s="29">
        <f>(VLOOKUP($G441,Depth_Lookup_CCL!$A$3:$Z$549,11,FALSE))+(H441/100)</f>
        <v>147.99499999999998</v>
      </c>
      <c r="L441" s="29">
        <f>(VLOOKUP($G441,Depth_Lookup_CCL!$A$3:$Z$549,11,FALSE))+(I441/100)</f>
        <v>148.05499999999998</v>
      </c>
      <c r="M441" s="67">
        <v>8</v>
      </c>
      <c r="N441" s="70" t="s">
        <v>1395</v>
      </c>
      <c r="P441" s="73"/>
      <c r="Q441" s="73"/>
      <c r="R441" s="73"/>
      <c r="S441" s="74"/>
      <c r="T441" s="73"/>
      <c r="U441" s="75"/>
      <c r="V441" s="73"/>
      <c r="W441" s="73"/>
      <c r="X441" s="73"/>
      <c r="Y441" s="75"/>
      <c r="Z441" s="75"/>
      <c r="AA441" s="75"/>
      <c r="AB441" s="75"/>
      <c r="AC441" s="73"/>
      <c r="AD441" s="73"/>
      <c r="AE441" s="73"/>
      <c r="AF441" s="75"/>
      <c r="AG441" s="75"/>
      <c r="AH441" s="73"/>
      <c r="AI441" s="73"/>
      <c r="AJ441" s="73"/>
      <c r="AK441" s="72"/>
      <c r="AL441" s="76"/>
      <c r="AM441" s="76"/>
      <c r="AN441" s="72"/>
      <c r="AO441" s="76"/>
      <c r="AP441" s="72"/>
      <c r="AQ441" s="72"/>
      <c r="AR441" s="72"/>
      <c r="AS441" s="72"/>
      <c r="AT441" s="77">
        <v>29</v>
      </c>
      <c r="AU441" s="78">
        <v>90</v>
      </c>
      <c r="AV441" s="77">
        <v>0</v>
      </c>
      <c r="AW441" s="77">
        <v>360</v>
      </c>
      <c r="AX441" s="77">
        <f>+(IF($AU441&lt;$AW441,((MIN($AW441,$AU441)+(DEGREES(ATAN((TAN(RADIANS($AV441))/((TAN(RADIANS($AT441))*SIN(RADIANS(ABS($AU441-$AW441))))))-(COS(RADIANS(ABS($AU441-$AW441)))/SIN(RADIANS(ABS($AU441-$AW441)))))))-180)),((MAX($AW441,$AU441)-(DEGREES(ATAN((TAN(RADIANS($AV441))/((TAN(RADIANS($AT441))*SIN(RADIANS(ABS($AU441-$AW441))))))-(COS(RADIANS(ABS($AU441-$AW441)))/SIN(RADIANS(ABS($AU441-$AW441)))))))-180))))</f>
        <v>-90.000000000000014</v>
      </c>
      <c r="AY441" s="77">
        <f>IF($AX441&gt;0,$AX441,360+$AX441)</f>
        <v>270</v>
      </c>
      <c r="AZ441" s="77">
        <f>+ABS(DEGREES(ATAN((COS(RADIANS(ABS($AX441+180-(IF($AU441&gt;$AW441,MAX($AV441,$AU441),MIN($AU441,$AW441))))))/(TAN(RADIANS($AT441)))))))</f>
        <v>61</v>
      </c>
      <c r="BA441" s="77">
        <f>+IF(($AX441+90)&gt;0,$AX441+90,$AX441+450)</f>
        <v>360</v>
      </c>
      <c r="BB441" s="77">
        <f>-$AZ441+90</f>
        <v>29</v>
      </c>
      <c r="BC441" s="77">
        <f>IF(($AY441&lt;180),$AY441+180,$AY441-180)</f>
        <v>90</v>
      </c>
      <c r="BD441" s="79">
        <f>-$AZ441+90</f>
        <v>29</v>
      </c>
      <c r="BE441" s="70">
        <f>30+BD441</f>
        <v>59</v>
      </c>
      <c r="BF441" s="70">
        <f>30-BD441</f>
        <v>1</v>
      </c>
    </row>
    <row r="442" spans="3:59" s="70" customFormat="1">
      <c r="C442" s="70" t="s">
        <v>1386</v>
      </c>
      <c r="D442" s="70" t="s">
        <v>1387</v>
      </c>
      <c r="E442" s="70">
        <v>55</v>
      </c>
      <c r="F442" s="70">
        <v>3</v>
      </c>
      <c r="G442" s="71" t="str">
        <f t="shared" si="215"/>
        <v>55-3</v>
      </c>
      <c r="H442" s="70">
        <v>48</v>
      </c>
      <c r="I442" s="70">
        <v>52</v>
      </c>
      <c r="J442" s="70" t="b">
        <f>IF((I442/100)&gt;(VLOOKUP($G442,[1]Depth_Lookup_CCL!$A$3:$L$549,9,FALSE)),"Value too high",TRUE)</f>
        <v>1</v>
      </c>
      <c r="K442" s="29">
        <f>(VLOOKUP($G442,Depth_Lookup_CCL!$A$3:$Z$549,11,FALSE))+(H442/100)</f>
        <v>148.05499999999998</v>
      </c>
      <c r="L442" s="29">
        <f>(VLOOKUP($G442,Depth_Lookup_CCL!$A$3:$Z$549,11,FALSE))+(I442/100)</f>
        <v>148.095</v>
      </c>
      <c r="M442" s="67">
        <v>8</v>
      </c>
      <c r="N442" s="70" t="s">
        <v>1395</v>
      </c>
      <c r="P442" s="73"/>
      <c r="Q442" s="73"/>
      <c r="R442" s="73"/>
      <c r="S442" s="74"/>
      <c r="T442" s="73"/>
      <c r="U442" s="75"/>
      <c r="V442" s="73"/>
      <c r="W442" s="73"/>
      <c r="X442" s="73"/>
      <c r="Y442" s="75"/>
      <c r="Z442" s="75"/>
      <c r="AA442" s="75"/>
      <c r="AB442" s="75"/>
      <c r="AC442" s="73"/>
      <c r="AD442" s="73"/>
      <c r="AE442" s="73"/>
      <c r="AF442" s="75"/>
      <c r="AG442" s="75"/>
      <c r="AH442" s="73"/>
      <c r="AI442" s="73"/>
      <c r="AJ442" s="73"/>
      <c r="AK442" s="72"/>
      <c r="AL442" s="76"/>
      <c r="AM442" s="76"/>
      <c r="AN442" s="72"/>
      <c r="AO442" s="76"/>
      <c r="AP442" s="72"/>
      <c r="AQ442" s="72"/>
      <c r="AR442" s="72"/>
      <c r="AS442" s="72"/>
      <c r="AT442" s="77"/>
      <c r="AU442" s="78"/>
      <c r="AV442" s="77"/>
      <c r="AW442" s="77"/>
      <c r="AX442" s="77"/>
      <c r="AY442" s="77"/>
      <c r="AZ442" s="77"/>
      <c r="BA442" s="77"/>
      <c r="BB442" s="77"/>
      <c r="BC442" s="77"/>
      <c r="BD442" s="79"/>
    </row>
    <row r="443" spans="3:59" s="70" customFormat="1">
      <c r="C443" s="70" t="s">
        <v>1386</v>
      </c>
      <c r="D443" s="70" t="s">
        <v>1387</v>
      </c>
      <c r="E443" s="70">
        <v>55</v>
      </c>
      <c r="F443" s="70">
        <v>3</v>
      </c>
      <c r="G443" s="71" t="str">
        <f t="shared" si="215"/>
        <v>55-3</v>
      </c>
      <c r="H443" s="70">
        <v>52</v>
      </c>
      <c r="I443" s="70">
        <v>62</v>
      </c>
      <c r="J443" s="70" t="b">
        <f>IF((I443/100)&gt;(VLOOKUP($G443,[1]Depth_Lookup_CCL!$A$3:$L$549,9,FALSE)),"Value too high",TRUE)</f>
        <v>1</v>
      </c>
      <c r="K443" s="29">
        <f>(VLOOKUP($G443,Depth_Lookup_CCL!$A$3:$Z$549,11,FALSE))+(H443/100)</f>
        <v>148.095</v>
      </c>
      <c r="L443" s="29">
        <f>(VLOOKUP($G443,Depth_Lookup_CCL!$A$3:$Z$549,11,FALSE))+(I443/100)</f>
        <v>148.19499999999999</v>
      </c>
      <c r="M443" s="67">
        <v>8</v>
      </c>
      <c r="N443" s="70" t="s">
        <v>1395</v>
      </c>
      <c r="P443" s="73"/>
      <c r="Q443" s="73"/>
      <c r="R443" s="73"/>
      <c r="S443" s="74"/>
      <c r="T443" s="73"/>
      <c r="U443" s="75"/>
      <c r="V443" s="73"/>
      <c r="W443" s="73"/>
      <c r="X443" s="73"/>
      <c r="Y443" s="75"/>
      <c r="Z443" s="75"/>
      <c r="AA443" s="75"/>
      <c r="AB443" s="75"/>
      <c r="AC443" s="73"/>
      <c r="AD443" s="73"/>
      <c r="AE443" s="73"/>
      <c r="AF443" s="75"/>
      <c r="AG443" s="75"/>
      <c r="AH443" s="73"/>
      <c r="AI443" s="73"/>
      <c r="AJ443" s="73"/>
      <c r="AK443" s="72"/>
      <c r="AL443" s="76"/>
      <c r="AM443" s="76"/>
      <c r="AN443" s="72"/>
      <c r="AO443" s="76"/>
      <c r="AP443" s="72"/>
      <c r="AQ443" s="72"/>
      <c r="AR443" s="72"/>
      <c r="AS443" s="72"/>
      <c r="AT443" s="77"/>
      <c r="AU443" s="78"/>
      <c r="AV443" s="77"/>
      <c r="AW443" s="77"/>
      <c r="AX443" s="77"/>
      <c r="AY443" s="77"/>
      <c r="AZ443" s="77"/>
      <c r="BA443" s="77"/>
      <c r="BB443" s="77"/>
      <c r="BC443" s="77"/>
      <c r="BD443" s="79"/>
    </row>
    <row r="444" spans="3:59" s="70" customFormat="1">
      <c r="C444" s="70" t="s">
        <v>1386</v>
      </c>
      <c r="D444" s="70" t="s">
        <v>1387</v>
      </c>
      <c r="E444" s="70">
        <v>55</v>
      </c>
      <c r="F444" s="70">
        <v>4</v>
      </c>
      <c r="G444" s="71" t="str">
        <f t="shared" si="213"/>
        <v>55-4</v>
      </c>
      <c r="H444" s="70">
        <v>0</v>
      </c>
      <c r="I444" s="70">
        <v>4</v>
      </c>
      <c r="J444" s="70" t="b">
        <f>IF((I444/100)&gt;(VLOOKUP($G444,[1]Depth_Lookup_CCL!$A$3:$L$549,9,FALSE)),"Value too high",TRUE)</f>
        <v>1</v>
      </c>
      <c r="K444" s="29">
        <f>(VLOOKUP($G444,Depth_Lookup_CCL!$A$3:$Z$549,11,FALSE))+(H444/100)</f>
        <v>148.19999999999999</v>
      </c>
      <c r="L444" s="29">
        <f>(VLOOKUP($G444,Depth_Lookup_CCL!$A$3:$Z$549,11,FALSE))+(I444/100)</f>
        <v>148.23999999999998</v>
      </c>
      <c r="M444" s="67">
        <v>8</v>
      </c>
      <c r="N444" s="70" t="s">
        <v>1395</v>
      </c>
      <c r="O444" s="70" t="s">
        <v>233</v>
      </c>
      <c r="P444" s="73"/>
      <c r="Q444" s="73"/>
      <c r="R444" s="73"/>
      <c r="S444" s="74"/>
      <c r="T444" s="73"/>
      <c r="U444" s="75"/>
      <c r="V444" s="73"/>
      <c r="W444" s="73"/>
      <c r="X444" s="73" t="e">
        <f>VLOOKUP(W444,[5]definitions_list_lookup!$V$12:$W$15,2,FALSE)</f>
        <v>#N/A</v>
      </c>
      <c r="Y444" s="75"/>
      <c r="Z444" s="75" t="e">
        <f>VLOOKUP(Y444,[5]definitions_list_lookup!$AT$3:$AU$5,2,FALSE)</f>
        <v>#N/A</v>
      </c>
      <c r="AA444" s="75"/>
      <c r="AB444" s="75"/>
      <c r="AC444" s="73"/>
      <c r="AD444" s="73"/>
      <c r="AE444" s="73" t="e">
        <f>VLOOKUP(AD444,definitions_list_lookup!$Y$12:$Z$15,2,FALSE)</f>
        <v>#N/A</v>
      </c>
      <c r="AF444" s="75"/>
      <c r="AG444" s="75" t="e">
        <f>VLOOKUP(AF444,definitions_list_lookup!$AT$3:$AU$5,2,FALSE)</f>
        <v>#N/A</v>
      </c>
      <c r="AH444" s="73"/>
      <c r="AI444" s="73"/>
      <c r="AJ444" s="73"/>
      <c r="AK444" s="72"/>
      <c r="AL444" s="76"/>
      <c r="AM444" s="76"/>
      <c r="AN444" s="72"/>
      <c r="AO444" s="76"/>
      <c r="AP444" s="72"/>
      <c r="AQ444" s="72"/>
      <c r="AR444" s="72"/>
      <c r="AS444" s="72"/>
    </row>
    <row r="445" spans="3:59" s="70" customFormat="1">
      <c r="C445" s="70" t="s">
        <v>1386</v>
      </c>
      <c r="D445" s="70" t="s">
        <v>1387</v>
      </c>
      <c r="E445" s="70">
        <v>55</v>
      </c>
      <c r="F445" s="70">
        <v>4</v>
      </c>
      <c r="G445" s="71" t="str">
        <f t="shared" ref="G445:G448" si="216">E445&amp;"-"&amp;F445</f>
        <v>55-4</v>
      </c>
      <c r="H445" s="70">
        <v>4</v>
      </c>
      <c r="I445" s="70">
        <v>10</v>
      </c>
      <c r="J445" s="70" t="b">
        <f>IF((I445/100)&gt;(VLOOKUP($G445,[1]Depth_Lookup_CCL!$A$3:$L$549,9,FALSE)),"Value too high",TRUE)</f>
        <v>1</v>
      </c>
      <c r="K445" s="29">
        <f>(VLOOKUP($G445,Depth_Lookup_CCL!$A$3:$Z$549,11,FALSE))+(H445/100)</f>
        <v>148.23999999999998</v>
      </c>
      <c r="L445" s="29">
        <f>(VLOOKUP($G445,Depth_Lookup_CCL!$A$3:$Z$549,11,FALSE))+(I445/100)</f>
        <v>148.29999999999998</v>
      </c>
      <c r="M445" s="67">
        <v>8</v>
      </c>
      <c r="N445" s="70" t="s">
        <v>1395</v>
      </c>
      <c r="P445" s="73"/>
      <c r="Q445" s="73"/>
      <c r="R445" s="73"/>
      <c r="S445" s="74"/>
      <c r="T445" s="73"/>
      <c r="U445" s="75"/>
      <c r="V445" s="73"/>
      <c r="W445" s="73"/>
      <c r="X445" s="73"/>
      <c r="Y445" s="75"/>
      <c r="Z445" s="75"/>
      <c r="AA445" s="75"/>
      <c r="AB445" s="75"/>
      <c r="AC445" s="73"/>
      <c r="AD445" s="73"/>
      <c r="AE445" s="73"/>
      <c r="AF445" s="75"/>
      <c r="AG445" s="75"/>
      <c r="AH445" s="73"/>
      <c r="AI445" s="73"/>
      <c r="AJ445" s="73"/>
      <c r="AK445" s="72"/>
      <c r="AL445" s="76"/>
      <c r="AM445" s="76"/>
      <c r="AN445" s="72"/>
      <c r="AO445" s="76"/>
      <c r="AP445" s="72"/>
      <c r="AQ445" s="72"/>
      <c r="AR445" s="72"/>
      <c r="AS445" s="72"/>
      <c r="AT445" s="77"/>
      <c r="AU445" s="78"/>
      <c r="AV445" s="77"/>
      <c r="AW445" s="77"/>
      <c r="AX445" s="77"/>
      <c r="AY445" s="77"/>
      <c r="AZ445" s="77"/>
      <c r="BA445" s="77"/>
      <c r="BB445" s="77"/>
      <c r="BC445" s="77"/>
      <c r="BD445" s="79"/>
    </row>
    <row r="446" spans="3:59" s="70" customFormat="1">
      <c r="C446" s="70" t="s">
        <v>1386</v>
      </c>
      <c r="D446" s="70" t="s">
        <v>1387</v>
      </c>
      <c r="E446" s="70">
        <v>55</v>
      </c>
      <c r="F446" s="70">
        <v>4</v>
      </c>
      <c r="G446" s="71" t="str">
        <f t="shared" si="216"/>
        <v>55-4</v>
      </c>
      <c r="H446" s="70">
        <v>10</v>
      </c>
      <c r="I446" s="70">
        <v>42</v>
      </c>
      <c r="J446" s="70" t="b">
        <f>IF((I446/100)&gt;(VLOOKUP($G446,[1]Depth_Lookup_CCL!$A$3:$L$549,9,FALSE)),"Value too high",TRUE)</f>
        <v>1</v>
      </c>
      <c r="K446" s="29">
        <f>(VLOOKUP($G446,Depth_Lookup_CCL!$A$3:$Z$549,11,FALSE))+(H446/100)</f>
        <v>148.29999999999998</v>
      </c>
      <c r="L446" s="29">
        <f>(VLOOKUP($G446,Depth_Lookup_CCL!$A$3:$Z$549,11,FALSE))+(I446/100)</f>
        <v>148.61999999999998</v>
      </c>
      <c r="M446" s="67">
        <v>8</v>
      </c>
      <c r="N446" s="70" t="s">
        <v>1395</v>
      </c>
      <c r="P446" s="73"/>
      <c r="Q446" s="73"/>
      <c r="R446" s="73"/>
      <c r="S446" s="74"/>
      <c r="T446" s="73"/>
      <c r="U446" s="75"/>
      <c r="V446" s="73"/>
      <c r="W446" s="73"/>
      <c r="X446" s="73"/>
      <c r="Y446" s="75"/>
      <c r="Z446" s="75"/>
      <c r="AA446" s="75"/>
      <c r="AB446" s="75"/>
      <c r="AC446" s="73"/>
      <c r="AD446" s="73"/>
      <c r="AE446" s="73"/>
      <c r="AF446" s="75"/>
      <c r="AG446" s="75"/>
      <c r="AH446" s="73"/>
      <c r="AI446" s="73"/>
      <c r="AJ446" s="73"/>
      <c r="AK446" s="72"/>
      <c r="AL446" s="76"/>
      <c r="AM446" s="76"/>
      <c r="AN446" s="72"/>
      <c r="AO446" s="76"/>
      <c r="AP446" s="72"/>
      <c r="AQ446" s="72"/>
      <c r="AR446" s="72"/>
      <c r="AS446" s="72"/>
      <c r="AT446" s="77">
        <v>83</v>
      </c>
      <c r="AU446" s="78">
        <v>90</v>
      </c>
      <c r="AV446" s="77">
        <v>0</v>
      </c>
      <c r="AW446" s="77">
        <v>360</v>
      </c>
      <c r="AX446" s="77">
        <f>+(IF($AU446&lt;$AW446,((MIN($AW446,$AU446)+(DEGREES(ATAN((TAN(RADIANS($AV446))/((TAN(RADIANS($AT446))*SIN(RADIANS(ABS($AU446-$AW446))))))-(COS(RADIANS(ABS($AU446-$AW446)))/SIN(RADIANS(ABS($AU446-$AW446)))))))-180)),((MAX($AW446,$AU446)-(DEGREES(ATAN((TAN(RADIANS($AV446))/((TAN(RADIANS($AT446))*SIN(RADIANS(ABS($AU446-$AW446))))))-(COS(RADIANS(ABS($AU446-$AW446)))/SIN(RADIANS(ABS($AU446-$AW446)))))))-180))))</f>
        <v>-90.000000000000014</v>
      </c>
      <c r="AY446" s="77">
        <f>IF($AX446&gt;0,$AX446,360+$AX446)</f>
        <v>270</v>
      </c>
      <c r="AZ446" s="77">
        <f>+ABS(DEGREES(ATAN((COS(RADIANS(ABS($AX446+180-(IF($AU446&gt;$AW446,MAX($AV446,$AU446),MIN($AU446,$AW446))))))/(TAN(RADIANS($AT446)))))))</f>
        <v>7</v>
      </c>
      <c r="BA446" s="77">
        <f>+IF(($AX446+90)&gt;0,$AX446+90,$AX446+450)</f>
        <v>360</v>
      </c>
      <c r="BB446" s="77">
        <f>-$AZ446+90</f>
        <v>83</v>
      </c>
      <c r="BC446" s="77">
        <f>IF(($AY446&lt;180),$AY446+180,$AY446-180)</f>
        <v>90</v>
      </c>
      <c r="BD446" s="79">
        <f>-$AZ446+90</f>
        <v>83</v>
      </c>
      <c r="BE446" s="70">
        <f>30+BD446</f>
        <v>113</v>
      </c>
      <c r="BF446" s="70">
        <f>30-BD446</f>
        <v>-53</v>
      </c>
    </row>
    <row r="447" spans="3:59" s="70" customFormat="1">
      <c r="C447" s="70" t="s">
        <v>1386</v>
      </c>
      <c r="D447" s="70" t="s">
        <v>1387</v>
      </c>
      <c r="E447" s="70">
        <v>55</v>
      </c>
      <c r="F447" s="70">
        <v>4</v>
      </c>
      <c r="G447" s="71" t="str">
        <f t="shared" si="216"/>
        <v>55-4</v>
      </c>
      <c r="H447" s="70">
        <v>42</v>
      </c>
      <c r="I447" s="70">
        <v>60</v>
      </c>
      <c r="J447" s="70" t="b">
        <f>IF((I447/100)&gt;(VLOOKUP($G447,[1]Depth_Lookup_CCL!$A$3:$L$549,9,FALSE)),"Value too high",TRUE)</f>
        <v>1</v>
      </c>
      <c r="K447" s="29">
        <f>(VLOOKUP($G447,Depth_Lookup_CCL!$A$3:$Z$549,11,FALSE))+(H447/100)</f>
        <v>148.61999999999998</v>
      </c>
      <c r="L447" s="29">
        <f>(VLOOKUP($G447,Depth_Lookup_CCL!$A$3:$Z$549,11,FALSE))+(I447/100)</f>
        <v>148.79999999999998</v>
      </c>
      <c r="M447" s="67">
        <v>8</v>
      </c>
      <c r="N447" s="70" t="s">
        <v>1395</v>
      </c>
      <c r="P447" s="73"/>
      <c r="Q447" s="73"/>
      <c r="R447" s="73"/>
      <c r="S447" s="74"/>
      <c r="T447" s="73"/>
      <c r="U447" s="75"/>
      <c r="V447" s="73"/>
      <c r="W447" s="73"/>
      <c r="X447" s="73"/>
      <c r="Y447" s="75"/>
      <c r="Z447" s="75"/>
      <c r="AA447" s="75"/>
      <c r="AB447" s="75"/>
      <c r="AC447" s="73"/>
      <c r="AD447" s="73"/>
      <c r="AE447" s="73"/>
      <c r="AF447" s="75"/>
      <c r="AG447" s="75"/>
      <c r="AH447" s="73"/>
      <c r="AI447" s="73"/>
      <c r="AJ447" s="73"/>
      <c r="AK447" s="72" t="s">
        <v>8</v>
      </c>
      <c r="AL447" s="76" t="s">
        <v>285</v>
      </c>
      <c r="AM447" s="76" t="s">
        <v>286</v>
      </c>
      <c r="AN447" s="72">
        <v>1.5</v>
      </c>
      <c r="AO447" s="76" t="s">
        <v>1487</v>
      </c>
      <c r="AP447" s="72"/>
      <c r="AQ447" s="72"/>
      <c r="AR447" s="72"/>
      <c r="AS447" s="72"/>
      <c r="AT447" s="77">
        <v>74</v>
      </c>
      <c r="AU447" s="78">
        <v>90</v>
      </c>
      <c r="AV447" s="77">
        <v>0</v>
      </c>
      <c r="AW447" s="77">
        <v>360</v>
      </c>
      <c r="AX447" s="77">
        <f t="shared" ref="AX447:AX448" si="217">+(IF($AU447&lt;$AW447,((MIN($AW447,$AU447)+(DEGREES(ATAN((TAN(RADIANS($AV447))/((TAN(RADIANS($AT447))*SIN(RADIANS(ABS($AU447-$AW447))))))-(COS(RADIANS(ABS($AU447-$AW447)))/SIN(RADIANS(ABS($AU447-$AW447)))))))-180)),((MAX($AW447,$AU447)-(DEGREES(ATAN((TAN(RADIANS($AV447))/((TAN(RADIANS($AT447))*SIN(RADIANS(ABS($AU447-$AW447))))))-(COS(RADIANS(ABS($AU447-$AW447)))/SIN(RADIANS(ABS($AU447-$AW447)))))))-180))))</f>
        <v>-90.000000000000014</v>
      </c>
      <c r="AY447" s="77">
        <f t="shared" ref="AY447:AY448" si="218">IF($AX447&gt;0,$AX447,360+$AX447)</f>
        <v>270</v>
      </c>
      <c r="AZ447" s="77">
        <f t="shared" ref="AZ447:AZ448" si="219">+ABS(DEGREES(ATAN((COS(RADIANS(ABS($AX447+180-(IF($AU447&gt;$AW447,MAX($AV447,$AU447),MIN($AU447,$AW447))))))/(TAN(RADIANS($AT447)))))))</f>
        <v>16</v>
      </c>
      <c r="BA447" s="77">
        <f t="shared" ref="BA447:BA448" si="220">+IF(($AX447+90)&gt;0,$AX447+90,$AX447+450)</f>
        <v>360</v>
      </c>
      <c r="BB447" s="77">
        <f t="shared" ref="BB447:BB448" si="221">-$AZ447+90</f>
        <v>74</v>
      </c>
      <c r="BC447" s="77">
        <f t="shared" ref="BC447:BC448" si="222">IF(($AY447&lt;180),$AY447+180,$AY447-180)</f>
        <v>90</v>
      </c>
      <c r="BD447" s="79">
        <f t="shared" ref="BD447:BD448" si="223">-$AZ447+90</f>
        <v>74</v>
      </c>
      <c r="BE447" s="70">
        <f t="shared" ref="BE447:BE448" si="224">30+BD447</f>
        <v>104</v>
      </c>
      <c r="BF447" s="70">
        <f t="shared" ref="BF447:BF448" si="225">30-BD447</f>
        <v>-44</v>
      </c>
    </row>
    <row r="448" spans="3:59" s="70" customFormat="1">
      <c r="C448" s="70" t="s">
        <v>1386</v>
      </c>
      <c r="D448" s="70" t="s">
        <v>1387</v>
      </c>
      <c r="E448" s="70">
        <v>55</v>
      </c>
      <c r="F448" s="70">
        <v>4</v>
      </c>
      <c r="G448" s="71" t="str">
        <f t="shared" si="216"/>
        <v>55-4</v>
      </c>
      <c r="H448" s="70">
        <v>60</v>
      </c>
      <c r="I448" s="70">
        <v>68</v>
      </c>
      <c r="J448" s="70" t="b">
        <f>IF((I448/100)&gt;(VLOOKUP($G448,[1]Depth_Lookup_CCL!$A$3:$L$549,9,FALSE)),"Value too high",TRUE)</f>
        <v>1</v>
      </c>
      <c r="K448" s="29">
        <f>(VLOOKUP($G448,Depth_Lookup_CCL!$A$3:$Z$549,11,FALSE))+(H448/100)</f>
        <v>148.79999999999998</v>
      </c>
      <c r="L448" s="29">
        <f>(VLOOKUP($G448,Depth_Lookup_CCL!$A$3:$Z$549,11,FALSE))+(I448/100)</f>
        <v>148.88</v>
      </c>
      <c r="M448" s="67">
        <v>8</v>
      </c>
      <c r="N448" s="70" t="s">
        <v>1395</v>
      </c>
      <c r="P448" s="73"/>
      <c r="Q448" s="73"/>
      <c r="R448" s="73"/>
      <c r="S448" s="74"/>
      <c r="T448" s="73"/>
      <c r="U448" s="75"/>
      <c r="V448" s="73"/>
      <c r="W448" s="73"/>
      <c r="X448" s="73"/>
      <c r="Y448" s="75"/>
      <c r="Z448" s="75"/>
      <c r="AA448" s="75"/>
      <c r="AB448" s="75"/>
      <c r="AC448" s="73"/>
      <c r="AD448" s="73"/>
      <c r="AE448" s="73"/>
      <c r="AF448" s="75"/>
      <c r="AG448" s="75"/>
      <c r="AH448" s="73"/>
      <c r="AI448" s="73"/>
      <c r="AJ448" s="73"/>
      <c r="AK448" s="72"/>
      <c r="AL448" s="76"/>
      <c r="AM448" s="76"/>
      <c r="AN448" s="72"/>
      <c r="AO448" s="76"/>
      <c r="AP448" s="72"/>
      <c r="AQ448" s="72"/>
      <c r="AR448" s="72"/>
      <c r="AS448" s="72"/>
      <c r="AT448" s="77">
        <v>74</v>
      </c>
      <c r="AU448" s="78">
        <v>90</v>
      </c>
      <c r="AV448" s="77">
        <v>0</v>
      </c>
      <c r="AW448" s="77">
        <v>360</v>
      </c>
      <c r="AX448" s="77">
        <f t="shared" si="217"/>
        <v>-90.000000000000014</v>
      </c>
      <c r="AY448" s="77">
        <f t="shared" si="218"/>
        <v>270</v>
      </c>
      <c r="AZ448" s="77">
        <f t="shared" si="219"/>
        <v>16</v>
      </c>
      <c r="BA448" s="77">
        <f t="shared" si="220"/>
        <v>360</v>
      </c>
      <c r="BB448" s="77">
        <f t="shared" si="221"/>
        <v>74</v>
      </c>
      <c r="BC448" s="77">
        <f t="shared" si="222"/>
        <v>90</v>
      </c>
      <c r="BD448" s="79">
        <f t="shared" si="223"/>
        <v>74</v>
      </c>
      <c r="BE448" s="70">
        <f t="shared" si="224"/>
        <v>104</v>
      </c>
      <c r="BF448" s="70">
        <f t="shared" si="225"/>
        <v>-44</v>
      </c>
    </row>
    <row r="449" spans="3:59" s="70" customFormat="1">
      <c r="C449" s="70" t="s">
        <v>1386</v>
      </c>
      <c r="D449" s="70" t="s">
        <v>1387</v>
      </c>
      <c r="E449" s="70">
        <v>56</v>
      </c>
      <c r="F449" s="70">
        <v>1</v>
      </c>
      <c r="G449" s="71" t="str">
        <f t="shared" si="213"/>
        <v>56-1</v>
      </c>
      <c r="H449" s="70">
        <v>0</v>
      </c>
      <c r="I449" s="70">
        <v>86</v>
      </c>
      <c r="J449" s="70" t="b">
        <f>IF((I449/100)&gt;(VLOOKUP($G449,[1]Depth_Lookup_CCL!$A$3:$L$549,9,FALSE)),"Value too high",TRUE)</f>
        <v>1</v>
      </c>
      <c r="K449" s="29">
        <f>(VLOOKUP($G449,Depth_Lookup_CCL!$A$3:$Z$549,11,FALSE))+(H449/100)</f>
        <v>148.80000000000001</v>
      </c>
      <c r="L449" s="29">
        <f>(VLOOKUP($G449,Depth_Lookup_CCL!$A$3:$Z$549,11,FALSE))+(I449/100)</f>
        <v>149.66000000000003</v>
      </c>
      <c r="M449" s="67">
        <v>8</v>
      </c>
      <c r="N449" s="70" t="s">
        <v>1395</v>
      </c>
      <c r="O449" s="70" t="s">
        <v>233</v>
      </c>
      <c r="P449" s="73"/>
      <c r="Q449" s="73"/>
      <c r="R449" s="73"/>
      <c r="S449" s="74"/>
      <c r="T449" s="73"/>
      <c r="U449" s="75"/>
      <c r="V449" s="73"/>
      <c r="W449" s="73"/>
      <c r="X449" s="73" t="e">
        <f>VLOOKUP(W449,[5]definitions_list_lookup!$V$12:$W$15,2,FALSE)</f>
        <v>#N/A</v>
      </c>
      <c r="Y449" s="75"/>
      <c r="Z449" s="75" t="e">
        <f>VLOOKUP(Y449,[5]definitions_list_lookup!$AT$3:$AU$5,2,FALSE)</f>
        <v>#N/A</v>
      </c>
      <c r="AA449" s="75"/>
      <c r="AB449" s="75"/>
      <c r="AC449" s="73"/>
      <c r="AD449" s="73"/>
      <c r="AE449" s="73" t="e">
        <f>VLOOKUP(AD449,definitions_list_lookup!$Y$12:$Z$15,2,FALSE)</f>
        <v>#N/A</v>
      </c>
      <c r="AF449" s="75"/>
      <c r="AG449" s="75" t="e">
        <f>VLOOKUP(AF449,definitions_list_lookup!$AT$3:$AU$5,2,FALSE)</f>
        <v>#N/A</v>
      </c>
      <c r="AH449" s="73"/>
      <c r="AI449" s="73"/>
      <c r="AJ449" s="73"/>
      <c r="AK449" s="72"/>
      <c r="AL449" s="76"/>
      <c r="AM449" s="76"/>
      <c r="AN449" s="72"/>
      <c r="AO449" s="76"/>
      <c r="AP449" s="72"/>
      <c r="AQ449" s="72"/>
      <c r="AR449" s="72"/>
      <c r="AS449" s="72"/>
      <c r="AT449" s="77">
        <v>74</v>
      </c>
      <c r="AU449" s="78">
        <v>90</v>
      </c>
      <c r="AV449" s="77">
        <v>0</v>
      </c>
      <c r="AW449" s="77">
        <v>360</v>
      </c>
      <c r="AX449" s="77">
        <f>+(IF($AU449&lt;$AW449,((MIN($AW449,$AU449)+(DEGREES(ATAN((TAN(RADIANS($AV449))/((TAN(RADIANS($AT449))*SIN(RADIANS(ABS($AU449-$AW449))))))-(COS(RADIANS(ABS($AU449-$AW449)))/SIN(RADIANS(ABS($AU449-$AW449)))))))-180)),((MAX($AW449,$AU449)-(DEGREES(ATAN((TAN(RADIANS($AV449))/((TAN(RADIANS($AT449))*SIN(RADIANS(ABS($AU449-$AW449))))))-(COS(RADIANS(ABS($AU449-$AW449)))/SIN(RADIANS(ABS($AU449-$AW449)))))))-180))))</f>
        <v>-90.000000000000014</v>
      </c>
      <c r="AY449" s="77">
        <f>IF($AX449&gt;0,$AX449,360+$AX449)</f>
        <v>270</v>
      </c>
      <c r="AZ449" s="77">
        <f>+ABS(DEGREES(ATAN((COS(RADIANS(ABS($AX449+180-(IF($AU449&gt;$AW449,MAX($AV449,$AU449),MIN($AU449,$AW449))))))/(TAN(RADIANS($AT449)))))))</f>
        <v>16</v>
      </c>
      <c r="BA449" s="77">
        <f>+IF(($AX449+90)&gt;0,$AX449+90,$AX449+450)</f>
        <v>360</v>
      </c>
      <c r="BB449" s="77">
        <f>-$AZ449+90</f>
        <v>74</v>
      </c>
      <c r="BC449" s="77">
        <f>IF(($AY449&lt;180),$AY449+180,$AY449-180)</f>
        <v>90</v>
      </c>
      <c r="BD449" s="79">
        <f>-$AZ449+90</f>
        <v>74</v>
      </c>
      <c r="BE449" s="70">
        <f>30+BD449</f>
        <v>104</v>
      </c>
      <c r="BF449" s="70">
        <f>30-BD449</f>
        <v>-44</v>
      </c>
    </row>
    <row r="450" spans="3:59" s="70" customFormat="1">
      <c r="C450" s="70" t="s">
        <v>1386</v>
      </c>
      <c r="D450" s="70" t="s">
        <v>1387</v>
      </c>
      <c r="E450" s="70">
        <v>56</v>
      </c>
      <c r="F450" s="70">
        <v>2</v>
      </c>
      <c r="G450" s="71" t="str">
        <f t="shared" si="213"/>
        <v>56-2</v>
      </c>
      <c r="H450" s="70">
        <v>0</v>
      </c>
      <c r="I450" s="70">
        <v>70</v>
      </c>
      <c r="J450" s="70" t="b">
        <f>IF((I450/100)&gt;(VLOOKUP($G450,[1]Depth_Lookup_CCL!$A$3:$L$549,9,FALSE)),"Value too high",TRUE)</f>
        <v>1</v>
      </c>
      <c r="K450" s="29">
        <f>(VLOOKUP($G450,Depth_Lookup_CCL!$A$3:$Z$549,11,FALSE))+(H450/100)</f>
        <v>149.66000000000003</v>
      </c>
      <c r="L450" s="29">
        <f>(VLOOKUP($G450,Depth_Lookup_CCL!$A$3:$Z$549,11,FALSE))+(I450/100)</f>
        <v>150.36000000000001</v>
      </c>
      <c r="M450" s="67">
        <v>8</v>
      </c>
      <c r="N450" s="70" t="s">
        <v>1389</v>
      </c>
      <c r="O450" s="70" t="s">
        <v>233</v>
      </c>
      <c r="P450" s="73"/>
      <c r="Q450" s="73"/>
      <c r="R450" s="73"/>
      <c r="S450" s="74"/>
      <c r="T450" s="73"/>
      <c r="U450" s="75"/>
      <c r="V450" s="73"/>
      <c r="W450" s="73"/>
      <c r="X450" s="73" t="e">
        <f>VLOOKUP(W450,[5]definitions_list_lookup!$V$12:$W$15,2,FALSE)</f>
        <v>#N/A</v>
      </c>
      <c r="Y450" s="75"/>
      <c r="Z450" s="75" t="e">
        <f>VLOOKUP(Y450,[5]definitions_list_lookup!$AT$3:$AU$5,2,FALSE)</f>
        <v>#N/A</v>
      </c>
      <c r="AA450" s="75"/>
      <c r="AB450" s="75"/>
      <c r="AC450" s="73"/>
      <c r="AD450" s="73"/>
      <c r="AE450" s="73" t="e">
        <f>VLOOKUP(AD450,definitions_list_lookup!$Y$12:$Z$15,2,FALSE)</f>
        <v>#N/A</v>
      </c>
      <c r="AF450" s="75"/>
      <c r="AG450" s="75" t="e">
        <f>VLOOKUP(AF450,definitions_list_lookup!$AT$3:$AU$5,2,FALSE)</f>
        <v>#N/A</v>
      </c>
      <c r="AH450" s="73"/>
      <c r="AI450" s="73"/>
      <c r="AJ450" s="73"/>
      <c r="AK450" s="72"/>
      <c r="AL450" s="76"/>
      <c r="AM450" s="76"/>
      <c r="AN450" s="72"/>
      <c r="AO450" s="76"/>
      <c r="AP450" s="72"/>
      <c r="AQ450" s="72"/>
      <c r="AR450" s="72"/>
      <c r="AS450" s="72"/>
      <c r="AT450" s="29"/>
      <c r="AU450" s="49"/>
      <c r="AV450" s="29"/>
      <c r="AW450" s="29"/>
      <c r="AX450" s="29"/>
      <c r="AY450" s="29"/>
      <c r="AZ450" s="29"/>
      <c r="BA450" s="29"/>
    </row>
    <row r="451" spans="3:59" s="70" customFormat="1">
      <c r="C451" s="70" t="s">
        <v>1386</v>
      </c>
      <c r="D451" s="70" t="s">
        <v>1387</v>
      </c>
      <c r="E451" s="70">
        <v>56</v>
      </c>
      <c r="F451" s="70">
        <v>3</v>
      </c>
      <c r="G451" s="71" t="str">
        <f t="shared" si="213"/>
        <v>56-3</v>
      </c>
      <c r="H451" s="70">
        <v>0</v>
      </c>
      <c r="I451" s="70">
        <v>33</v>
      </c>
      <c r="J451" s="70" t="b">
        <f>IF((I451/100)&gt;(VLOOKUP($G451,[1]Depth_Lookup_CCL!$A$3:$L$549,9,FALSE)),"Value too high",TRUE)</f>
        <v>1</v>
      </c>
      <c r="K451" s="29">
        <f>(VLOOKUP($G451,Depth_Lookup_CCL!$A$3:$Z$549,11,FALSE))+(H451/100)</f>
        <v>150.37500000000003</v>
      </c>
      <c r="L451" s="29">
        <f>(VLOOKUP($G451,Depth_Lookup_CCL!$A$3:$Z$549,11,FALSE))+(I451/100)</f>
        <v>150.70500000000004</v>
      </c>
      <c r="M451" s="67">
        <v>8</v>
      </c>
      <c r="N451" s="70" t="s">
        <v>1395</v>
      </c>
      <c r="O451" s="70" t="s">
        <v>233</v>
      </c>
      <c r="P451" s="73"/>
      <c r="Q451" s="73"/>
      <c r="R451" s="73"/>
      <c r="S451" s="74"/>
      <c r="T451" s="73"/>
      <c r="U451" s="75"/>
      <c r="V451" s="73"/>
      <c r="W451" s="73"/>
      <c r="X451" s="73" t="e">
        <f>VLOOKUP(W451,[5]definitions_list_lookup!$V$12:$W$15,2,FALSE)</f>
        <v>#N/A</v>
      </c>
      <c r="Y451" s="75"/>
      <c r="Z451" s="75" t="e">
        <f>VLOOKUP(Y451,[5]definitions_list_lookup!$AT$3:$AU$5,2,FALSE)</f>
        <v>#N/A</v>
      </c>
      <c r="AA451" s="75"/>
      <c r="AB451" s="75"/>
      <c r="AC451" s="73"/>
      <c r="AD451" s="73"/>
      <c r="AE451" s="73" t="e">
        <f>VLOOKUP(AD451,definitions_list_lookup!$Y$12:$Z$15,2,FALSE)</f>
        <v>#N/A</v>
      </c>
      <c r="AF451" s="75"/>
      <c r="AG451" s="75" t="e">
        <f>VLOOKUP(AF451,definitions_list_lookup!$AT$3:$AU$5,2,FALSE)</f>
        <v>#N/A</v>
      </c>
      <c r="AH451" s="73"/>
      <c r="AI451" s="73"/>
      <c r="AJ451" s="73"/>
      <c r="AK451" s="72"/>
      <c r="AL451" s="76"/>
      <c r="AM451" s="76"/>
      <c r="AN451" s="72"/>
      <c r="AO451" s="76"/>
      <c r="AP451" s="72"/>
      <c r="AQ451" s="72"/>
      <c r="AR451" s="72"/>
      <c r="AS451" s="72"/>
    </row>
    <row r="452" spans="3:59" s="70" customFormat="1">
      <c r="C452" s="70" t="s">
        <v>1386</v>
      </c>
      <c r="D452" s="70" t="s">
        <v>1387</v>
      </c>
      <c r="E452" s="70">
        <v>56</v>
      </c>
      <c r="F452" s="70">
        <v>3</v>
      </c>
      <c r="G452" s="71" t="str">
        <f t="shared" ref="G452:G456" si="226">E452&amp;"-"&amp;F452</f>
        <v>56-3</v>
      </c>
      <c r="H452" s="70">
        <v>33</v>
      </c>
      <c r="I452" s="70">
        <v>48</v>
      </c>
      <c r="J452" s="70" t="b">
        <f>IF((I452/100)&gt;(VLOOKUP($G452,[1]Depth_Lookup_CCL!$A$3:$L$549,9,FALSE)),"Value too high",TRUE)</f>
        <v>1</v>
      </c>
      <c r="K452" s="29">
        <f>(VLOOKUP($G452,Depth_Lookup_CCL!$A$3:$Z$549,11,FALSE))+(H452/100)</f>
        <v>150.70500000000004</v>
      </c>
      <c r="L452" s="29">
        <f>(VLOOKUP($G452,Depth_Lookup_CCL!$A$3:$Z$549,11,FALSE))+(I452/100)</f>
        <v>150.85500000000002</v>
      </c>
      <c r="M452" s="67">
        <v>8</v>
      </c>
      <c r="N452" s="70" t="s">
        <v>1395</v>
      </c>
      <c r="P452" s="73"/>
      <c r="Q452" s="73"/>
      <c r="R452" s="73"/>
      <c r="S452" s="74"/>
      <c r="T452" s="73"/>
      <c r="U452" s="75"/>
      <c r="V452" s="73"/>
      <c r="W452" s="73"/>
      <c r="X452" s="73"/>
      <c r="Y452" s="75"/>
      <c r="Z452" s="75"/>
      <c r="AA452" s="75"/>
      <c r="AB452" s="75"/>
      <c r="AC452" s="73"/>
      <c r="AD452" s="73"/>
      <c r="AE452" s="73"/>
      <c r="AF452" s="75"/>
      <c r="AG452" s="75"/>
      <c r="AH452" s="73"/>
      <c r="AI452" s="73"/>
      <c r="AJ452" s="73"/>
      <c r="AK452" s="72"/>
      <c r="AL452" s="76"/>
      <c r="AM452" s="76"/>
      <c r="AN452" s="72"/>
      <c r="AO452" s="76"/>
      <c r="AP452" s="72"/>
      <c r="AQ452" s="72"/>
      <c r="AR452" s="72"/>
      <c r="AS452" s="72"/>
      <c r="AT452" s="77"/>
      <c r="AU452" s="78"/>
      <c r="AV452" s="77"/>
      <c r="AW452" s="77"/>
      <c r="AX452" s="77"/>
      <c r="AY452" s="77"/>
      <c r="AZ452" s="77"/>
      <c r="BA452" s="77"/>
      <c r="BB452" s="77"/>
      <c r="BC452" s="77"/>
      <c r="BD452" s="79"/>
    </row>
    <row r="453" spans="3:59" s="70" customFormat="1">
      <c r="C453" s="70" t="s">
        <v>1386</v>
      </c>
      <c r="D453" s="70" t="s">
        <v>1387</v>
      </c>
      <c r="E453" s="70">
        <v>56</v>
      </c>
      <c r="F453" s="70">
        <v>3</v>
      </c>
      <c r="G453" s="71" t="str">
        <f t="shared" si="226"/>
        <v>56-3</v>
      </c>
      <c r="H453" s="70">
        <v>48</v>
      </c>
      <c r="I453" s="70">
        <v>60</v>
      </c>
      <c r="J453" s="70" t="b">
        <f>IF((I453/100)&gt;(VLOOKUP($G453,[1]Depth_Lookup_CCL!$A$3:$L$549,9,FALSE)),"Value too high",TRUE)</f>
        <v>1</v>
      </c>
      <c r="K453" s="29">
        <f>(VLOOKUP($G453,Depth_Lookup_CCL!$A$3:$Z$549,11,FALSE))+(H453/100)</f>
        <v>150.85500000000002</v>
      </c>
      <c r="L453" s="29">
        <f>(VLOOKUP($G453,Depth_Lookup_CCL!$A$3:$Z$549,11,FALSE))+(I453/100)</f>
        <v>150.97500000000002</v>
      </c>
      <c r="M453" s="67">
        <v>8</v>
      </c>
      <c r="N453" s="70" t="s">
        <v>1395</v>
      </c>
      <c r="P453" s="73"/>
      <c r="Q453" s="73"/>
      <c r="R453" s="73"/>
      <c r="S453" s="74"/>
      <c r="T453" s="73"/>
      <c r="U453" s="75"/>
      <c r="V453" s="73"/>
      <c r="W453" s="73"/>
      <c r="X453" s="73"/>
      <c r="Y453" s="75"/>
      <c r="Z453" s="75"/>
      <c r="AA453" s="75"/>
      <c r="AB453" s="75"/>
      <c r="AC453" s="73"/>
      <c r="AD453" s="73"/>
      <c r="AE453" s="73"/>
      <c r="AF453" s="75"/>
      <c r="AG453" s="75"/>
      <c r="AH453" s="73"/>
      <c r="AI453" s="73"/>
      <c r="AJ453" s="73"/>
      <c r="AK453" s="72"/>
      <c r="AL453" s="76"/>
      <c r="AM453" s="76"/>
      <c r="AN453" s="72"/>
      <c r="AO453" s="76"/>
      <c r="AP453" s="72"/>
      <c r="AQ453" s="72"/>
      <c r="AR453" s="72"/>
      <c r="AS453" s="72"/>
      <c r="AT453" s="77">
        <v>78</v>
      </c>
      <c r="AU453" s="78">
        <v>90</v>
      </c>
      <c r="AV453" s="77">
        <v>0</v>
      </c>
      <c r="AW453" s="77">
        <v>360</v>
      </c>
      <c r="AX453" s="77">
        <f>+(IF($AU453&lt;$AW453,((MIN($AW453,$AU453)+(DEGREES(ATAN((TAN(RADIANS($AV453))/((TAN(RADIANS($AT453))*SIN(RADIANS(ABS($AU453-$AW453))))))-(COS(RADIANS(ABS($AU453-$AW453)))/SIN(RADIANS(ABS($AU453-$AW453)))))))-180)),((MAX($AW453,$AU453)-(DEGREES(ATAN((TAN(RADIANS($AV453))/((TAN(RADIANS($AT453))*SIN(RADIANS(ABS($AU453-$AW453))))))-(COS(RADIANS(ABS($AU453-$AW453)))/SIN(RADIANS(ABS($AU453-$AW453)))))))-180))))</f>
        <v>-90.000000000000014</v>
      </c>
      <c r="AY453" s="77">
        <f>IF($AX453&gt;0,$AX453,360+$AX453)</f>
        <v>270</v>
      </c>
      <c r="AZ453" s="77">
        <f>+ABS(DEGREES(ATAN((COS(RADIANS(ABS($AX453+180-(IF($AU453&gt;$AW453,MAX($AV453,$AU453),MIN($AU453,$AW453))))))/(TAN(RADIANS($AT453)))))))</f>
        <v>12.000000000000007</v>
      </c>
      <c r="BA453" s="77">
        <f>+IF(($AX453+90)&gt;0,$AX453+90,$AX453+450)</f>
        <v>360</v>
      </c>
      <c r="BB453" s="77">
        <f>-$AZ453+90</f>
        <v>78</v>
      </c>
      <c r="BC453" s="77">
        <f>IF(($AY453&lt;180),$AY453+180,$AY453-180)</f>
        <v>90</v>
      </c>
      <c r="BD453" s="79">
        <f>-$AZ453+90</f>
        <v>78</v>
      </c>
      <c r="BE453" s="70">
        <f>30+BD453</f>
        <v>108</v>
      </c>
      <c r="BF453" s="70">
        <f>30-BD453</f>
        <v>-48</v>
      </c>
    </row>
    <row r="454" spans="3:59" s="70" customFormat="1">
      <c r="C454" s="70" t="s">
        <v>1386</v>
      </c>
      <c r="D454" s="70" t="s">
        <v>1387</v>
      </c>
      <c r="E454" s="70">
        <v>56</v>
      </c>
      <c r="F454" s="70">
        <v>3</v>
      </c>
      <c r="G454" s="71" t="str">
        <f t="shared" si="226"/>
        <v>56-3</v>
      </c>
      <c r="H454" s="70">
        <v>60</v>
      </c>
      <c r="I454" s="70">
        <v>64</v>
      </c>
      <c r="J454" s="70" t="b">
        <f>IF((I454/100)&gt;(VLOOKUP($G454,[1]Depth_Lookup_CCL!$A$3:$L$549,9,FALSE)),"Value too high",TRUE)</f>
        <v>1</v>
      </c>
      <c r="K454" s="29">
        <f>(VLOOKUP($G454,Depth_Lookup_CCL!$A$3:$Z$549,11,FALSE))+(H454/100)</f>
        <v>150.97500000000002</v>
      </c>
      <c r="L454" s="29">
        <f>(VLOOKUP($G454,Depth_Lookup_CCL!$A$3:$Z$549,11,FALSE))+(I454/100)</f>
        <v>151.01500000000001</v>
      </c>
      <c r="M454" s="67">
        <v>8</v>
      </c>
      <c r="N454" s="70" t="s">
        <v>1395</v>
      </c>
      <c r="P454" s="73"/>
      <c r="Q454" s="73"/>
      <c r="R454" s="73"/>
      <c r="S454" s="74"/>
      <c r="T454" s="73"/>
      <c r="U454" s="75"/>
      <c r="V454" s="73"/>
      <c r="W454" s="73"/>
      <c r="X454" s="73"/>
      <c r="Y454" s="75"/>
      <c r="Z454" s="75"/>
      <c r="AA454" s="75"/>
      <c r="AB454" s="75"/>
      <c r="AC454" s="73"/>
      <c r="AD454" s="73"/>
      <c r="AE454" s="73"/>
      <c r="AF454" s="75"/>
      <c r="AG454" s="75"/>
      <c r="AH454" s="73"/>
      <c r="AI454" s="73"/>
      <c r="AJ454" s="73"/>
      <c r="AK454" s="72"/>
      <c r="AL454" s="76"/>
      <c r="AM454" s="76"/>
      <c r="AN454" s="72"/>
      <c r="AO454" s="76"/>
      <c r="AP454" s="72"/>
      <c r="AQ454" s="72"/>
      <c r="AR454" s="72"/>
      <c r="AS454" s="72"/>
      <c r="AT454" s="77">
        <v>54</v>
      </c>
      <c r="AU454" s="78">
        <v>90</v>
      </c>
      <c r="AV454" s="77">
        <v>0</v>
      </c>
      <c r="AW454" s="77">
        <v>360</v>
      </c>
      <c r="AX454" s="77">
        <f>+(IF($AU454&lt;$AW454,((MIN($AW454,$AU454)+(DEGREES(ATAN((TAN(RADIANS($AV454))/((TAN(RADIANS($AT454))*SIN(RADIANS(ABS($AU454-$AW454))))))-(COS(RADIANS(ABS($AU454-$AW454)))/SIN(RADIANS(ABS($AU454-$AW454)))))))-180)),((MAX($AW454,$AU454)-(DEGREES(ATAN((TAN(RADIANS($AV454))/((TAN(RADIANS($AT454))*SIN(RADIANS(ABS($AU454-$AW454))))))-(COS(RADIANS(ABS($AU454-$AW454)))/SIN(RADIANS(ABS($AU454-$AW454)))))))-180))))</f>
        <v>-90.000000000000014</v>
      </c>
      <c r="AY454" s="77">
        <f>IF($AX454&gt;0,$AX454,360+$AX454)</f>
        <v>270</v>
      </c>
      <c r="AZ454" s="77">
        <f>+ABS(DEGREES(ATAN((COS(RADIANS(ABS($AX454+180-(IF($AU454&gt;$AW454,MAX($AV454,$AU454),MIN($AU454,$AW454))))))/(TAN(RADIANS($AT454)))))))</f>
        <v>36.000000000000007</v>
      </c>
      <c r="BA454" s="77">
        <f>+IF(($AX454+90)&gt;0,$AX454+90,$AX454+450)</f>
        <v>360</v>
      </c>
      <c r="BB454" s="77">
        <f>-$AZ454+90</f>
        <v>53.999999999999993</v>
      </c>
      <c r="BC454" s="77">
        <f>IF(($AY454&lt;180),$AY454+180,$AY454-180)</f>
        <v>90</v>
      </c>
      <c r="BD454" s="79">
        <f>-$AZ454+90</f>
        <v>53.999999999999993</v>
      </c>
      <c r="BE454" s="70">
        <f>30+BD454</f>
        <v>84</v>
      </c>
      <c r="BF454" s="70">
        <f>30-BD454</f>
        <v>-23.999999999999993</v>
      </c>
    </row>
    <row r="455" spans="3:59" s="70" customFormat="1">
      <c r="C455" s="70" t="s">
        <v>1386</v>
      </c>
      <c r="D455" s="70" t="s">
        <v>1387</v>
      </c>
      <c r="E455" s="70">
        <v>56</v>
      </c>
      <c r="F455" s="70">
        <v>3</v>
      </c>
      <c r="G455" s="71" t="str">
        <f t="shared" si="226"/>
        <v>56-3</v>
      </c>
      <c r="H455" s="70">
        <v>64</v>
      </c>
      <c r="I455" s="70">
        <v>77</v>
      </c>
      <c r="J455" s="70" t="b">
        <f>IF((I455/100)&gt;(VLOOKUP($G455,[1]Depth_Lookup_CCL!$A$3:$L$549,9,FALSE)),"Value too high",TRUE)</f>
        <v>1</v>
      </c>
      <c r="K455" s="29">
        <f>(VLOOKUP($G455,Depth_Lookup_CCL!$A$3:$Z$549,11,FALSE))+(H455/100)</f>
        <v>151.01500000000001</v>
      </c>
      <c r="L455" s="29">
        <f>(VLOOKUP($G455,Depth_Lookup_CCL!$A$3:$Z$549,11,FALSE))+(I455/100)</f>
        <v>151.14500000000004</v>
      </c>
      <c r="M455" s="67">
        <v>8</v>
      </c>
      <c r="N455" s="70" t="s">
        <v>1395</v>
      </c>
      <c r="P455" s="73"/>
      <c r="Q455" s="73"/>
      <c r="R455" s="73"/>
      <c r="S455" s="74"/>
      <c r="T455" s="73"/>
      <c r="U455" s="75"/>
      <c r="V455" s="73"/>
      <c r="W455" s="73"/>
      <c r="X455" s="73"/>
      <c r="Y455" s="75"/>
      <c r="Z455" s="75"/>
      <c r="AA455" s="75"/>
      <c r="AB455" s="75"/>
      <c r="AC455" s="73"/>
      <c r="AD455" s="73"/>
      <c r="AE455" s="73"/>
      <c r="AF455" s="75"/>
      <c r="AG455" s="75"/>
      <c r="AH455" s="73"/>
      <c r="AI455" s="73"/>
      <c r="AJ455" s="73"/>
      <c r="AK455" s="72" t="s">
        <v>1488</v>
      </c>
      <c r="AL455" s="76" t="s">
        <v>287</v>
      </c>
      <c r="AM455" s="76" t="s">
        <v>290</v>
      </c>
      <c r="AN455" s="72">
        <v>1</v>
      </c>
      <c r="AO455" s="76" t="s">
        <v>1489</v>
      </c>
      <c r="AP455" s="72"/>
      <c r="AQ455" s="72"/>
      <c r="AR455" s="72"/>
      <c r="AS455" s="72"/>
      <c r="AT455" s="77">
        <v>32</v>
      </c>
      <c r="AU455" s="78">
        <v>270</v>
      </c>
      <c r="AV455" s="77">
        <v>0</v>
      </c>
      <c r="AW455" s="77">
        <v>360</v>
      </c>
      <c r="AX455" s="77">
        <f>+(IF($AU455&lt;$AW455,((MIN($AW455,$AU455)+(DEGREES(ATAN((TAN(RADIANS($AV455))/((TAN(RADIANS($AT455))*SIN(RADIANS(ABS($AU455-$AW455))))))-(COS(RADIANS(ABS($AU455-$AW455)))/SIN(RADIANS(ABS($AU455-$AW455)))))))-180)),((MAX($AW455,$AU455)-(DEGREES(ATAN((TAN(RADIANS($AV455))/((TAN(RADIANS($AT455))*SIN(RADIANS(ABS($AU455-$AW455))))))-(COS(RADIANS(ABS($AU455-$AW455)))/SIN(RADIANS(ABS($AU455-$AW455)))))))-180))))</f>
        <v>90</v>
      </c>
      <c r="AY455" s="77">
        <f>IF($AX455&gt;0,$AX455,360+$AX455)</f>
        <v>90</v>
      </c>
      <c r="AZ455" s="77">
        <f>+ABS(DEGREES(ATAN((COS(RADIANS(ABS($AX455+180-(IF($AU455&gt;$AW455,MAX($AV455,$AU455),MIN($AU455,$AW455))))))/(TAN(RADIANS($AT455)))))))</f>
        <v>58.000000000000007</v>
      </c>
      <c r="BA455" s="77">
        <f>+IF(($AX455+90)&gt;0,$AX455+90,$AX455+450)</f>
        <v>180</v>
      </c>
      <c r="BB455" s="77">
        <f>-$AZ455+90</f>
        <v>31.999999999999993</v>
      </c>
      <c r="BC455" s="77">
        <f>IF(($AY455&lt;180),$AY455+180,$AY455-180)</f>
        <v>270</v>
      </c>
      <c r="BD455" s="79">
        <f>-$AZ455+90</f>
        <v>31.999999999999993</v>
      </c>
      <c r="BE455" s="70">
        <f>30+BD455</f>
        <v>61.999999999999993</v>
      </c>
      <c r="BF455" s="70">
        <f>30-BD455</f>
        <v>-1.9999999999999929</v>
      </c>
      <c r="BG455" s="70" t="s">
        <v>1476</v>
      </c>
    </row>
    <row r="456" spans="3:59" s="70" customFormat="1">
      <c r="C456" s="70" t="s">
        <v>1386</v>
      </c>
      <c r="D456" s="70" t="s">
        <v>1387</v>
      </c>
      <c r="E456" s="70">
        <v>56</v>
      </c>
      <c r="F456" s="70">
        <v>3</v>
      </c>
      <c r="G456" s="71" t="str">
        <f t="shared" si="226"/>
        <v>56-3</v>
      </c>
      <c r="H456" s="70">
        <v>77</v>
      </c>
      <c r="I456" s="70">
        <v>89</v>
      </c>
      <c r="J456" s="70" t="b">
        <f>IF((I456/100)&gt;(VLOOKUP($G456,[1]Depth_Lookup_CCL!$A$3:$L$549,9,FALSE)),"Value too high",TRUE)</f>
        <v>1</v>
      </c>
      <c r="K456" s="29">
        <f>(VLOOKUP($G456,Depth_Lookup_CCL!$A$3:$Z$549,11,FALSE))+(H456/100)</f>
        <v>151.14500000000004</v>
      </c>
      <c r="L456" s="29">
        <f>(VLOOKUP($G456,Depth_Lookup_CCL!$A$3:$Z$549,11,FALSE))+(I456/100)</f>
        <v>151.26500000000001</v>
      </c>
      <c r="M456" s="67">
        <v>8</v>
      </c>
      <c r="N456" s="70" t="s">
        <v>1395</v>
      </c>
      <c r="P456" s="73"/>
      <c r="Q456" s="73"/>
      <c r="R456" s="73"/>
      <c r="S456" s="74"/>
      <c r="T456" s="73"/>
      <c r="U456" s="75"/>
      <c r="V456" s="73"/>
      <c r="W456" s="73"/>
      <c r="X456" s="73"/>
      <c r="Y456" s="75"/>
      <c r="Z456" s="75"/>
      <c r="AA456" s="75"/>
      <c r="AB456" s="75"/>
      <c r="AC456" s="73"/>
      <c r="AD456" s="73"/>
      <c r="AE456" s="73"/>
      <c r="AF456" s="75"/>
      <c r="AG456" s="75"/>
      <c r="AH456" s="73"/>
      <c r="AI456" s="73"/>
      <c r="AJ456" s="73"/>
      <c r="AK456" s="72"/>
      <c r="AL456" s="76"/>
      <c r="AM456" s="76"/>
      <c r="AN456" s="72"/>
      <c r="AO456" s="76"/>
      <c r="AP456" s="72"/>
      <c r="AQ456" s="72"/>
      <c r="AR456" s="72"/>
      <c r="AS456" s="72"/>
      <c r="AT456" s="77">
        <v>26</v>
      </c>
      <c r="AU456" s="78">
        <v>90</v>
      </c>
      <c r="AV456" s="77">
        <v>0</v>
      </c>
      <c r="AW456" s="77">
        <v>360</v>
      </c>
      <c r="AX456" s="77">
        <f>+(IF($AU456&lt;$AW456,((MIN($AW456,$AU456)+(DEGREES(ATAN((TAN(RADIANS($AV456))/((TAN(RADIANS($AT456))*SIN(RADIANS(ABS($AU456-$AW456))))))-(COS(RADIANS(ABS($AU456-$AW456)))/SIN(RADIANS(ABS($AU456-$AW456)))))))-180)),((MAX($AW456,$AU456)-(DEGREES(ATAN((TAN(RADIANS($AV456))/((TAN(RADIANS($AT456))*SIN(RADIANS(ABS($AU456-$AW456))))))-(COS(RADIANS(ABS($AU456-$AW456)))/SIN(RADIANS(ABS($AU456-$AW456)))))))-180))))</f>
        <v>-90.000000000000014</v>
      </c>
      <c r="AY456" s="77">
        <f>IF($AX456&gt;0,$AX456,360+$AX456)</f>
        <v>270</v>
      </c>
      <c r="AZ456" s="77">
        <f>+ABS(DEGREES(ATAN((COS(RADIANS(ABS($AX456+180-(IF($AU456&gt;$AW456,MAX($AV456,$AU456),MIN($AU456,$AW456))))))/(TAN(RADIANS($AT456)))))))</f>
        <v>64</v>
      </c>
      <c r="BA456" s="77">
        <f>+IF(($AX456+90)&gt;0,$AX456+90,$AX456+450)</f>
        <v>360</v>
      </c>
      <c r="BB456" s="77">
        <f>-$AZ456+90</f>
        <v>26</v>
      </c>
      <c r="BC456" s="77">
        <f>IF(($AY456&lt;180),$AY456+180,$AY456-180)</f>
        <v>90</v>
      </c>
      <c r="BD456" s="79">
        <f>-$AZ456+90</f>
        <v>26</v>
      </c>
      <c r="BE456" s="70">
        <f>30+BD456</f>
        <v>56</v>
      </c>
      <c r="BF456" s="70">
        <f>30-BD456</f>
        <v>4</v>
      </c>
    </row>
    <row r="457" spans="3:59" s="70" customFormat="1">
      <c r="C457" s="70" t="s">
        <v>1386</v>
      </c>
      <c r="D457" s="70" t="s">
        <v>1387</v>
      </c>
      <c r="E457" s="70">
        <v>57</v>
      </c>
      <c r="F457" s="70">
        <v>1</v>
      </c>
      <c r="G457" s="71" t="str">
        <f t="shared" si="213"/>
        <v>57-1</v>
      </c>
      <c r="H457" s="70">
        <v>0</v>
      </c>
      <c r="I457" s="70">
        <v>80</v>
      </c>
      <c r="J457" s="70" t="b">
        <f>IF((I457/100)&gt;(VLOOKUP($G457,[1]Depth_Lookup_CCL!$A$3:$L$549,9,FALSE)),"Value too high",TRUE)</f>
        <v>1</v>
      </c>
      <c r="K457" s="29">
        <f>(VLOOKUP($G457,Depth_Lookup_CCL!$A$3:$Z$549,11,FALSE))+(H457/100)</f>
        <v>150.80000000000001</v>
      </c>
      <c r="L457" s="29">
        <f>(VLOOKUP($G457,Depth_Lookup_CCL!$A$3:$Z$549,11,FALSE))+(I457/100)</f>
        <v>151.60000000000002</v>
      </c>
      <c r="M457" s="67">
        <v>8</v>
      </c>
      <c r="N457" s="70" t="s">
        <v>1395</v>
      </c>
      <c r="O457" s="70" t="s">
        <v>233</v>
      </c>
      <c r="P457" s="73"/>
      <c r="Q457" s="73"/>
      <c r="R457" s="73"/>
      <c r="S457" s="74"/>
      <c r="T457" s="73" t="s">
        <v>170</v>
      </c>
      <c r="U457" s="75" t="s">
        <v>155</v>
      </c>
      <c r="V457" s="73" t="s">
        <v>202</v>
      </c>
      <c r="W457" s="73" t="s">
        <v>107</v>
      </c>
      <c r="X457" s="73">
        <f>VLOOKUP(W457,[5]definitions_list_lookup!$V$12:$W$15,2,FALSE)</f>
        <v>2</v>
      </c>
      <c r="Y457" s="75" t="s">
        <v>241</v>
      </c>
      <c r="Z457" s="75">
        <f>VLOOKUP(Y457,[5]definitions_list_lookup!$AT$3:$AU$5,2,FALSE)</f>
        <v>0</v>
      </c>
      <c r="AA457" s="75">
        <v>30</v>
      </c>
      <c r="AB457" s="75"/>
      <c r="AC457" s="73"/>
      <c r="AD457" s="73"/>
      <c r="AE457" s="73" t="e">
        <f>VLOOKUP(AD457,definitions_list_lookup!$Y$12:$Z$15,2,FALSE)</f>
        <v>#N/A</v>
      </c>
      <c r="AF457" s="75"/>
      <c r="AG457" s="75" t="e">
        <f>VLOOKUP(AF457,definitions_list_lookup!$AT$3:$AU$5,2,FALSE)</f>
        <v>#N/A</v>
      </c>
      <c r="AH457" s="73"/>
      <c r="AI457" s="73"/>
      <c r="AJ457" s="73"/>
      <c r="AK457" s="72"/>
      <c r="AL457" s="76"/>
      <c r="AM457" s="76"/>
      <c r="AN457" s="72"/>
      <c r="AO457" s="76"/>
      <c r="AP457" s="72"/>
      <c r="AQ457" s="72"/>
      <c r="AR457" s="72"/>
      <c r="AS457" s="72"/>
      <c r="AT457" s="77">
        <v>57</v>
      </c>
      <c r="AU457" s="78">
        <v>90</v>
      </c>
      <c r="AV457" s="77">
        <v>0</v>
      </c>
      <c r="AW457" s="77">
        <v>360</v>
      </c>
      <c r="AX457" s="77">
        <f>+(IF($AU457&lt;$AW457,((MIN($AW457,$AU457)+(DEGREES(ATAN((TAN(RADIANS($AV457))/((TAN(RADIANS($AT457))*SIN(RADIANS(ABS($AU457-$AW457))))))-(COS(RADIANS(ABS($AU457-$AW457)))/SIN(RADIANS(ABS($AU457-$AW457)))))))-180)),((MAX($AW457,$AU457)-(DEGREES(ATAN((TAN(RADIANS($AV457))/((TAN(RADIANS($AT457))*SIN(RADIANS(ABS($AU457-$AW457))))))-(COS(RADIANS(ABS($AU457-$AW457)))/SIN(RADIANS(ABS($AU457-$AW457)))))))-180))))</f>
        <v>-90.000000000000014</v>
      </c>
      <c r="AY457" s="77">
        <f>IF($AX457&gt;0,$AX457,360+$AX457)</f>
        <v>270</v>
      </c>
      <c r="AZ457" s="77">
        <f>+ABS(DEGREES(ATAN((COS(RADIANS(ABS($AX457+180-(IF($AU457&gt;$AW457,MAX($AV457,$AU457),MIN($AU457,$AW457))))))/(TAN(RADIANS($AT457)))))))</f>
        <v>32.999999999999993</v>
      </c>
      <c r="BA457" s="77">
        <f>+IF(($AX457+90)&gt;0,$AX457+90,$AX457+450)</f>
        <v>360</v>
      </c>
      <c r="BB457" s="77">
        <f>-$AZ457+90</f>
        <v>57.000000000000007</v>
      </c>
      <c r="BC457" s="77">
        <f>IF(($AY457&lt;180),$AY457+180,$AY457-180)</f>
        <v>90</v>
      </c>
      <c r="BD457" s="79">
        <f>-$AZ457+90</f>
        <v>57.000000000000007</v>
      </c>
      <c r="BE457" s="70">
        <f t="shared" si="58"/>
        <v>87</v>
      </c>
      <c r="BF457" s="70">
        <f t="shared" si="181"/>
        <v>-27.000000000000007</v>
      </c>
    </row>
    <row r="458" spans="3:59" s="70" customFormat="1">
      <c r="C458" s="70" t="s">
        <v>1386</v>
      </c>
      <c r="D458" s="70" t="s">
        <v>1387</v>
      </c>
      <c r="E458" s="70">
        <v>57</v>
      </c>
      <c r="F458" s="70">
        <v>2</v>
      </c>
      <c r="G458" s="71" t="str">
        <f t="shared" si="213"/>
        <v>57-2</v>
      </c>
      <c r="H458" s="70">
        <v>0</v>
      </c>
      <c r="I458" s="70">
        <v>33</v>
      </c>
      <c r="J458" s="70" t="b">
        <f>IF((I458/100)&gt;(VLOOKUP($G458,[1]Depth_Lookup_CCL!$A$3:$L$549,9,FALSE)),"Value too high",TRUE)</f>
        <v>1</v>
      </c>
      <c r="K458" s="29">
        <f>(VLOOKUP($G458,Depth_Lookup_CCL!$A$3:$Z$549,11,FALSE))+(H458/100)</f>
        <v>151.61000000000001</v>
      </c>
      <c r="L458" s="29">
        <f>(VLOOKUP($G458,Depth_Lookup_CCL!$A$3:$Z$549,11,FALSE))+(I458/100)</f>
        <v>151.94000000000003</v>
      </c>
      <c r="M458" s="67">
        <v>8</v>
      </c>
      <c r="N458" s="70" t="s">
        <v>1389</v>
      </c>
      <c r="O458" s="70" t="s">
        <v>233</v>
      </c>
      <c r="P458" s="73"/>
      <c r="Q458" s="73"/>
      <c r="R458" s="73"/>
      <c r="S458" s="74"/>
      <c r="T458" s="73"/>
      <c r="U458" s="75"/>
      <c r="V458" s="73"/>
      <c r="W458" s="73"/>
      <c r="X458" s="73" t="e">
        <f>VLOOKUP(W458,[5]definitions_list_lookup!$V$12:$W$15,2,FALSE)</f>
        <v>#N/A</v>
      </c>
      <c r="Y458" s="75"/>
      <c r="Z458" s="75" t="e">
        <f>VLOOKUP(Y458,[5]definitions_list_lookup!$AT$3:$AU$5,2,FALSE)</f>
        <v>#N/A</v>
      </c>
      <c r="AA458" s="75"/>
      <c r="AB458" s="75"/>
      <c r="AC458" s="73"/>
      <c r="AD458" s="73"/>
      <c r="AE458" s="73" t="e">
        <f>VLOOKUP(AD458,definitions_list_lookup!$Y$12:$Z$15,2,FALSE)</f>
        <v>#N/A</v>
      </c>
      <c r="AF458" s="75"/>
      <c r="AG458" s="75" t="e">
        <f>VLOOKUP(AF458,definitions_list_lookup!$AT$3:$AU$5,2,FALSE)</f>
        <v>#N/A</v>
      </c>
      <c r="AH458" s="73"/>
      <c r="AI458" s="73"/>
      <c r="AJ458" s="73"/>
      <c r="AK458" s="72"/>
      <c r="AL458" s="76"/>
      <c r="AM458" s="76"/>
      <c r="AN458" s="72"/>
      <c r="AO458" s="76"/>
      <c r="AP458" s="72"/>
      <c r="AQ458" s="72"/>
      <c r="AR458" s="72"/>
      <c r="AS458" s="72"/>
      <c r="AT458" s="77">
        <v>47</v>
      </c>
      <c r="AU458" s="78">
        <v>90</v>
      </c>
      <c r="AV458" s="77">
        <v>25</v>
      </c>
      <c r="AW458" s="77">
        <v>360</v>
      </c>
      <c r="AX458" s="77">
        <f t="shared" si="206"/>
        <v>-113.50127936860966</v>
      </c>
      <c r="AY458" s="77">
        <f t="shared" si="207"/>
        <v>246.49872063139034</v>
      </c>
      <c r="AZ458" s="77">
        <f t="shared" si="208"/>
        <v>40.535872066697969</v>
      </c>
      <c r="BA458" s="77">
        <f t="shared" si="209"/>
        <v>336.49872063139037</v>
      </c>
      <c r="BB458" s="77">
        <f t="shared" si="210"/>
        <v>49.464127933302031</v>
      </c>
      <c r="BC458" s="77">
        <f t="shared" si="211"/>
        <v>66.498720631390341</v>
      </c>
      <c r="BD458" s="79">
        <f t="shared" si="212"/>
        <v>49.464127933302031</v>
      </c>
      <c r="BE458" s="70">
        <f t="shared" si="58"/>
        <v>79.464127933302024</v>
      </c>
      <c r="BF458" s="70">
        <f t="shared" si="181"/>
        <v>-19.464127933302031</v>
      </c>
    </row>
    <row r="459" spans="3:59" s="70" customFormat="1">
      <c r="C459" s="70" t="s">
        <v>1386</v>
      </c>
      <c r="D459" s="70" t="s">
        <v>1387</v>
      </c>
      <c r="E459" s="70">
        <v>58</v>
      </c>
      <c r="F459" s="70">
        <v>1</v>
      </c>
      <c r="G459" s="71" t="str">
        <f t="shared" si="213"/>
        <v>58-1</v>
      </c>
      <c r="H459" s="70">
        <v>0</v>
      </c>
      <c r="I459" s="70">
        <v>26</v>
      </c>
      <c r="J459" s="70" t="b">
        <f>IF((I459/100)&gt;(VLOOKUP($G459,[1]Depth_Lookup_CCL!$A$3:$L$549,9,FALSE)),"Value too high",TRUE)</f>
        <v>1</v>
      </c>
      <c r="K459" s="29">
        <f>(VLOOKUP($G459,Depth_Lookup_CCL!$A$3:$Z$549,11,FALSE))+(H459/100)</f>
        <v>151.85</v>
      </c>
      <c r="L459" s="29">
        <f>(VLOOKUP($G459,Depth_Lookup_CCL!$A$3:$Z$549,11,FALSE))+(I459/100)</f>
        <v>152.10999999999999</v>
      </c>
      <c r="M459" s="67">
        <v>8</v>
      </c>
      <c r="N459" s="70" t="s">
        <v>1395</v>
      </c>
      <c r="O459" s="70" t="s">
        <v>233</v>
      </c>
      <c r="P459" s="73"/>
      <c r="Q459" s="73"/>
      <c r="R459" s="73"/>
      <c r="S459" s="74"/>
      <c r="T459" s="73" t="s">
        <v>171</v>
      </c>
      <c r="U459" s="75" t="s">
        <v>155</v>
      </c>
      <c r="V459" s="73" t="s">
        <v>202</v>
      </c>
      <c r="W459" s="73" t="s">
        <v>166</v>
      </c>
      <c r="X459" s="73">
        <f>VLOOKUP(W459,[5]definitions_list_lookup!$V$12:$W$15,2,FALSE)</f>
        <v>1</v>
      </c>
      <c r="Y459" s="75" t="s">
        <v>241</v>
      </c>
      <c r="Z459" s="75">
        <f>VLOOKUP(Y459,[5]definitions_list_lookup!$AT$3:$AU$5,2,FALSE)</f>
        <v>0</v>
      </c>
      <c r="AA459" s="75">
        <v>20</v>
      </c>
      <c r="AB459" s="75"/>
      <c r="AC459" s="73"/>
      <c r="AD459" s="73"/>
      <c r="AE459" s="73" t="e">
        <f>VLOOKUP(AD459,definitions_list_lookup!$Y$12:$Z$15,2,FALSE)</f>
        <v>#N/A</v>
      </c>
      <c r="AF459" s="75"/>
      <c r="AG459" s="75" t="e">
        <f>VLOOKUP(AF459,definitions_list_lookup!$AT$3:$AU$5,2,FALSE)</f>
        <v>#N/A</v>
      </c>
      <c r="AH459" s="73"/>
      <c r="AI459" s="73"/>
      <c r="AJ459" s="73"/>
      <c r="AK459" s="72"/>
      <c r="AL459" s="76"/>
      <c r="AM459" s="76"/>
      <c r="AN459" s="72"/>
      <c r="AO459" s="76"/>
      <c r="AP459" s="72"/>
      <c r="AQ459" s="72"/>
      <c r="AR459" s="72"/>
      <c r="AS459" s="72"/>
      <c r="AT459" s="77">
        <v>48</v>
      </c>
      <c r="AU459" s="78">
        <v>90</v>
      </c>
      <c r="AV459" s="77">
        <v>4</v>
      </c>
      <c r="AW459" s="77">
        <v>360</v>
      </c>
      <c r="AX459" s="77">
        <f t="shared" si="206"/>
        <v>-93.602723196865597</v>
      </c>
      <c r="AY459" s="77">
        <f t="shared" si="207"/>
        <v>266.39727680313439</v>
      </c>
      <c r="AZ459" s="77">
        <f t="shared" si="208"/>
        <v>41.943644704618777</v>
      </c>
      <c r="BA459" s="77">
        <f t="shared" si="209"/>
        <v>356.39727680313439</v>
      </c>
      <c r="BB459" s="77">
        <f t="shared" si="210"/>
        <v>48.056355295381223</v>
      </c>
      <c r="BC459" s="77">
        <f t="shared" si="211"/>
        <v>86.397276803134389</v>
      </c>
      <c r="BD459" s="79">
        <f t="shared" si="212"/>
        <v>48.056355295381223</v>
      </c>
      <c r="BE459" s="70">
        <f t="shared" si="58"/>
        <v>78.056355295381223</v>
      </c>
      <c r="BF459" s="70">
        <f t="shared" si="181"/>
        <v>-18.056355295381223</v>
      </c>
    </row>
    <row r="460" spans="3:59" s="70" customFormat="1">
      <c r="C460" s="70" t="s">
        <v>1386</v>
      </c>
      <c r="D460" s="70" t="s">
        <v>1387</v>
      </c>
      <c r="E460" s="70">
        <v>61</v>
      </c>
      <c r="F460" s="70">
        <v>1</v>
      </c>
      <c r="G460" s="71" t="str">
        <f t="shared" si="213"/>
        <v>61-1</v>
      </c>
      <c r="H460" s="70">
        <v>0</v>
      </c>
      <c r="I460" s="70">
        <v>14</v>
      </c>
      <c r="J460" s="70" t="b">
        <f>IF((I460/100)&gt;(VLOOKUP($G460,[1]Depth_Lookup_CCL!$A$3:$L$549,9,FALSE)),"Value too high",TRUE)</f>
        <v>1</v>
      </c>
      <c r="K460" s="29">
        <f>(VLOOKUP($G460,Depth_Lookup_CCL!$A$3:$Z$549,11,FALSE))+(H460/100)</f>
        <v>152.15</v>
      </c>
      <c r="L460" s="29">
        <f>(VLOOKUP($G460,Depth_Lookup_CCL!$A$3:$Z$549,11,FALSE))+(I460/100)</f>
        <v>152.29</v>
      </c>
      <c r="M460" s="67">
        <v>8</v>
      </c>
      <c r="N460" s="70" t="s">
        <v>1389</v>
      </c>
      <c r="O460" s="70" t="s">
        <v>233</v>
      </c>
      <c r="P460" s="73"/>
      <c r="Q460" s="73"/>
      <c r="R460" s="73"/>
      <c r="S460" s="74"/>
      <c r="T460" s="73" t="s">
        <v>170</v>
      </c>
      <c r="U460" s="75" t="s">
        <v>155</v>
      </c>
      <c r="V460" s="73" t="s">
        <v>202</v>
      </c>
      <c r="W460" s="73" t="s">
        <v>166</v>
      </c>
      <c r="X460" s="73">
        <f>VLOOKUP(W460,[5]definitions_list_lookup!$V$12:$W$15,2,FALSE)</f>
        <v>1</v>
      </c>
      <c r="Y460" s="75" t="s">
        <v>241</v>
      </c>
      <c r="Z460" s="75">
        <f>VLOOKUP(Y460,[5]definitions_list_lookup!$AT$3:$AU$5,2,FALSE)</f>
        <v>0</v>
      </c>
      <c r="AA460" s="75">
        <v>40</v>
      </c>
      <c r="AB460" s="75"/>
      <c r="AC460" s="73"/>
      <c r="AD460" s="73"/>
      <c r="AE460" s="73" t="e">
        <f>VLOOKUP(AD460,definitions_list_lookup!$Y$12:$Z$15,2,FALSE)</f>
        <v>#N/A</v>
      </c>
      <c r="AF460" s="75"/>
      <c r="AG460" s="75" t="e">
        <f>VLOOKUP(AF460,definitions_list_lookup!$AT$3:$AU$5,2,FALSE)</f>
        <v>#N/A</v>
      </c>
      <c r="AH460" s="73"/>
      <c r="AI460" s="73"/>
      <c r="AJ460" s="73"/>
      <c r="AK460" s="72"/>
      <c r="AL460" s="76"/>
      <c r="AM460" s="76"/>
      <c r="AN460" s="72"/>
      <c r="AO460" s="76"/>
      <c r="AP460" s="72"/>
      <c r="AQ460" s="72"/>
      <c r="AR460" s="72"/>
      <c r="AS460" s="72"/>
      <c r="AT460" s="77">
        <v>39</v>
      </c>
      <c r="AU460" s="78">
        <v>90</v>
      </c>
      <c r="AV460" s="77">
        <v>0</v>
      </c>
      <c r="AW460" s="77">
        <v>360</v>
      </c>
      <c r="AX460" s="77">
        <f t="shared" si="206"/>
        <v>-90.000000000000014</v>
      </c>
      <c r="AY460" s="77">
        <f t="shared" si="207"/>
        <v>270</v>
      </c>
      <c r="AZ460" s="77">
        <f t="shared" si="208"/>
        <v>51</v>
      </c>
      <c r="BA460" s="77">
        <f t="shared" si="209"/>
        <v>360</v>
      </c>
      <c r="BB460" s="77">
        <f t="shared" si="210"/>
        <v>39</v>
      </c>
      <c r="BC460" s="77">
        <f t="shared" si="211"/>
        <v>90</v>
      </c>
      <c r="BD460" s="79">
        <f t="shared" si="212"/>
        <v>39</v>
      </c>
      <c r="BE460" s="70">
        <f t="shared" si="58"/>
        <v>69</v>
      </c>
      <c r="BF460" s="70">
        <f t="shared" si="181"/>
        <v>-9</v>
      </c>
    </row>
    <row r="461" spans="3:59" s="70" customFormat="1">
      <c r="C461" s="70" t="s">
        <v>1386</v>
      </c>
      <c r="D461" s="70" t="s">
        <v>1387</v>
      </c>
      <c r="E461" s="70">
        <v>61</v>
      </c>
      <c r="F461" s="70">
        <v>1</v>
      </c>
      <c r="G461" s="71" t="str">
        <f t="shared" ref="G461:G466" si="227">E461&amp;"-"&amp;F461</f>
        <v>61-1</v>
      </c>
      <c r="H461" s="70">
        <v>14</v>
      </c>
      <c r="I461" s="70">
        <v>20</v>
      </c>
      <c r="J461" s="70" t="b">
        <f>IF((I461/100)&gt;(VLOOKUP($G461,[1]Depth_Lookup_CCL!$A$3:$L$549,9,FALSE)),"Value too high",TRUE)</f>
        <v>1</v>
      </c>
      <c r="K461" s="29">
        <f>(VLOOKUP($G461,Depth_Lookup_CCL!$A$3:$Z$549,11,FALSE))+(H461/100)</f>
        <v>152.29</v>
      </c>
      <c r="L461" s="29">
        <f>(VLOOKUP($G461,Depth_Lookup_CCL!$A$3:$Z$549,11,FALSE))+(I461/100)</f>
        <v>152.35</v>
      </c>
      <c r="M461" s="67">
        <v>8</v>
      </c>
      <c r="N461" s="70" t="s">
        <v>1389</v>
      </c>
      <c r="P461" s="73"/>
      <c r="Q461" s="73"/>
      <c r="R461" s="73"/>
      <c r="S461" s="74"/>
      <c r="T461" s="73"/>
      <c r="U461" s="75"/>
      <c r="V461" s="73"/>
      <c r="W461" s="73"/>
      <c r="X461" s="73"/>
      <c r="Y461" s="75"/>
      <c r="Z461" s="75"/>
      <c r="AA461" s="75"/>
      <c r="AB461" s="75"/>
      <c r="AC461" s="73"/>
      <c r="AD461" s="73"/>
      <c r="AE461" s="73"/>
      <c r="AF461" s="75"/>
      <c r="AG461" s="75"/>
      <c r="AH461" s="73"/>
      <c r="AI461" s="73"/>
      <c r="AJ461" s="73"/>
      <c r="AK461" s="72" t="s">
        <v>8</v>
      </c>
      <c r="AL461" s="76" t="s">
        <v>285</v>
      </c>
      <c r="AM461" s="76" t="s">
        <v>286</v>
      </c>
      <c r="AN461" s="72">
        <v>4</v>
      </c>
      <c r="AO461" s="76" t="s">
        <v>220</v>
      </c>
      <c r="AP461" s="72"/>
      <c r="AQ461" s="72"/>
      <c r="AR461" s="72"/>
      <c r="AS461" s="72"/>
      <c r="AT461" s="77"/>
      <c r="AU461" s="78"/>
      <c r="AV461" s="77"/>
      <c r="AW461" s="77"/>
      <c r="AX461" s="77"/>
      <c r="AY461" s="77"/>
      <c r="AZ461" s="77"/>
      <c r="BA461" s="77"/>
      <c r="BB461" s="77"/>
      <c r="BC461" s="77"/>
      <c r="BD461" s="79"/>
      <c r="BG461" s="70" t="s">
        <v>1476</v>
      </c>
    </row>
    <row r="462" spans="3:59" s="70" customFormat="1">
      <c r="C462" s="70" t="s">
        <v>1386</v>
      </c>
      <c r="D462" s="70" t="s">
        <v>1387</v>
      </c>
      <c r="E462" s="70">
        <v>61</v>
      </c>
      <c r="F462" s="70">
        <v>1</v>
      </c>
      <c r="G462" s="71" t="str">
        <f t="shared" si="227"/>
        <v>61-1</v>
      </c>
      <c r="H462" s="70">
        <v>20</v>
      </c>
      <c r="I462" s="70">
        <v>28</v>
      </c>
      <c r="J462" s="70" t="b">
        <f>IF((I462/100)&gt;(VLOOKUP($G462,[1]Depth_Lookup_CCL!$A$3:$L$549,9,FALSE)),"Value too high",TRUE)</f>
        <v>1</v>
      </c>
      <c r="K462" s="29">
        <f>(VLOOKUP($G462,Depth_Lookup_CCL!$A$3:$Z$549,11,FALSE))+(H462/100)</f>
        <v>152.35</v>
      </c>
      <c r="L462" s="29">
        <f>(VLOOKUP($G462,Depth_Lookup_CCL!$A$3:$Z$549,11,FALSE))+(I462/100)</f>
        <v>152.43</v>
      </c>
      <c r="M462" s="67">
        <v>8</v>
      </c>
      <c r="N462" s="70" t="s">
        <v>1389</v>
      </c>
      <c r="P462" s="73"/>
      <c r="Q462" s="73"/>
      <c r="R462" s="73"/>
      <c r="S462" s="74"/>
      <c r="T462" s="73"/>
      <c r="U462" s="75"/>
      <c r="V462" s="73"/>
      <c r="W462" s="73"/>
      <c r="X462" s="73"/>
      <c r="Y462" s="75"/>
      <c r="Z462" s="75"/>
      <c r="AA462" s="75"/>
      <c r="AB462" s="75"/>
      <c r="AC462" s="73"/>
      <c r="AD462" s="73"/>
      <c r="AE462" s="73"/>
      <c r="AF462" s="75"/>
      <c r="AG462" s="75"/>
      <c r="AH462" s="73"/>
      <c r="AI462" s="73"/>
      <c r="AJ462" s="73"/>
      <c r="AK462" s="72"/>
      <c r="AL462" s="76"/>
      <c r="AM462" s="76"/>
      <c r="AN462" s="72"/>
      <c r="AO462" s="76"/>
      <c r="AP462" s="72"/>
      <c r="AQ462" s="72"/>
      <c r="AR462" s="72"/>
      <c r="AS462" s="72"/>
      <c r="AT462" s="77"/>
      <c r="AU462" s="78"/>
      <c r="AV462" s="77"/>
      <c r="AW462" s="77"/>
      <c r="AX462" s="77"/>
      <c r="AY462" s="77"/>
      <c r="AZ462" s="77"/>
      <c r="BA462" s="77"/>
      <c r="BB462" s="77"/>
      <c r="BC462" s="77"/>
      <c r="BD462" s="79"/>
    </row>
    <row r="463" spans="3:59" s="70" customFormat="1">
      <c r="C463" s="70" t="s">
        <v>1386</v>
      </c>
      <c r="D463" s="70" t="s">
        <v>1387</v>
      </c>
      <c r="E463" s="70">
        <v>61</v>
      </c>
      <c r="F463" s="70">
        <v>1</v>
      </c>
      <c r="G463" s="71" t="str">
        <f t="shared" si="227"/>
        <v>61-1</v>
      </c>
      <c r="H463" s="70">
        <v>28</v>
      </c>
      <c r="I463" s="70">
        <v>52</v>
      </c>
      <c r="J463" s="70" t="b">
        <f>IF((I463/100)&gt;(VLOOKUP($G463,[1]Depth_Lookup_CCL!$A$3:$L$549,9,FALSE)),"Value too high",TRUE)</f>
        <v>1</v>
      </c>
      <c r="K463" s="29">
        <f>(VLOOKUP($G463,Depth_Lookup_CCL!$A$3:$Z$549,11,FALSE))+(H463/100)</f>
        <v>152.43</v>
      </c>
      <c r="L463" s="29">
        <f>(VLOOKUP($G463,Depth_Lookup_CCL!$A$3:$Z$549,11,FALSE))+(I463/100)</f>
        <v>152.67000000000002</v>
      </c>
      <c r="M463" s="67">
        <v>8</v>
      </c>
      <c r="N463" s="70" t="s">
        <v>1389</v>
      </c>
      <c r="P463" s="73"/>
      <c r="Q463" s="73"/>
      <c r="R463" s="73"/>
      <c r="S463" s="74"/>
      <c r="T463" s="73"/>
      <c r="U463" s="75"/>
      <c r="V463" s="73"/>
      <c r="W463" s="73"/>
      <c r="X463" s="73"/>
      <c r="Y463" s="75"/>
      <c r="Z463" s="75"/>
      <c r="AA463" s="75"/>
      <c r="AB463" s="75"/>
      <c r="AC463" s="73"/>
      <c r="AD463" s="73"/>
      <c r="AE463" s="73"/>
      <c r="AF463" s="75"/>
      <c r="AG463" s="75"/>
      <c r="AH463" s="73"/>
      <c r="AI463" s="73"/>
      <c r="AJ463" s="73"/>
      <c r="AK463" s="72"/>
      <c r="AL463" s="76"/>
      <c r="AM463" s="76"/>
      <c r="AN463" s="72"/>
      <c r="AO463" s="76"/>
      <c r="AP463" s="72"/>
      <c r="AQ463" s="72"/>
      <c r="AR463" s="72"/>
      <c r="AS463" s="72"/>
      <c r="AT463" s="77">
        <v>23</v>
      </c>
      <c r="AU463" s="78">
        <v>90</v>
      </c>
      <c r="AV463" s="77">
        <v>6</v>
      </c>
      <c r="AW463" s="77">
        <v>360</v>
      </c>
      <c r="AX463" s="77">
        <f t="shared" si="206"/>
        <v>-103.90729267712786</v>
      </c>
      <c r="AY463" s="77">
        <f t="shared" si="207"/>
        <v>256.09270732287212</v>
      </c>
      <c r="AZ463" s="77">
        <f t="shared" si="208"/>
        <v>66.380544730765578</v>
      </c>
      <c r="BA463" s="77">
        <f t="shared" si="209"/>
        <v>346.09270732287212</v>
      </c>
      <c r="BB463" s="77">
        <f t="shared" si="210"/>
        <v>23.619455269234422</v>
      </c>
      <c r="BC463" s="77">
        <f t="shared" si="211"/>
        <v>76.092707322872116</v>
      </c>
      <c r="BD463" s="79">
        <f t="shared" si="212"/>
        <v>23.619455269234422</v>
      </c>
      <c r="BE463" s="70">
        <f t="shared" ref="BE463:BE466" si="228">30+BD463</f>
        <v>53.619455269234422</v>
      </c>
      <c r="BF463" s="70">
        <f t="shared" ref="BF463:BF466" si="229">30-BD463</f>
        <v>6.3805447307655783</v>
      </c>
    </row>
    <row r="464" spans="3:59" s="70" customFormat="1">
      <c r="C464" s="70" t="s">
        <v>1386</v>
      </c>
      <c r="D464" s="70" t="s">
        <v>1387</v>
      </c>
      <c r="E464" s="70">
        <v>61</v>
      </c>
      <c r="F464" s="70">
        <v>1</v>
      </c>
      <c r="G464" s="71" t="str">
        <f t="shared" si="227"/>
        <v>61-1</v>
      </c>
      <c r="H464" s="70">
        <v>52</v>
      </c>
      <c r="I464" s="70">
        <v>56</v>
      </c>
      <c r="J464" s="70" t="b">
        <f>IF((I464/100)&gt;(VLOOKUP($G464,[1]Depth_Lookup_CCL!$A$3:$L$549,9,FALSE)),"Value too high",TRUE)</f>
        <v>1</v>
      </c>
      <c r="K464" s="29">
        <f>(VLOOKUP($G464,Depth_Lookup_CCL!$A$3:$Z$549,11,FALSE))+(H464/100)</f>
        <v>152.67000000000002</v>
      </c>
      <c r="L464" s="29">
        <f>(VLOOKUP($G464,Depth_Lookup_CCL!$A$3:$Z$549,11,FALSE))+(I464/100)</f>
        <v>152.71</v>
      </c>
      <c r="M464" s="67">
        <v>8</v>
      </c>
      <c r="N464" s="70" t="s">
        <v>1389</v>
      </c>
      <c r="P464" s="73"/>
      <c r="Q464" s="73"/>
      <c r="R464" s="73"/>
      <c r="S464" s="74"/>
      <c r="T464" s="73"/>
      <c r="U464" s="75"/>
      <c r="V464" s="73"/>
      <c r="W464" s="73"/>
      <c r="X464" s="73"/>
      <c r="Y464" s="75"/>
      <c r="Z464" s="75"/>
      <c r="AA464" s="75"/>
      <c r="AB464" s="75"/>
      <c r="AC464" s="73"/>
      <c r="AD464" s="73"/>
      <c r="AE464" s="73"/>
      <c r="AF464" s="75"/>
      <c r="AG464" s="75"/>
      <c r="AH464" s="73"/>
      <c r="AI464" s="73"/>
      <c r="AJ464" s="73"/>
      <c r="AK464" s="72"/>
      <c r="AL464" s="76"/>
      <c r="AM464" s="76"/>
      <c r="AN464" s="72"/>
      <c r="AO464" s="76"/>
      <c r="AP464" s="72"/>
      <c r="AQ464" s="72"/>
      <c r="AR464" s="72"/>
      <c r="AS464" s="72"/>
      <c r="AT464" s="77">
        <v>30</v>
      </c>
      <c r="AU464" s="78">
        <v>90</v>
      </c>
      <c r="AV464" s="77">
        <v>0</v>
      </c>
      <c r="AW464" s="77">
        <v>360</v>
      </c>
      <c r="AX464" s="77">
        <f t="shared" si="206"/>
        <v>-90.000000000000014</v>
      </c>
      <c r="AY464" s="77">
        <f t="shared" si="207"/>
        <v>270</v>
      </c>
      <c r="AZ464" s="77">
        <f t="shared" si="208"/>
        <v>60.000000000000007</v>
      </c>
      <c r="BA464" s="77">
        <f t="shared" si="209"/>
        <v>360</v>
      </c>
      <c r="BB464" s="77">
        <f t="shared" si="210"/>
        <v>29.999999999999993</v>
      </c>
      <c r="BC464" s="77">
        <f t="shared" si="211"/>
        <v>90</v>
      </c>
      <c r="BD464" s="79">
        <f t="shared" si="212"/>
        <v>29.999999999999993</v>
      </c>
      <c r="BE464" s="70">
        <f t="shared" si="228"/>
        <v>59.999999999999993</v>
      </c>
      <c r="BF464" s="70">
        <f t="shared" si="229"/>
        <v>0</v>
      </c>
    </row>
    <row r="465" spans="3:58" s="70" customFormat="1">
      <c r="C465" s="70" t="s">
        <v>1386</v>
      </c>
      <c r="D465" s="70" t="s">
        <v>1387</v>
      </c>
      <c r="E465" s="70">
        <v>61</v>
      </c>
      <c r="F465" s="70">
        <v>1</v>
      </c>
      <c r="G465" s="71" t="str">
        <f t="shared" si="227"/>
        <v>61-1</v>
      </c>
      <c r="H465" s="70">
        <v>56</v>
      </c>
      <c r="I465" s="70">
        <v>83</v>
      </c>
      <c r="J465" s="70" t="b">
        <f>IF((I465/100)&gt;(VLOOKUP($G465,[1]Depth_Lookup_CCL!$A$3:$L$549,9,FALSE)),"Value too high",TRUE)</f>
        <v>1</v>
      </c>
      <c r="K465" s="29">
        <f>(VLOOKUP($G465,Depth_Lookup_CCL!$A$3:$Z$549,11,FALSE))+(H465/100)</f>
        <v>152.71</v>
      </c>
      <c r="L465" s="29">
        <f>(VLOOKUP($G465,Depth_Lookup_CCL!$A$3:$Z$549,11,FALSE))+(I465/100)</f>
        <v>152.98000000000002</v>
      </c>
      <c r="M465" s="67">
        <v>8</v>
      </c>
      <c r="N465" s="70" t="s">
        <v>1389</v>
      </c>
      <c r="P465" s="73"/>
      <c r="Q465" s="73"/>
      <c r="R465" s="73"/>
      <c r="S465" s="74"/>
      <c r="T465" s="73"/>
      <c r="U465" s="75"/>
      <c r="V465" s="73"/>
      <c r="W465" s="73"/>
      <c r="X465" s="73"/>
      <c r="Y465" s="75"/>
      <c r="Z465" s="75"/>
      <c r="AA465" s="75"/>
      <c r="AB465" s="75"/>
      <c r="AC465" s="73"/>
      <c r="AD465" s="73"/>
      <c r="AE465" s="73"/>
      <c r="AF465" s="75"/>
      <c r="AG465" s="75"/>
      <c r="AH465" s="73"/>
      <c r="AI465" s="73"/>
      <c r="AJ465" s="73"/>
      <c r="AK465" s="72"/>
      <c r="AL465" s="76"/>
      <c r="AM465" s="76"/>
      <c r="AN465" s="72"/>
      <c r="AO465" s="76"/>
      <c r="AP465" s="72"/>
      <c r="AQ465" s="72"/>
      <c r="AR465" s="72"/>
      <c r="AS465" s="72"/>
      <c r="AT465" s="77">
        <v>27</v>
      </c>
      <c r="AU465" s="78">
        <v>90</v>
      </c>
      <c r="AV465" s="77">
        <v>0</v>
      </c>
      <c r="AW465" s="77">
        <v>360</v>
      </c>
      <c r="AX465" s="77">
        <f t="shared" si="206"/>
        <v>-90.000000000000014</v>
      </c>
      <c r="AY465" s="77">
        <f t="shared" si="207"/>
        <v>270</v>
      </c>
      <c r="AZ465" s="77">
        <f t="shared" si="208"/>
        <v>63</v>
      </c>
      <c r="BA465" s="77">
        <f t="shared" si="209"/>
        <v>360</v>
      </c>
      <c r="BB465" s="77">
        <f t="shared" si="210"/>
        <v>27</v>
      </c>
      <c r="BC465" s="77">
        <f t="shared" si="211"/>
        <v>90</v>
      </c>
      <c r="BD465" s="79">
        <f t="shared" si="212"/>
        <v>27</v>
      </c>
      <c r="BE465" s="70">
        <f t="shared" si="228"/>
        <v>57</v>
      </c>
      <c r="BF465" s="70">
        <f t="shared" si="229"/>
        <v>3</v>
      </c>
    </row>
    <row r="466" spans="3:58" s="70" customFormat="1">
      <c r="C466" s="70" t="s">
        <v>1386</v>
      </c>
      <c r="D466" s="70" t="s">
        <v>1387</v>
      </c>
      <c r="E466" s="70">
        <v>61</v>
      </c>
      <c r="F466" s="70">
        <v>1</v>
      </c>
      <c r="G466" s="71" t="str">
        <f t="shared" si="227"/>
        <v>61-1</v>
      </c>
      <c r="H466" s="70">
        <v>83</v>
      </c>
      <c r="I466" s="70">
        <v>94</v>
      </c>
      <c r="J466" s="70" t="b">
        <f>IF((I466/100)&gt;(VLOOKUP($G466,[1]Depth_Lookup_CCL!$A$3:$L$549,9,FALSE)),"Value too high",TRUE)</f>
        <v>1</v>
      </c>
      <c r="K466" s="29">
        <f>(VLOOKUP($G466,Depth_Lookup_CCL!$A$3:$Z$549,11,FALSE))+(H466/100)</f>
        <v>152.98000000000002</v>
      </c>
      <c r="L466" s="29">
        <f>(VLOOKUP($G466,Depth_Lookup_CCL!$A$3:$Z$549,11,FALSE))+(I466/100)</f>
        <v>153.09</v>
      </c>
      <c r="M466" s="67">
        <v>8</v>
      </c>
      <c r="N466" s="70" t="s">
        <v>1389</v>
      </c>
      <c r="P466" s="73"/>
      <c r="Q466" s="73"/>
      <c r="R466" s="73"/>
      <c r="S466" s="74"/>
      <c r="T466" s="73"/>
      <c r="U466" s="75"/>
      <c r="V466" s="73"/>
      <c r="W466" s="73"/>
      <c r="X466" s="73"/>
      <c r="Y466" s="75"/>
      <c r="Z466" s="75"/>
      <c r="AA466" s="75"/>
      <c r="AB466" s="75"/>
      <c r="AC466" s="73"/>
      <c r="AD466" s="73"/>
      <c r="AE466" s="73"/>
      <c r="AF466" s="75"/>
      <c r="AG466" s="75"/>
      <c r="AH466" s="73"/>
      <c r="AI466" s="73"/>
      <c r="AJ466" s="73"/>
      <c r="AK466" s="72"/>
      <c r="AL466" s="76"/>
      <c r="AM466" s="76"/>
      <c r="AN466" s="72"/>
      <c r="AO466" s="76"/>
      <c r="AP466" s="72"/>
      <c r="AQ466" s="72"/>
      <c r="AR466" s="72"/>
      <c r="AS466" s="72"/>
      <c r="AT466" s="77">
        <v>15</v>
      </c>
      <c r="AU466" s="78">
        <v>90</v>
      </c>
      <c r="AV466" s="77">
        <v>0</v>
      </c>
      <c r="AW466" s="77">
        <v>360</v>
      </c>
      <c r="AX466" s="77">
        <f t="shared" si="206"/>
        <v>-90.000000000000014</v>
      </c>
      <c r="AY466" s="77">
        <f t="shared" si="207"/>
        <v>270</v>
      </c>
      <c r="AZ466" s="77">
        <f t="shared" si="208"/>
        <v>75</v>
      </c>
      <c r="BA466" s="77">
        <f t="shared" si="209"/>
        <v>360</v>
      </c>
      <c r="BB466" s="77">
        <f t="shared" si="210"/>
        <v>15</v>
      </c>
      <c r="BC466" s="77">
        <f t="shared" si="211"/>
        <v>90</v>
      </c>
      <c r="BD466" s="79">
        <f t="shared" si="212"/>
        <v>15</v>
      </c>
      <c r="BE466" s="70">
        <f t="shared" si="228"/>
        <v>45</v>
      </c>
      <c r="BF466" s="70">
        <f t="shared" si="229"/>
        <v>15</v>
      </c>
    </row>
    <row r="467" spans="3:58" s="70" customFormat="1">
      <c r="C467" s="70" t="s">
        <v>1386</v>
      </c>
      <c r="D467" s="70" t="s">
        <v>1387</v>
      </c>
      <c r="E467" s="70">
        <v>61</v>
      </c>
      <c r="F467" s="70">
        <v>2</v>
      </c>
      <c r="G467" s="71" t="str">
        <f t="shared" si="213"/>
        <v>61-2</v>
      </c>
      <c r="H467" s="70">
        <v>0</v>
      </c>
      <c r="I467" s="70">
        <v>95</v>
      </c>
      <c r="J467" s="70" t="b">
        <f>IF((I467/100)&gt;(VLOOKUP($G467,[1]Depth_Lookup_CCL!$A$3:$L$549,9,FALSE)),"Value too high",TRUE)</f>
        <v>1</v>
      </c>
      <c r="K467" s="29">
        <f>(VLOOKUP($G467,Depth_Lookup_CCL!$A$3:$Z$549,11,FALSE))+(H467/100)</f>
        <v>153.095</v>
      </c>
      <c r="L467" s="29">
        <f>(VLOOKUP($G467,Depth_Lookup_CCL!$A$3:$Z$549,11,FALSE))+(I467/100)</f>
        <v>154.04499999999999</v>
      </c>
      <c r="M467" s="67">
        <v>8</v>
      </c>
      <c r="N467" s="70" t="s">
        <v>1389</v>
      </c>
      <c r="O467" s="70" t="s">
        <v>233</v>
      </c>
      <c r="P467" s="73"/>
      <c r="Q467" s="73"/>
      <c r="R467" s="73"/>
      <c r="S467" s="74"/>
      <c r="T467" s="73" t="s">
        <v>158</v>
      </c>
      <c r="U467" s="75" t="s">
        <v>155</v>
      </c>
      <c r="V467" s="73" t="s">
        <v>176</v>
      </c>
      <c r="W467" s="73" t="s">
        <v>107</v>
      </c>
      <c r="X467" s="73">
        <f>VLOOKUP(W467,[5]definitions_list_lookup!$V$12:$W$15,2,FALSE)</f>
        <v>2</v>
      </c>
      <c r="Y467" s="75" t="s">
        <v>241</v>
      </c>
      <c r="Z467" s="75">
        <f>VLOOKUP(Y467,[5]definitions_list_lookup!$AT$3:$AU$5,2,FALSE)</f>
        <v>0</v>
      </c>
      <c r="AA467" s="75">
        <v>5</v>
      </c>
      <c r="AB467" s="75"/>
      <c r="AC467" s="73"/>
      <c r="AD467" s="73"/>
      <c r="AE467" s="73" t="e">
        <f>VLOOKUP(AD467,definitions_list_lookup!$Y$12:$Z$15,2,FALSE)</f>
        <v>#N/A</v>
      </c>
      <c r="AF467" s="75"/>
      <c r="AG467" s="75" t="e">
        <f>VLOOKUP(AF467,definitions_list_lookup!$AT$3:$AU$5,2,FALSE)</f>
        <v>#N/A</v>
      </c>
      <c r="AH467" s="73"/>
      <c r="AI467" s="73"/>
      <c r="AJ467" s="73"/>
      <c r="AK467" s="72"/>
      <c r="AL467" s="76"/>
      <c r="AM467" s="76"/>
      <c r="AN467" s="72"/>
      <c r="AO467" s="76"/>
      <c r="AP467" s="72"/>
      <c r="AQ467" s="72"/>
      <c r="AR467" s="72"/>
      <c r="AS467" s="72"/>
      <c r="AT467" s="77">
        <v>27</v>
      </c>
      <c r="AU467" s="78">
        <v>90</v>
      </c>
      <c r="AV467" s="77">
        <v>7</v>
      </c>
      <c r="AW467" s="77">
        <v>360</v>
      </c>
      <c r="AX467" s="77">
        <f t="shared" si="206"/>
        <v>-103.54871951068267</v>
      </c>
      <c r="AY467" s="77">
        <f t="shared" si="207"/>
        <v>256.45128048931736</v>
      </c>
      <c r="AZ467" s="77">
        <f t="shared" si="208"/>
        <v>62.340476631494525</v>
      </c>
      <c r="BA467" s="77">
        <f t="shared" si="209"/>
        <v>346.45128048931736</v>
      </c>
      <c r="BB467" s="77">
        <f t="shared" si="210"/>
        <v>27.659523368505475</v>
      </c>
      <c r="BC467" s="77">
        <f t="shared" si="211"/>
        <v>76.451280489317355</v>
      </c>
      <c r="BD467" s="79">
        <f t="shared" si="212"/>
        <v>27.659523368505475</v>
      </c>
      <c r="BE467" s="70">
        <f t="shared" si="58"/>
        <v>57.659523368505475</v>
      </c>
      <c r="BF467" s="70">
        <f t="shared" si="181"/>
        <v>2.3404766314945249</v>
      </c>
    </row>
    <row r="468" spans="3:58" s="70" customFormat="1">
      <c r="C468" s="70" t="s">
        <v>1386</v>
      </c>
      <c r="D468" s="70" t="s">
        <v>1387</v>
      </c>
      <c r="E468" s="70">
        <v>61</v>
      </c>
      <c r="F468" s="70">
        <v>3</v>
      </c>
      <c r="G468" s="71" t="str">
        <f t="shared" si="213"/>
        <v>61-3</v>
      </c>
      <c r="H468" s="70">
        <v>0</v>
      </c>
      <c r="I468" s="70">
        <v>77</v>
      </c>
      <c r="J468" s="70" t="b">
        <f>IF((I468/100)&gt;(VLOOKUP($G468,[1]Depth_Lookup_CCL!$A$3:$L$549,9,FALSE)),"Value too high",TRUE)</f>
        <v>1</v>
      </c>
      <c r="K468" s="29">
        <f>(VLOOKUP($G468,Depth_Lookup_CCL!$A$3:$Z$549,11,FALSE))+(H468/100)</f>
        <v>154.04499999999999</v>
      </c>
      <c r="L468" s="29">
        <f>(VLOOKUP($G468,Depth_Lookup_CCL!$A$3:$Z$549,11,FALSE))+(I468/100)</f>
        <v>154.815</v>
      </c>
      <c r="M468" s="67">
        <v>8</v>
      </c>
      <c r="N468" s="70" t="s">
        <v>1389</v>
      </c>
      <c r="O468" s="70" t="s">
        <v>233</v>
      </c>
      <c r="P468" s="73"/>
      <c r="Q468" s="73"/>
      <c r="R468" s="73"/>
      <c r="S468" s="74"/>
      <c r="T468" s="73" t="s">
        <v>170</v>
      </c>
      <c r="U468" s="75" t="s">
        <v>155</v>
      </c>
      <c r="V468" s="73" t="s">
        <v>176</v>
      </c>
      <c r="W468" s="73" t="s">
        <v>107</v>
      </c>
      <c r="X468" s="73">
        <f>VLOOKUP(W468,[5]definitions_list_lookup!$V$12:$W$15,2,FALSE)</f>
        <v>2</v>
      </c>
      <c r="Y468" s="75" t="s">
        <v>242</v>
      </c>
      <c r="Z468" s="75">
        <f>VLOOKUP(Y468,[5]definitions_list_lookup!$AT$3:$AU$5,2,FALSE)</f>
        <v>1</v>
      </c>
      <c r="AA468" s="75">
        <v>20</v>
      </c>
      <c r="AB468" s="75"/>
      <c r="AC468" s="73"/>
      <c r="AD468" s="73"/>
      <c r="AE468" s="73" t="e">
        <f>VLOOKUP(AD468,definitions_list_lookup!$Y$12:$Z$15,2,FALSE)</f>
        <v>#N/A</v>
      </c>
      <c r="AF468" s="75"/>
      <c r="AG468" s="75" t="e">
        <f>VLOOKUP(AF468,definitions_list_lookup!$AT$3:$AU$5,2,FALSE)</f>
        <v>#N/A</v>
      </c>
      <c r="AH468" s="73"/>
      <c r="AI468" s="73"/>
      <c r="AJ468" s="73"/>
      <c r="AK468" s="72"/>
      <c r="AL468" s="76"/>
      <c r="AM468" s="76"/>
      <c r="AN468" s="72"/>
      <c r="AO468" s="76"/>
      <c r="AP468" s="72"/>
      <c r="AQ468" s="72"/>
      <c r="AR468" s="72"/>
      <c r="AS468" s="72"/>
      <c r="AT468" s="77">
        <v>50</v>
      </c>
      <c r="AU468" s="78">
        <v>90</v>
      </c>
      <c r="AV468" s="77">
        <v>2</v>
      </c>
      <c r="AW468" s="77">
        <v>360</v>
      </c>
      <c r="AX468" s="77">
        <f t="shared" si="206"/>
        <v>-91.678400953761212</v>
      </c>
      <c r="AY468" s="77">
        <f t="shared" si="207"/>
        <v>268.32159904623882</v>
      </c>
      <c r="AZ468" s="77">
        <f t="shared" si="208"/>
        <v>39.987893845863411</v>
      </c>
      <c r="BA468" s="77">
        <f t="shared" si="209"/>
        <v>358.32159904623882</v>
      </c>
      <c r="BB468" s="77">
        <f t="shared" si="210"/>
        <v>50.012106154136589</v>
      </c>
      <c r="BC468" s="77">
        <f t="shared" si="211"/>
        <v>88.321599046238816</v>
      </c>
      <c r="BD468" s="79">
        <f t="shared" si="212"/>
        <v>50.012106154136589</v>
      </c>
      <c r="BE468" s="70">
        <f t="shared" si="58"/>
        <v>80.012106154136589</v>
      </c>
      <c r="BF468" s="70">
        <f t="shared" si="181"/>
        <v>-20.012106154136589</v>
      </c>
    </row>
    <row r="469" spans="3:58" s="70" customFormat="1">
      <c r="C469" s="70" t="s">
        <v>1386</v>
      </c>
      <c r="D469" s="70" t="s">
        <v>1387</v>
      </c>
      <c r="E469" s="70">
        <v>62</v>
      </c>
      <c r="F469" s="70">
        <v>1</v>
      </c>
      <c r="G469" s="71" t="str">
        <f t="shared" si="213"/>
        <v>62-1</v>
      </c>
      <c r="H469" s="70">
        <v>0</v>
      </c>
      <c r="I469" s="70">
        <v>89</v>
      </c>
      <c r="J469" s="70" t="b">
        <f>IF((I469/100)&gt;(VLOOKUP($G469,[1]Depth_Lookup_CCL!$A$3:$L$549,9,FALSE)),"Value too high",TRUE)</f>
        <v>1</v>
      </c>
      <c r="K469" s="72">
        <f>(VLOOKUP($G469,Depth_Lookup_CCL!$A$3:$Z$549,11,FALSE))+(H469/100)</f>
        <v>154.9</v>
      </c>
      <c r="L469" s="72">
        <f>(VLOOKUP($G469,Depth_Lookup_CCL!$A$3:$Z$549,11,FALSE))+(I469/100)</f>
        <v>155.79</v>
      </c>
      <c r="M469" s="67">
        <v>8</v>
      </c>
      <c r="N469" s="70" t="s">
        <v>1389</v>
      </c>
      <c r="O469" s="70" t="s">
        <v>233</v>
      </c>
      <c r="P469" s="73"/>
      <c r="Q469" s="73"/>
      <c r="R469" s="73"/>
      <c r="S469" s="74"/>
      <c r="T469" s="73" t="s">
        <v>170</v>
      </c>
      <c r="U469" s="75" t="s">
        <v>155</v>
      </c>
      <c r="V469" s="73" t="s">
        <v>176</v>
      </c>
      <c r="W469" s="73" t="s">
        <v>167</v>
      </c>
      <c r="X469" s="73">
        <f>VLOOKUP(W469,[5]definitions_list_lookup!$V$12:$W$15,2,FALSE)</f>
        <v>3</v>
      </c>
      <c r="Y469" s="75" t="s">
        <v>242</v>
      </c>
      <c r="Z469" s="75">
        <f>VLOOKUP(Y469,[5]definitions_list_lookup!$AT$3:$AU$5,2,FALSE)</f>
        <v>1</v>
      </c>
      <c r="AA469" s="75">
        <v>4</v>
      </c>
      <c r="AB469" s="75"/>
      <c r="AC469" s="73"/>
      <c r="AD469" s="73"/>
      <c r="AE469" s="73"/>
      <c r="AF469" s="75"/>
      <c r="AG469" s="75"/>
      <c r="AH469" s="73"/>
      <c r="AI469" s="73"/>
      <c r="AJ469" s="73"/>
      <c r="AK469" s="72"/>
      <c r="AL469" s="76"/>
      <c r="AM469" s="76"/>
      <c r="AN469" s="72"/>
      <c r="AO469" s="76"/>
      <c r="AP469" s="72"/>
      <c r="AQ469" s="72"/>
      <c r="AR469" s="72"/>
      <c r="AS469" s="72"/>
      <c r="AT469" s="77">
        <v>40</v>
      </c>
      <c r="AU469" s="78">
        <v>90</v>
      </c>
      <c r="AV469" s="77">
        <v>0</v>
      </c>
      <c r="AW469" s="77">
        <v>360</v>
      </c>
      <c r="AX469" s="77">
        <f t="shared" si="206"/>
        <v>-90.000000000000014</v>
      </c>
      <c r="AY469" s="77">
        <f t="shared" si="207"/>
        <v>270</v>
      </c>
      <c r="AZ469" s="77">
        <f t="shared" si="208"/>
        <v>50</v>
      </c>
      <c r="BA469" s="77">
        <f t="shared" si="209"/>
        <v>360</v>
      </c>
      <c r="BB469" s="77">
        <f t="shared" si="210"/>
        <v>40</v>
      </c>
      <c r="BC469" s="77">
        <f t="shared" si="211"/>
        <v>90</v>
      </c>
      <c r="BD469" s="79">
        <f t="shared" si="212"/>
        <v>40</v>
      </c>
      <c r="BE469" s="70">
        <f t="shared" si="58"/>
        <v>70</v>
      </c>
      <c r="BF469" s="70">
        <f t="shared" si="181"/>
        <v>-10</v>
      </c>
    </row>
    <row r="470" spans="3:58" s="70" customFormat="1">
      <c r="C470" s="70" t="s">
        <v>1386</v>
      </c>
      <c r="D470" s="70" t="s">
        <v>1387</v>
      </c>
      <c r="E470" s="70">
        <v>62</v>
      </c>
      <c r="F470" s="70">
        <v>2</v>
      </c>
      <c r="G470" s="71" t="str">
        <f t="shared" si="213"/>
        <v>62-2</v>
      </c>
      <c r="H470" s="70">
        <v>0</v>
      </c>
      <c r="I470" s="70">
        <v>97</v>
      </c>
      <c r="J470" s="70" t="b">
        <f>IF((I470/100)&gt;(VLOOKUP($G470,[1]Depth_Lookup_CCL!$A$3:$L$549,9,FALSE)),"Value too high",TRUE)</f>
        <v>1</v>
      </c>
      <c r="K470" s="29">
        <f>(VLOOKUP($G470,Depth_Lookup_CCL!$A$3:$Z$549,11,FALSE))+(H470/100)</f>
        <v>155.79</v>
      </c>
      <c r="L470" s="29">
        <f>(VLOOKUP($G470,Depth_Lookup_CCL!$A$3:$Z$549,11,FALSE))+(I470/100)</f>
        <v>156.76</v>
      </c>
      <c r="M470" s="67">
        <v>8</v>
      </c>
      <c r="N470" s="70" t="s">
        <v>1389</v>
      </c>
      <c r="O470" s="70" t="s">
        <v>233</v>
      </c>
      <c r="P470" s="73"/>
      <c r="Q470" s="73"/>
      <c r="R470" s="73"/>
      <c r="S470" s="74"/>
      <c r="T470" s="73" t="s">
        <v>170</v>
      </c>
      <c r="U470" s="75" t="s">
        <v>155</v>
      </c>
      <c r="V470" s="73" t="s">
        <v>176</v>
      </c>
      <c r="W470" s="73" t="s">
        <v>107</v>
      </c>
      <c r="X470" s="73">
        <f>VLOOKUP(W470,[5]definitions_list_lookup!$V$12:$W$15,2,FALSE)</f>
        <v>2</v>
      </c>
      <c r="Y470" s="75" t="s">
        <v>242</v>
      </c>
      <c r="Z470" s="75">
        <f>VLOOKUP(Y470,[5]definitions_list_lookup!$AT$3:$AU$5,2,FALSE)</f>
        <v>1</v>
      </c>
      <c r="AA470" s="75">
        <v>7</v>
      </c>
      <c r="AB470" s="75"/>
      <c r="AC470" s="73"/>
      <c r="AD470" s="73"/>
      <c r="AE470" s="73" t="e">
        <f>VLOOKUP(AD470,definitions_list_lookup!$Y$12:$Z$15,2,FALSE)</f>
        <v>#N/A</v>
      </c>
      <c r="AF470" s="75"/>
      <c r="AG470" s="75" t="e">
        <f>VLOOKUP(AF470,definitions_list_lookup!$AT$3:$AU$5,2,FALSE)</f>
        <v>#N/A</v>
      </c>
      <c r="AH470" s="73"/>
      <c r="AI470" s="73"/>
      <c r="AJ470" s="73"/>
      <c r="AK470" s="72"/>
      <c r="AL470" s="76"/>
      <c r="AM470" s="76"/>
      <c r="AN470" s="72"/>
      <c r="AO470" s="76"/>
      <c r="AP470" s="72"/>
      <c r="AQ470" s="72"/>
      <c r="AR470" s="72"/>
      <c r="AS470" s="72"/>
      <c r="AT470" s="77">
        <v>33</v>
      </c>
      <c r="AU470" s="78">
        <v>90</v>
      </c>
      <c r="AV470" s="77">
        <v>13</v>
      </c>
      <c r="AW470" s="77">
        <v>180</v>
      </c>
      <c r="AX470" s="77">
        <f t="shared" ref="AX470:AX479" si="230">+(IF($AU470&lt;$AW470,((MIN($AW470,$AU470)+(DEGREES(ATAN((TAN(RADIANS($AV470))/((TAN(RADIANS($AT470))*SIN(RADIANS(ABS($AU470-$AW470))))))-(COS(RADIANS(ABS($AU470-$AW470)))/SIN(RADIANS(ABS($AU470-$AW470)))))))-180)),((MAX($AW470,$AU470)-(DEGREES(ATAN((TAN(RADIANS($AV470))/((TAN(RADIANS($AT470))*SIN(RADIANS(ABS($AU470-$AW470))))))-(COS(RADIANS(ABS($AU470-$AW470)))/SIN(RADIANS(ABS($AU470-$AW470)))))))-180))))</f>
        <v>-70.429403072759797</v>
      </c>
      <c r="AY470" s="77">
        <f t="shared" ref="AY470:AY479" si="231">IF($AX470&gt;0,$AX470,360+$AX470)</f>
        <v>289.57059692724022</v>
      </c>
      <c r="AZ470" s="77">
        <f t="shared" ref="AZ470:AZ479" si="232">+ABS(DEGREES(ATAN((COS(RADIANS(ABS($AX470+180-(IF($AU470&gt;$AW470,MAX($AV470,$AU470),MIN($AU470,$AW470))))))/(TAN(RADIANS($AT470)))))))</f>
        <v>55.424438802945978</v>
      </c>
      <c r="BA470" s="77">
        <f t="shared" ref="BA470:BA479" si="233">+IF(($AX470+90)&gt;0,$AX470+90,$AX470+450)</f>
        <v>19.570596927240203</v>
      </c>
      <c r="BB470" s="77">
        <f t="shared" ref="BB470:BB479" si="234">-$AZ470+90</f>
        <v>34.575561197054022</v>
      </c>
      <c r="BC470" s="77">
        <f t="shared" ref="BC470:BC479" si="235">IF(($AY470&lt;180),$AY470+180,$AY470-180)</f>
        <v>109.57059692724022</v>
      </c>
      <c r="BD470" s="79">
        <f t="shared" ref="BD470:BD479" si="236">-$AZ470+90</f>
        <v>34.575561197054022</v>
      </c>
      <c r="BE470" s="70">
        <f t="shared" si="58"/>
        <v>64.575561197054014</v>
      </c>
      <c r="BF470" s="70">
        <f t="shared" si="181"/>
        <v>-4.5755611970540215</v>
      </c>
    </row>
    <row r="471" spans="3:58" s="70" customFormat="1">
      <c r="C471" s="70" t="s">
        <v>1386</v>
      </c>
      <c r="D471" s="70" t="s">
        <v>1387</v>
      </c>
      <c r="E471" s="70">
        <v>62</v>
      </c>
      <c r="F471" s="70">
        <v>3</v>
      </c>
      <c r="G471" s="71" t="str">
        <f t="shared" si="213"/>
        <v>62-3</v>
      </c>
      <c r="H471" s="70">
        <v>0</v>
      </c>
      <c r="I471" s="70">
        <v>47</v>
      </c>
      <c r="J471" s="70" t="b">
        <f>IF((I471/100)&gt;(VLOOKUP($G471,[1]Depth_Lookup_CCL!$A$3:$L$549,9,FALSE)),"Value too high",TRUE)</f>
        <v>1</v>
      </c>
      <c r="K471" s="29">
        <f>(VLOOKUP($G471,Depth_Lookup_CCL!$A$3:$Z$549,11,FALSE))+(H471/100)</f>
        <v>156.76</v>
      </c>
      <c r="L471" s="29">
        <f>(VLOOKUP($G471,Depth_Lookup_CCL!$A$3:$Z$549,11,FALSE))+(I471/100)</f>
        <v>157.22999999999999</v>
      </c>
      <c r="M471" s="67">
        <v>8</v>
      </c>
      <c r="N471" s="70" t="s">
        <v>1395</v>
      </c>
      <c r="O471" s="70" t="s">
        <v>233</v>
      </c>
      <c r="P471" s="73"/>
      <c r="Q471" s="73"/>
      <c r="R471" s="73"/>
      <c r="S471" s="74"/>
      <c r="T471" s="73"/>
      <c r="U471" s="75"/>
      <c r="V471" s="73"/>
      <c r="W471" s="73"/>
      <c r="X471" s="73" t="e">
        <f>VLOOKUP(W471,[5]definitions_list_lookup!$V$12:$W$15,2,FALSE)</f>
        <v>#N/A</v>
      </c>
      <c r="Y471" s="75"/>
      <c r="Z471" s="75" t="e">
        <f>VLOOKUP(Y471,[5]definitions_list_lookup!$AT$3:$AU$5,2,FALSE)</f>
        <v>#N/A</v>
      </c>
      <c r="AA471" s="75"/>
      <c r="AB471" s="75"/>
      <c r="AC471" s="73"/>
      <c r="AD471" s="73"/>
      <c r="AE471" s="73" t="e">
        <f>VLOOKUP(AD471,definitions_list_lookup!$Y$12:$Z$15,2,FALSE)</f>
        <v>#N/A</v>
      </c>
      <c r="AF471" s="75"/>
      <c r="AG471" s="75" t="e">
        <f>VLOOKUP(AF471,definitions_list_lookup!$AT$3:$AU$5,2,FALSE)</f>
        <v>#N/A</v>
      </c>
      <c r="AH471" s="73"/>
      <c r="AI471" s="73"/>
      <c r="AJ471" s="73"/>
      <c r="AK471" s="72"/>
      <c r="AL471" s="76"/>
      <c r="AM471" s="76"/>
      <c r="AN471" s="72"/>
      <c r="AO471" s="76"/>
      <c r="AP471" s="72"/>
      <c r="AQ471" s="72"/>
      <c r="AR471" s="72"/>
      <c r="AS471" s="72"/>
      <c r="AT471" s="77">
        <v>25</v>
      </c>
      <c r="AU471" s="78">
        <v>90</v>
      </c>
      <c r="AV471" s="77">
        <v>6</v>
      </c>
      <c r="AW471" s="77">
        <v>360</v>
      </c>
      <c r="AX471" s="77">
        <f t="shared" si="230"/>
        <v>-102.70201893298423</v>
      </c>
      <c r="AY471" s="77">
        <f t="shared" si="231"/>
        <v>257.29798106701577</v>
      </c>
      <c r="AZ471" s="77">
        <f t="shared" si="232"/>
        <v>64.45192074318814</v>
      </c>
      <c r="BA471" s="77">
        <f t="shared" si="233"/>
        <v>347.29798106701577</v>
      </c>
      <c r="BB471" s="77">
        <f t="shared" si="234"/>
        <v>25.54807925681186</v>
      </c>
      <c r="BC471" s="77">
        <f t="shared" si="235"/>
        <v>77.297981067015769</v>
      </c>
      <c r="BD471" s="79">
        <f t="shared" si="236"/>
        <v>25.54807925681186</v>
      </c>
      <c r="BE471" s="70">
        <f t="shared" si="58"/>
        <v>55.54807925681186</v>
      </c>
      <c r="BF471" s="70">
        <f t="shared" si="181"/>
        <v>4.4519207431881398</v>
      </c>
    </row>
    <row r="472" spans="3:58" s="70" customFormat="1">
      <c r="C472" s="70" t="s">
        <v>1386</v>
      </c>
      <c r="D472" s="70" t="s">
        <v>1387</v>
      </c>
      <c r="E472" s="70">
        <v>62</v>
      </c>
      <c r="F472" s="70">
        <v>4</v>
      </c>
      <c r="G472" s="71" t="str">
        <f t="shared" si="213"/>
        <v>62-4</v>
      </c>
      <c r="H472" s="70">
        <v>0</v>
      </c>
      <c r="I472" s="70">
        <v>66</v>
      </c>
      <c r="J472" s="70" t="b">
        <f>IF((I472/100)&gt;(VLOOKUP($G472,[1]Depth_Lookup_CCL!$A$3:$L$549,9,FALSE)),"Value too high",TRUE)</f>
        <v>1</v>
      </c>
      <c r="K472" s="29">
        <f>(VLOOKUP($G472,Depth_Lookup_CCL!$A$3:$Z$549,11,FALSE))+(H472/100)</f>
        <v>157.245</v>
      </c>
      <c r="L472" s="29">
        <f>(VLOOKUP($G472,Depth_Lookup_CCL!$A$3:$Z$549,11,FALSE))+(I472/100)</f>
        <v>157.905</v>
      </c>
      <c r="M472" s="67">
        <v>8</v>
      </c>
      <c r="N472" s="70" t="s">
        <v>1485</v>
      </c>
      <c r="O472" s="70" t="s">
        <v>233</v>
      </c>
      <c r="P472" s="73"/>
      <c r="Q472" s="73"/>
      <c r="R472" s="73"/>
      <c r="S472" s="74"/>
      <c r="T472" s="73" t="s">
        <v>170</v>
      </c>
      <c r="U472" s="75" t="s">
        <v>155</v>
      </c>
      <c r="V472" s="73" t="s">
        <v>202</v>
      </c>
      <c r="W472" s="73" t="s">
        <v>107</v>
      </c>
      <c r="X472" s="73">
        <f>VLOOKUP(W472,[5]definitions_list_lookup!$V$12:$W$15,2,FALSE)</f>
        <v>2</v>
      </c>
      <c r="Y472" s="75" t="s">
        <v>243</v>
      </c>
      <c r="Z472" s="75">
        <f>VLOOKUP(Y472,[5]definitions_list_lookup!$AT$3:$AU$5,2,FALSE)</f>
        <v>2</v>
      </c>
      <c r="AA472" s="75">
        <v>30</v>
      </c>
      <c r="AB472" s="75"/>
      <c r="AC472" s="73"/>
      <c r="AD472" s="73"/>
      <c r="AE472" s="73" t="e">
        <f>VLOOKUP(AD472,definitions_list_lookup!$Y$12:$Z$15,2,FALSE)</f>
        <v>#N/A</v>
      </c>
      <c r="AF472" s="75"/>
      <c r="AG472" s="75" t="e">
        <f>VLOOKUP(AF472,definitions_list_lookup!$AT$3:$AU$5,2,FALSE)</f>
        <v>#N/A</v>
      </c>
      <c r="AH472" s="73"/>
      <c r="AI472" s="73"/>
      <c r="AJ472" s="73"/>
      <c r="AK472" s="72"/>
      <c r="AL472" s="76"/>
      <c r="AM472" s="76"/>
      <c r="AN472" s="72"/>
      <c r="AO472" s="76"/>
      <c r="AP472" s="72"/>
      <c r="AQ472" s="72"/>
      <c r="AR472" s="72"/>
      <c r="AS472" s="72"/>
      <c r="AT472" s="77">
        <v>42</v>
      </c>
      <c r="AU472" s="78">
        <v>90</v>
      </c>
      <c r="AV472" s="77">
        <v>0</v>
      </c>
      <c r="AW472" s="77">
        <v>360</v>
      </c>
      <c r="AX472" s="77">
        <f t="shared" si="230"/>
        <v>-90.000000000000014</v>
      </c>
      <c r="AY472" s="77">
        <f t="shared" si="231"/>
        <v>270</v>
      </c>
      <c r="AZ472" s="77">
        <f t="shared" si="232"/>
        <v>48.000000000000007</v>
      </c>
      <c r="BA472" s="77">
        <f t="shared" si="233"/>
        <v>360</v>
      </c>
      <c r="BB472" s="77">
        <f t="shared" si="234"/>
        <v>41.999999999999993</v>
      </c>
      <c r="BC472" s="77">
        <f t="shared" si="235"/>
        <v>90</v>
      </c>
      <c r="BD472" s="79">
        <f t="shared" si="236"/>
        <v>41.999999999999993</v>
      </c>
      <c r="BE472" s="70">
        <f t="shared" si="58"/>
        <v>72</v>
      </c>
      <c r="BF472" s="70">
        <f t="shared" si="181"/>
        <v>-11.999999999999993</v>
      </c>
    </row>
    <row r="473" spans="3:58" s="70" customFormat="1">
      <c r="C473" s="70" t="s">
        <v>1386</v>
      </c>
      <c r="D473" s="70" t="s">
        <v>1387</v>
      </c>
      <c r="E473" s="70">
        <v>63</v>
      </c>
      <c r="F473" s="70">
        <v>1</v>
      </c>
      <c r="G473" s="71" t="str">
        <f t="shared" si="213"/>
        <v>63-1</v>
      </c>
      <c r="H473" s="70">
        <v>0</v>
      </c>
      <c r="I473" s="70">
        <v>100</v>
      </c>
      <c r="J473" s="70" t="b">
        <f>IF((I473/100)&gt;(VLOOKUP($G473,[1]Depth_Lookup_CCL!$A$3:$L$549,9,FALSE)),"Value too high",TRUE)</f>
        <v>1</v>
      </c>
      <c r="K473" s="29">
        <f>(VLOOKUP($G473,Depth_Lookup_CCL!$A$3:$Z$549,11,FALSE))+(H473/100)</f>
        <v>157.94999999999999</v>
      </c>
      <c r="L473" s="29">
        <f>(VLOOKUP($G473,Depth_Lookup_CCL!$A$3:$Z$549,11,FALSE))+(I473/100)</f>
        <v>158.94999999999999</v>
      </c>
      <c r="M473" s="67">
        <v>8</v>
      </c>
      <c r="N473" s="70" t="s">
        <v>1389</v>
      </c>
      <c r="O473" s="70" t="s">
        <v>233</v>
      </c>
      <c r="P473" s="73"/>
      <c r="Q473" s="73"/>
      <c r="R473" s="73"/>
      <c r="S473" s="74"/>
      <c r="T473" s="73" t="s">
        <v>170</v>
      </c>
      <c r="U473" s="75" t="s">
        <v>155</v>
      </c>
      <c r="V473" s="73" t="s">
        <v>176</v>
      </c>
      <c r="W473" s="73" t="s">
        <v>107</v>
      </c>
      <c r="X473" s="73">
        <f>VLOOKUP(W473,[5]definitions_list_lookup!$V$12:$W$15,2,FALSE)</f>
        <v>2</v>
      </c>
      <c r="Y473" s="75" t="s">
        <v>243</v>
      </c>
      <c r="Z473" s="75">
        <f>VLOOKUP(Y473,[5]definitions_list_lookup!$AT$3:$AU$5,2,FALSE)</f>
        <v>2</v>
      </c>
      <c r="AA473" s="75">
        <v>7</v>
      </c>
      <c r="AB473" s="75"/>
      <c r="AC473" s="73"/>
      <c r="AD473" s="73"/>
      <c r="AE473" s="73" t="e">
        <f>VLOOKUP(AD473,definitions_list_lookup!$Y$12:$Z$15,2,FALSE)</f>
        <v>#N/A</v>
      </c>
      <c r="AF473" s="75"/>
      <c r="AG473" s="75" t="e">
        <f>VLOOKUP(AF473,definitions_list_lookup!$AT$3:$AU$5,2,FALSE)</f>
        <v>#N/A</v>
      </c>
      <c r="AH473" s="73"/>
      <c r="AI473" s="73"/>
      <c r="AJ473" s="73"/>
      <c r="AK473" s="72"/>
      <c r="AL473" s="76"/>
      <c r="AM473" s="76"/>
      <c r="AN473" s="72"/>
      <c r="AO473" s="76"/>
      <c r="AP473" s="72"/>
      <c r="AQ473" s="72"/>
      <c r="AR473" s="72"/>
      <c r="AS473" s="72"/>
      <c r="AT473" s="77">
        <v>30</v>
      </c>
      <c r="AU473" s="78">
        <v>90</v>
      </c>
      <c r="AV473" s="77">
        <v>5</v>
      </c>
      <c r="AW473" s="77">
        <v>360</v>
      </c>
      <c r="AX473" s="77">
        <f t="shared" si="230"/>
        <v>-98.616749269599268</v>
      </c>
      <c r="AY473" s="77">
        <f t="shared" si="231"/>
        <v>261.38325073040073</v>
      </c>
      <c r="AZ473" s="77">
        <f t="shared" si="232"/>
        <v>59.717573864911856</v>
      </c>
      <c r="BA473" s="77">
        <f t="shared" si="233"/>
        <v>351.38325073040073</v>
      </c>
      <c r="BB473" s="77">
        <f t="shared" si="234"/>
        <v>30.282426135088144</v>
      </c>
      <c r="BC473" s="77">
        <f t="shared" si="235"/>
        <v>81.383250730400732</v>
      </c>
      <c r="BD473" s="79">
        <f t="shared" si="236"/>
        <v>30.282426135088144</v>
      </c>
      <c r="BE473" s="70">
        <f t="shared" si="58"/>
        <v>60.282426135088144</v>
      </c>
      <c r="BF473" s="70">
        <f t="shared" si="181"/>
        <v>-0.28242613508814429</v>
      </c>
    </row>
    <row r="474" spans="3:58" s="70" customFormat="1">
      <c r="C474" s="70" t="s">
        <v>1386</v>
      </c>
      <c r="D474" s="70" t="s">
        <v>1387</v>
      </c>
      <c r="E474" s="70">
        <v>63</v>
      </c>
      <c r="F474" s="70">
        <v>2</v>
      </c>
      <c r="G474" s="71" t="str">
        <f t="shared" si="213"/>
        <v>63-2</v>
      </c>
      <c r="H474" s="70">
        <v>0</v>
      </c>
      <c r="I474" s="70">
        <v>98</v>
      </c>
      <c r="J474" s="70" t="b">
        <f>IF((I474/100)&gt;(VLOOKUP($G474,[1]Depth_Lookup_CCL!$A$3:$L$549,9,FALSE)),"Value too high",TRUE)</f>
        <v>1</v>
      </c>
      <c r="K474" s="29">
        <f>(VLOOKUP($G474,Depth_Lookup_CCL!$A$3:$Z$549,11,FALSE))+(H474/100)</f>
        <v>158.94999999999999</v>
      </c>
      <c r="L474" s="29">
        <f>(VLOOKUP($G474,Depth_Lookup_CCL!$A$3:$Z$549,11,FALSE))+(I474/100)</f>
        <v>159.92999999999998</v>
      </c>
      <c r="M474" s="67">
        <v>8</v>
      </c>
      <c r="N474" s="70" t="s">
        <v>1395</v>
      </c>
      <c r="O474" s="70" t="s">
        <v>233</v>
      </c>
      <c r="P474" s="73"/>
      <c r="Q474" s="73"/>
      <c r="R474" s="73"/>
      <c r="S474" s="74"/>
      <c r="T474" s="73" t="s">
        <v>170</v>
      </c>
      <c r="U474" s="75" t="s">
        <v>155</v>
      </c>
      <c r="V474" s="73" t="s">
        <v>176</v>
      </c>
      <c r="W474" s="73" t="s">
        <v>107</v>
      </c>
      <c r="X474" s="73">
        <f>VLOOKUP(W474,[5]definitions_list_lookup!$V$12:$W$15,2,FALSE)</f>
        <v>2</v>
      </c>
      <c r="Y474" s="75" t="s">
        <v>243</v>
      </c>
      <c r="Z474" s="75">
        <f>VLOOKUP(Y474,[5]definitions_list_lookup!$AT$3:$AU$5,2,FALSE)</f>
        <v>2</v>
      </c>
      <c r="AA474" s="75">
        <v>11</v>
      </c>
      <c r="AB474" s="75"/>
      <c r="AC474" s="73"/>
      <c r="AD474" s="73"/>
      <c r="AE474" s="73" t="e">
        <f>VLOOKUP(AD474,definitions_list_lookup!$Y$12:$Z$15,2,FALSE)</f>
        <v>#N/A</v>
      </c>
      <c r="AF474" s="75"/>
      <c r="AG474" s="75" t="e">
        <f>VLOOKUP(AF474,definitions_list_lookup!$AT$3:$AU$5,2,FALSE)</f>
        <v>#N/A</v>
      </c>
      <c r="AH474" s="73"/>
      <c r="AI474" s="73"/>
      <c r="AJ474" s="73"/>
      <c r="AK474" s="72"/>
      <c r="AL474" s="76"/>
      <c r="AM474" s="76"/>
      <c r="AN474" s="72"/>
      <c r="AO474" s="76"/>
      <c r="AP474" s="72"/>
      <c r="AQ474" s="72"/>
      <c r="AR474" s="72"/>
      <c r="AS474" s="72"/>
      <c r="AT474" s="77">
        <v>25</v>
      </c>
      <c r="AU474" s="78">
        <v>90</v>
      </c>
      <c r="AV474" s="77">
        <v>12</v>
      </c>
      <c r="AW474" s="77">
        <v>360</v>
      </c>
      <c r="AX474" s="77">
        <f t="shared" si="230"/>
        <v>-114.50487510554886</v>
      </c>
      <c r="AY474" s="77">
        <f t="shared" si="231"/>
        <v>245.49512489445112</v>
      </c>
      <c r="AZ474" s="77">
        <f t="shared" si="232"/>
        <v>62.866326946947638</v>
      </c>
      <c r="BA474" s="77">
        <f t="shared" si="233"/>
        <v>335.49512489445112</v>
      </c>
      <c r="BB474" s="77">
        <f t="shared" si="234"/>
        <v>27.133673053052362</v>
      </c>
      <c r="BC474" s="77">
        <f t="shared" si="235"/>
        <v>65.495124894451124</v>
      </c>
      <c r="BD474" s="79">
        <f t="shared" si="236"/>
        <v>27.133673053052362</v>
      </c>
      <c r="BE474" s="70">
        <f t="shared" si="58"/>
        <v>57.133673053052362</v>
      </c>
      <c r="BF474" s="70">
        <f t="shared" si="181"/>
        <v>2.8663269469476376</v>
      </c>
    </row>
    <row r="475" spans="3:58" s="70" customFormat="1">
      <c r="C475" s="70" t="s">
        <v>1386</v>
      </c>
      <c r="D475" s="70" t="s">
        <v>1387</v>
      </c>
      <c r="E475" s="70">
        <v>63</v>
      </c>
      <c r="F475" s="70">
        <v>3</v>
      </c>
      <c r="G475" s="71" t="str">
        <f t="shared" si="213"/>
        <v>63-3</v>
      </c>
      <c r="H475" s="70">
        <v>0</v>
      </c>
      <c r="I475" s="70">
        <v>67</v>
      </c>
      <c r="J475" s="70" t="b">
        <f>IF((I475/100)&gt;(VLOOKUP($G475,[1]Depth_Lookup_CCL!$A$3:$L$549,9,FALSE)),"Value too high",TRUE)</f>
        <v>1</v>
      </c>
      <c r="K475" s="29">
        <f>(VLOOKUP($G475,Depth_Lookup_CCL!$A$3:$Z$549,11,FALSE))+(H475/100)</f>
        <v>159.935</v>
      </c>
      <c r="L475" s="29">
        <f>(VLOOKUP($G475,Depth_Lookup_CCL!$A$3:$Z$549,11,FALSE))+(I475/100)</f>
        <v>160.60499999999999</v>
      </c>
      <c r="M475" s="67">
        <v>8</v>
      </c>
      <c r="N475" s="70" t="s">
        <v>1395</v>
      </c>
      <c r="O475" s="70" t="s">
        <v>233</v>
      </c>
      <c r="P475" s="73"/>
      <c r="Q475" s="73"/>
      <c r="R475" s="73"/>
      <c r="S475" s="74"/>
      <c r="T475" s="73"/>
      <c r="U475" s="75"/>
      <c r="V475" s="73"/>
      <c r="W475" s="73"/>
      <c r="X475" s="73" t="e">
        <f>VLOOKUP(W475,[5]definitions_list_lookup!$V$12:$W$15,2,FALSE)</f>
        <v>#N/A</v>
      </c>
      <c r="Y475" s="75"/>
      <c r="Z475" s="75" t="e">
        <f>VLOOKUP(Y475,[5]definitions_list_lookup!$AT$3:$AU$5,2,FALSE)</f>
        <v>#N/A</v>
      </c>
      <c r="AA475" s="75"/>
      <c r="AB475" s="75"/>
      <c r="AC475" s="73"/>
      <c r="AD475" s="73"/>
      <c r="AE475" s="73" t="e">
        <f>VLOOKUP(AD475,definitions_list_lookup!$Y$12:$Z$15,2,FALSE)</f>
        <v>#N/A</v>
      </c>
      <c r="AF475" s="75"/>
      <c r="AG475" s="75" t="e">
        <f>VLOOKUP(AF475,definitions_list_lookup!$AT$3:$AU$5,2,FALSE)</f>
        <v>#N/A</v>
      </c>
      <c r="AH475" s="73"/>
      <c r="AI475" s="73"/>
      <c r="AJ475" s="73"/>
      <c r="AK475" s="72"/>
      <c r="AL475" s="76"/>
      <c r="AM475" s="76"/>
      <c r="AN475" s="72"/>
      <c r="AO475" s="76"/>
      <c r="AP475" s="72"/>
      <c r="AQ475" s="72"/>
      <c r="AR475" s="72"/>
      <c r="AS475" s="72"/>
      <c r="AT475" s="77">
        <v>17</v>
      </c>
      <c r="AU475" s="78">
        <v>90</v>
      </c>
      <c r="AV475" s="77">
        <v>12</v>
      </c>
      <c r="AW475" s="77">
        <v>360</v>
      </c>
      <c r="AX475" s="77">
        <f t="shared" si="230"/>
        <v>-124.8086175450248</v>
      </c>
      <c r="AY475" s="77">
        <f t="shared" si="231"/>
        <v>235.19138245497521</v>
      </c>
      <c r="AZ475" s="77">
        <f t="shared" si="232"/>
        <v>69.576710928273499</v>
      </c>
      <c r="BA475" s="77">
        <f t="shared" si="233"/>
        <v>325.19138245497521</v>
      </c>
      <c r="BB475" s="77">
        <f t="shared" si="234"/>
        <v>20.423289071726501</v>
      </c>
      <c r="BC475" s="77">
        <f t="shared" si="235"/>
        <v>55.191382454975212</v>
      </c>
      <c r="BD475" s="79">
        <f t="shared" si="236"/>
        <v>20.423289071726501</v>
      </c>
      <c r="BE475" s="70">
        <f t="shared" si="58"/>
        <v>50.423289071726501</v>
      </c>
      <c r="BF475" s="70">
        <f t="shared" si="181"/>
        <v>9.5767109282734992</v>
      </c>
    </row>
    <row r="476" spans="3:58" s="70" customFormat="1">
      <c r="C476" s="70" t="s">
        <v>1386</v>
      </c>
      <c r="D476" s="70" t="s">
        <v>1387</v>
      </c>
      <c r="E476" s="70">
        <v>63</v>
      </c>
      <c r="F476" s="70">
        <v>4</v>
      </c>
      <c r="G476" s="71" t="str">
        <f t="shared" si="213"/>
        <v>63-4</v>
      </c>
      <c r="H476" s="70">
        <v>0</v>
      </c>
      <c r="I476" s="70">
        <v>50</v>
      </c>
      <c r="J476" s="70" t="b">
        <f>IF((I476/100)&gt;(VLOOKUP($G476,[1]Depth_Lookup_CCL!$A$3:$L$549,9,FALSE)),"Value too high",TRUE)</f>
        <v>1</v>
      </c>
      <c r="K476" s="29">
        <f>(VLOOKUP($G476,Depth_Lookup_CCL!$A$3:$Z$549,11,FALSE))+(H476/100)</f>
        <v>160.61000000000001</v>
      </c>
      <c r="L476" s="29">
        <f>(VLOOKUP($G476,Depth_Lookup_CCL!$A$3:$Z$549,11,FALSE))+(I476/100)</f>
        <v>161.11000000000001</v>
      </c>
      <c r="M476" s="67">
        <v>8</v>
      </c>
      <c r="N476" s="70" t="s">
        <v>1389</v>
      </c>
      <c r="O476" s="70" t="s">
        <v>233</v>
      </c>
      <c r="P476" s="73"/>
      <c r="Q476" s="73"/>
      <c r="R476" s="73"/>
      <c r="S476" s="74"/>
      <c r="T476" s="73"/>
      <c r="U476" s="75"/>
      <c r="V476" s="73"/>
      <c r="W476" s="73"/>
      <c r="X476" s="73" t="e">
        <f>VLOOKUP(W476,[5]definitions_list_lookup!$V$12:$W$15,2,FALSE)</f>
        <v>#N/A</v>
      </c>
      <c r="Y476" s="75"/>
      <c r="Z476" s="75" t="e">
        <f>VLOOKUP(Y476,[5]definitions_list_lookup!$AT$3:$AU$5,2,FALSE)</f>
        <v>#N/A</v>
      </c>
      <c r="AA476" s="75"/>
      <c r="AB476" s="75"/>
      <c r="AC476" s="73"/>
      <c r="AD476" s="73"/>
      <c r="AE476" s="73" t="e">
        <f>VLOOKUP(AD476,definitions_list_lookup!$Y$12:$Z$15,2,FALSE)</f>
        <v>#N/A</v>
      </c>
      <c r="AF476" s="75"/>
      <c r="AG476" s="75" t="e">
        <f>VLOOKUP(AF476,definitions_list_lookup!$AT$3:$AU$5,2,FALSE)</f>
        <v>#N/A</v>
      </c>
      <c r="AH476" s="73"/>
      <c r="AI476" s="73"/>
      <c r="AJ476" s="73"/>
      <c r="AK476" s="72"/>
      <c r="AL476" s="76"/>
      <c r="AM476" s="76"/>
      <c r="AN476" s="72"/>
      <c r="AO476" s="76"/>
      <c r="AP476" s="72"/>
      <c r="AQ476" s="72"/>
      <c r="AR476" s="72"/>
      <c r="AS476" s="72"/>
      <c r="AT476" s="77">
        <v>8</v>
      </c>
      <c r="AU476" s="78">
        <v>90</v>
      </c>
      <c r="AV476" s="77">
        <v>22</v>
      </c>
      <c r="AW476" s="77">
        <v>360</v>
      </c>
      <c r="AX476" s="77">
        <f t="shared" si="230"/>
        <v>-160.81973026239302</v>
      </c>
      <c r="AY476" s="77">
        <f t="shared" si="231"/>
        <v>199.18026973760698</v>
      </c>
      <c r="AZ476" s="77">
        <f t="shared" si="232"/>
        <v>66.840115177703439</v>
      </c>
      <c r="BA476" s="77">
        <f t="shared" si="233"/>
        <v>289.18026973760698</v>
      </c>
      <c r="BB476" s="77">
        <f t="shared" si="234"/>
        <v>23.159884822296561</v>
      </c>
      <c r="BC476" s="77">
        <f t="shared" si="235"/>
        <v>19.180269737606977</v>
      </c>
      <c r="BD476" s="79">
        <f t="shared" si="236"/>
        <v>23.159884822296561</v>
      </c>
      <c r="BE476" s="70">
        <f t="shared" si="58"/>
        <v>53.159884822296561</v>
      </c>
      <c r="BF476" s="70">
        <f t="shared" si="181"/>
        <v>6.8401151777034386</v>
      </c>
    </row>
    <row r="477" spans="3:58" s="70" customFormat="1">
      <c r="C477" s="70" t="s">
        <v>1386</v>
      </c>
      <c r="D477" s="70" t="s">
        <v>1387</v>
      </c>
      <c r="E477" s="70">
        <v>64</v>
      </c>
      <c r="F477" s="70">
        <v>1</v>
      </c>
      <c r="G477" s="71" t="str">
        <f t="shared" si="213"/>
        <v>64-1</v>
      </c>
      <c r="H477" s="70">
        <v>0</v>
      </c>
      <c r="I477" s="70">
        <v>93</v>
      </c>
      <c r="J477" s="70" t="b">
        <f>IF((I477/100)&gt;(VLOOKUP($G477,[1]Depth_Lookup_CCL!$A$3:$L$549,9,FALSE)),"Value too high",TRUE)</f>
        <v>1</v>
      </c>
      <c r="K477" s="29">
        <f>(VLOOKUP($G477,Depth_Lookup_CCL!$A$3:$Z$549,11,FALSE))+(H477/100)</f>
        <v>161</v>
      </c>
      <c r="L477" s="29">
        <f>(VLOOKUP($G477,Depth_Lookup_CCL!$A$3:$Z$549,11,FALSE))+(I477/100)</f>
        <v>161.93</v>
      </c>
      <c r="M477" s="67">
        <v>8</v>
      </c>
      <c r="N477" s="70" t="s">
        <v>1389</v>
      </c>
      <c r="O477" s="70" t="s">
        <v>233</v>
      </c>
      <c r="P477" s="73"/>
      <c r="Q477" s="73"/>
      <c r="R477" s="73"/>
      <c r="S477" s="74"/>
      <c r="T477" s="73" t="s">
        <v>158</v>
      </c>
      <c r="U477" s="75" t="s">
        <v>155</v>
      </c>
      <c r="V477" s="73" t="s">
        <v>202</v>
      </c>
      <c r="W477" s="73" t="s">
        <v>107</v>
      </c>
      <c r="X477" s="73">
        <f>VLOOKUP(W477,[5]definitions_list_lookup!$V$12:$W$15,2,FALSE)</f>
        <v>2</v>
      </c>
      <c r="Y477" s="75" t="s">
        <v>241</v>
      </c>
      <c r="Z477" s="75">
        <f>VLOOKUP(Y477,[5]definitions_list_lookup!$AT$3:$AU$5,2,FALSE)</f>
        <v>0</v>
      </c>
      <c r="AA477" s="75">
        <v>15</v>
      </c>
      <c r="AB477" s="75"/>
      <c r="AC477" s="73"/>
      <c r="AD477" s="73"/>
      <c r="AE477" s="73" t="e">
        <f>VLOOKUP(AD477,definitions_list_lookup!$Y$12:$Z$15,2,FALSE)</f>
        <v>#N/A</v>
      </c>
      <c r="AF477" s="75"/>
      <c r="AG477" s="75" t="e">
        <f>VLOOKUP(AF477,definitions_list_lookup!$AT$3:$AU$5,2,FALSE)</f>
        <v>#N/A</v>
      </c>
      <c r="AH477" s="73"/>
      <c r="AI477" s="73"/>
      <c r="AJ477" s="73"/>
      <c r="AK477" s="72"/>
      <c r="AL477" s="76"/>
      <c r="AM477" s="76"/>
      <c r="AN477" s="72"/>
      <c r="AO477" s="76"/>
      <c r="AP477" s="72"/>
      <c r="AQ477" s="72"/>
      <c r="AR477" s="72"/>
      <c r="AS477" s="72"/>
      <c r="AT477" s="77">
        <v>31</v>
      </c>
      <c r="AU477" s="78">
        <v>360</v>
      </c>
      <c r="AV477" s="77">
        <v>3</v>
      </c>
      <c r="AW477" s="77">
        <v>90</v>
      </c>
      <c r="AX477" s="77">
        <f t="shared" si="230"/>
        <v>184.98479105537945</v>
      </c>
      <c r="AY477" s="77">
        <f t="shared" si="231"/>
        <v>184.98479105537945</v>
      </c>
      <c r="AZ477" s="77">
        <f t="shared" si="232"/>
        <v>58.904064264492114</v>
      </c>
      <c r="BA477" s="77">
        <f t="shared" si="233"/>
        <v>274.98479105537945</v>
      </c>
      <c r="BB477" s="77">
        <f t="shared" si="234"/>
        <v>31.095935735507886</v>
      </c>
      <c r="BC477" s="77">
        <f t="shared" si="235"/>
        <v>4.9847910553794463</v>
      </c>
      <c r="BD477" s="79">
        <f t="shared" si="236"/>
        <v>31.095935735507886</v>
      </c>
      <c r="BE477" s="70">
        <f t="shared" si="58"/>
        <v>61.095935735507886</v>
      </c>
      <c r="BF477" s="70">
        <f t="shared" si="181"/>
        <v>-1.0959357355078865</v>
      </c>
    </row>
    <row r="478" spans="3:58" s="70" customFormat="1">
      <c r="C478" s="70" t="s">
        <v>1386</v>
      </c>
      <c r="D478" s="70" t="s">
        <v>1387</v>
      </c>
      <c r="E478" s="70">
        <v>64</v>
      </c>
      <c r="F478" s="70">
        <v>2</v>
      </c>
      <c r="G478" s="71" t="str">
        <f t="shared" si="213"/>
        <v>64-2</v>
      </c>
      <c r="H478" s="70">
        <v>0</v>
      </c>
      <c r="I478" s="70">
        <v>77</v>
      </c>
      <c r="J478" s="70" t="b">
        <f>IF((I478/100)&gt;(VLOOKUP($G478,[1]Depth_Lookup_CCL!$A$3:$L$549,9,FALSE)),"Value too high",TRUE)</f>
        <v>1</v>
      </c>
      <c r="K478" s="29">
        <f>(VLOOKUP($G478,Depth_Lookup_CCL!$A$3:$Z$549,11,FALSE))+(H478/100)</f>
        <v>161.935</v>
      </c>
      <c r="L478" s="29">
        <f>(VLOOKUP($G478,Depth_Lookup_CCL!$A$3:$Z$549,11,FALSE))+(I478/100)</f>
        <v>162.70500000000001</v>
      </c>
      <c r="M478" s="67">
        <v>8</v>
      </c>
      <c r="N478" s="70" t="s">
        <v>1395</v>
      </c>
      <c r="O478" s="70" t="s">
        <v>233</v>
      </c>
      <c r="P478" s="73"/>
      <c r="Q478" s="73"/>
      <c r="R478" s="73"/>
      <c r="S478" s="74"/>
      <c r="T478" s="73" t="s">
        <v>170</v>
      </c>
      <c r="U478" s="75" t="s">
        <v>155</v>
      </c>
      <c r="V478" s="73" t="s">
        <v>176</v>
      </c>
      <c r="W478" s="73" t="s">
        <v>107</v>
      </c>
      <c r="X478" s="73">
        <f>VLOOKUP(W478,[5]definitions_list_lookup!$V$12:$W$15,2,FALSE)</f>
        <v>2</v>
      </c>
      <c r="Y478" s="75" t="s">
        <v>241</v>
      </c>
      <c r="Z478" s="75">
        <f>VLOOKUP(Y478,[5]definitions_list_lookup!$AT$3:$AU$5,2,FALSE)</f>
        <v>0</v>
      </c>
      <c r="AA478" s="75">
        <v>13</v>
      </c>
      <c r="AB478" s="75"/>
      <c r="AC478" s="73"/>
      <c r="AD478" s="73"/>
      <c r="AE478" s="73" t="e">
        <f>VLOOKUP(AD478,definitions_list_lookup!$Y$12:$Z$15,2,FALSE)</f>
        <v>#N/A</v>
      </c>
      <c r="AF478" s="75"/>
      <c r="AG478" s="75" t="e">
        <f>VLOOKUP(AF478,definitions_list_lookup!$AT$3:$AU$5,2,FALSE)</f>
        <v>#N/A</v>
      </c>
      <c r="AH478" s="73"/>
      <c r="AI478" s="73"/>
      <c r="AJ478" s="73"/>
      <c r="AK478" s="72"/>
      <c r="AL478" s="76"/>
      <c r="AM478" s="76"/>
      <c r="AN478" s="72"/>
      <c r="AO478" s="76"/>
      <c r="AP478" s="72"/>
      <c r="AQ478" s="72"/>
      <c r="AR478" s="72"/>
      <c r="AS478" s="72"/>
      <c r="AT478" s="77">
        <v>0.1</v>
      </c>
      <c r="AU478" s="78">
        <v>90</v>
      </c>
      <c r="AV478" s="77">
        <v>33</v>
      </c>
      <c r="AW478" s="77">
        <v>180</v>
      </c>
      <c r="AX478" s="77">
        <f t="shared" si="230"/>
        <v>-0.15398628198849451</v>
      </c>
      <c r="AY478" s="77">
        <f t="shared" si="231"/>
        <v>359.84601371801148</v>
      </c>
      <c r="AZ478" s="77">
        <f t="shared" si="232"/>
        <v>56.999905482452156</v>
      </c>
      <c r="BA478" s="77">
        <f t="shared" si="233"/>
        <v>89.846013718011505</v>
      </c>
      <c r="BB478" s="77">
        <f t="shared" si="234"/>
        <v>33.000094517547844</v>
      </c>
      <c r="BC478" s="77">
        <f t="shared" si="235"/>
        <v>179.84601371801148</v>
      </c>
      <c r="BD478" s="79">
        <f t="shared" si="236"/>
        <v>33.000094517547844</v>
      </c>
      <c r="BE478" s="70">
        <f t="shared" si="58"/>
        <v>63.000094517547844</v>
      </c>
      <c r="BF478" s="70">
        <f t="shared" si="181"/>
        <v>-3.0000945175478435</v>
      </c>
    </row>
    <row r="479" spans="3:58" s="70" customFormat="1">
      <c r="C479" s="70" t="s">
        <v>1386</v>
      </c>
      <c r="D479" s="70" t="s">
        <v>1387</v>
      </c>
      <c r="E479" s="70">
        <v>64</v>
      </c>
      <c r="F479" s="70">
        <v>3</v>
      </c>
      <c r="G479" s="71" t="str">
        <f t="shared" si="213"/>
        <v>64-3</v>
      </c>
      <c r="H479" s="70">
        <v>0</v>
      </c>
      <c r="I479" s="70">
        <v>68</v>
      </c>
      <c r="J479" s="70" t="b">
        <f>IF((I479/100)&gt;(VLOOKUP($G479,[1]Depth_Lookup_CCL!$A$3:$L$549,9,FALSE)),"Value too high",TRUE)</f>
        <v>1</v>
      </c>
      <c r="K479" s="72">
        <f>(VLOOKUP($G479,Depth_Lookup_CCL!$A$3:$Z$549,11,FALSE))+(H479/100)</f>
        <v>162.70500000000001</v>
      </c>
      <c r="L479" s="72">
        <f>(VLOOKUP($G479,Depth_Lookup_CCL!$A$3:$Z$549,11,FALSE))+(I479/100)</f>
        <v>163.38500000000002</v>
      </c>
      <c r="M479" s="67">
        <v>8</v>
      </c>
      <c r="N479" s="70" t="s">
        <v>1389</v>
      </c>
      <c r="O479" s="70" t="s">
        <v>233</v>
      </c>
      <c r="P479" s="73"/>
      <c r="Q479" s="73"/>
      <c r="R479" s="73"/>
      <c r="S479" s="74"/>
      <c r="T479" s="73"/>
      <c r="U479" s="75"/>
      <c r="V479" s="73"/>
      <c r="W479" s="73"/>
      <c r="X479" s="73" t="e">
        <f>VLOOKUP(W479,[5]definitions_list_lookup!$V$12:$W$15,2,FALSE)</f>
        <v>#N/A</v>
      </c>
      <c r="Y479" s="75"/>
      <c r="Z479" s="75" t="e">
        <f>VLOOKUP(Y479,[5]definitions_list_lookup!$AT$3:$AU$5,2,FALSE)</f>
        <v>#N/A</v>
      </c>
      <c r="AA479" s="75"/>
      <c r="AB479" s="75"/>
      <c r="AC479" s="73"/>
      <c r="AD479" s="73"/>
      <c r="AE479" s="73"/>
      <c r="AF479" s="75"/>
      <c r="AG479" s="75"/>
      <c r="AH479" s="73"/>
      <c r="AI479" s="73"/>
      <c r="AJ479" s="73"/>
      <c r="AK479" s="72"/>
      <c r="AL479" s="76"/>
      <c r="AM479" s="76"/>
      <c r="AN479" s="72"/>
      <c r="AO479" s="76"/>
      <c r="AP479" s="72"/>
      <c r="AQ479" s="72"/>
      <c r="AR479" s="72"/>
      <c r="AS479" s="72"/>
      <c r="AT479" s="77">
        <v>0.1</v>
      </c>
      <c r="AU479" s="78">
        <v>90</v>
      </c>
      <c r="AV479" s="77">
        <v>13</v>
      </c>
      <c r="AW479" s="77">
        <v>180</v>
      </c>
      <c r="AX479" s="77">
        <f t="shared" si="230"/>
        <v>-0.43313977584386976</v>
      </c>
      <c r="AY479" s="77">
        <f t="shared" si="231"/>
        <v>359.56686022415613</v>
      </c>
      <c r="AZ479" s="77">
        <f t="shared" si="232"/>
        <v>76.999641139890088</v>
      </c>
      <c r="BA479" s="77">
        <f t="shared" si="233"/>
        <v>89.56686022415613</v>
      </c>
      <c r="BB479" s="77">
        <f t="shared" si="234"/>
        <v>13.000358860109912</v>
      </c>
      <c r="BC479" s="77">
        <f t="shared" si="235"/>
        <v>179.56686022415613</v>
      </c>
      <c r="BD479" s="79">
        <f t="shared" si="236"/>
        <v>13.000358860109912</v>
      </c>
      <c r="BE479" s="70">
        <f t="shared" si="58"/>
        <v>43.000358860109912</v>
      </c>
      <c r="BF479" s="70">
        <f t="shared" si="181"/>
        <v>16.999641139890088</v>
      </c>
    </row>
    <row r="480" spans="3:58" s="70" customFormat="1">
      <c r="C480" s="70" t="s">
        <v>1386</v>
      </c>
      <c r="D480" s="70" t="s">
        <v>1387</v>
      </c>
      <c r="E480" s="70">
        <v>64</v>
      </c>
      <c r="F480" s="70">
        <v>4</v>
      </c>
      <c r="G480" s="71" t="str">
        <f t="shared" si="213"/>
        <v>64-4</v>
      </c>
      <c r="H480" s="70">
        <v>0</v>
      </c>
      <c r="I480" s="70">
        <v>59</v>
      </c>
      <c r="J480" s="70" t="b">
        <f>IF((I480/100)&gt;(VLOOKUP($G480,[1]Depth_Lookup_CCL!$A$3:$L$549,9,FALSE)),"Value too high",TRUE)</f>
        <v>1</v>
      </c>
      <c r="K480" s="29">
        <f>(VLOOKUP($G480,Depth_Lookup_CCL!$A$3:$Z$549,11,FALSE))+(H480/100)</f>
        <v>163.39000000000001</v>
      </c>
      <c r="L480" s="29">
        <f>(VLOOKUP($G480,Depth_Lookup_CCL!$A$3:$Z$549,11,FALSE))+(I480/100)</f>
        <v>163.98000000000002</v>
      </c>
      <c r="M480" s="67">
        <v>8</v>
      </c>
      <c r="N480" s="70" t="s">
        <v>1389</v>
      </c>
      <c r="O480" s="70" t="s">
        <v>233</v>
      </c>
      <c r="P480" s="73"/>
      <c r="Q480" s="73"/>
      <c r="R480" s="73"/>
      <c r="S480" s="74"/>
      <c r="T480" s="73"/>
      <c r="U480" s="75"/>
      <c r="V480" s="73"/>
      <c r="W480" s="73"/>
      <c r="X480" s="73" t="e">
        <f>VLOOKUP(W480,[5]definitions_list_lookup!$V$12:$W$15,2,FALSE)</f>
        <v>#N/A</v>
      </c>
      <c r="Y480" s="75"/>
      <c r="Z480" s="75" t="e">
        <f>VLOOKUP(Y480,[5]definitions_list_lookup!$AT$3:$AU$5,2,FALSE)</f>
        <v>#N/A</v>
      </c>
      <c r="AA480" s="75"/>
      <c r="AB480" s="75"/>
      <c r="AC480" s="73"/>
      <c r="AD480" s="73"/>
      <c r="AE480" s="73"/>
      <c r="AF480" s="75"/>
      <c r="AG480" s="75"/>
      <c r="AH480" s="73"/>
      <c r="AI480" s="73"/>
      <c r="AJ480" s="73"/>
      <c r="AK480" s="72"/>
      <c r="AL480" s="76"/>
      <c r="AM480" s="76"/>
      <c r="AN480" s="72"/>
      <c r="AO480" s="76"/>
      <c r="AP480" s="72"/>
      <c r="AQ480" s="72"/>
      <c r="AR480" s="72"/>
      <c r="AS480" s="72"/>
      <c r="AT480" s="77"/>
      <c r="AU480" s="78"/>
      <c r="AV480" s="77"/>
      <c r="AW480" s="77"/>
      <c r="AX480" s="77"/>
      <c r="AY480" s="77"/>
      <c r="AZ480" s="77"/>
      <c r="BA480" s="77"/>
      <c r="BB480" s="77"/>
      <c r="BC480" s="77"/>
      <c r="BD480" s="79"/>
    </row>
    <row r="481" spans="3:58" s="70" customFormat="1">
      <c r="C481" s="70" t="s">
        <v>1386</v>
      </c>
      <c r="D481" s="70" t="s">
        <v>1387</v>
      </c>
      <c r="E481" s="70">
        <v>65</v>
      </c>
      <c r="F481" s="70">
        <v>1</v>
      </c>
      <c r="G481" s="71" t="str">
        <f t="shared" si="25"/>
        <v>65-1</v>
      </c>
      <c r="H481" s="70">
        <v>0</v>
      </c>
      <c r="I481" s="70">
        <v>91</v>
      </c>
      <c r="J481" s="70" t="b">
        <f>IF((I481/100)&gt;(VLOOKUP($G481,[1]Depth_Lookup_CCL!$A$3:$L$549,9,FALSE)),"Value too high",TRUE)</f>
        <v>1</v>
      </c>
      <c r="K481" s="72">
        <f>(VLOOKUP($G481,Depth_Lookup_CCL!$A$3:$Z$549,11,FALSE))+(H481/100)</f>
        <v>164.05</v>
      </c>
      <c r="L481" s="72">
        <f>(VLOOKUP($G481,Depth_Lookup_CCL!$A$3:$Z$549,11,FALSE))+(I481/100)</f>
        <v>164.96</v>
      </c>
      <c r="M481" s="67">
        <v>100</v>
      </c>
      <c r="N481" s="70" t="s">
        <v>1405</v>
      </c>
      <c r="P481" s="73"/>
      <c r="Q481" s="73"/>
      <c r="R481" s="73"/>
      <c r="S481" s="74"/>
      <c r="T481" s="73"/>
      <c r="U481" s="75"/>
      <c r="V481" s="73"/>
      <c r="W481" s="73"/>
      <c r="X481" s="73" t="e">
        <f>VLOOKUP(W481,[6]definitions_list_lookup!$V$12:$W$15,2,FALSE)</f>
        <v>#N/A</v>
      </c>
      <c r="Y481" s="75"/>
      <c r="Z481" s="75" t="e">
        <f>VLOOKUP(Y481,[6]definitions_list_lookup!$AT$3:$AU$5,2,FALSE)</f>
        <v>#N/A</v>
      </c>
      <c r="AA481" s="75"/>
      <c r="AB481" s="75"/>
      <c r="AC481" s="73"/>
      <c r="AD481" s="73"/>
      <c r="AE481" s="73"/>
      <c r="AF481" s="75"/>
      <c r="AG481" s="75"/>
      <c r="AH481" s="73"/>
      <c r="AI481" s="73"/>
      <c r="AJ481" s="73"/>
      <c r="AK481" s="72"/>
      <c r="AL481" s="76"/>
      <c r="AM481" s="76"/>
      <c r="AN481" s="72"/>
      <c r="AO481" s="76"/>
      <c r="AP481" s="72"/>
      <c r="AQ481" s="72"/>
      <c r="AR481" s="72"/>
      <c r="AS481" s="72"/>
      <c r="AT481" s="77"/>
      <c r="AU481" s="78"/>
      <c r="AV481" s="77"/>
      <c r="AW481" s="77"/>
      <c r="AX481" s="77"/>
      <c r="AY481" s="77"/>
      <c r="AZ481" s="77"/>
      <c r="BA481" s="77"/>
      <c r="BB481" s="77"/>
      <c r="BC481" s="77"/>
      <c r="BD481" s="79"/>
    </row>
    <row r="482" spans="3:58" s="70" customFormat="1">
      <c r="C482" s="70" t="s">
        <v>1386</v>
      </c>
      <c r="D482" s="70" t="s">
        <v>1387</v>
      </c>
      <c r="E482" s="70">
        <v>65</v>
      </c>
      <c r="F482" s="70">
        <v>2</v>
      </c>
      <c r="G482" s="71" t="str">
        <f t="shared" si="25"/>
        <v>65-2</v>
      </c>
      <c r="H482" s="70">
        <v>0</v>
      </c>
      <c r="I482" s="70">
        <v>99</v>
      </c>
      <c r="J482" s="70" t="str">
        <f>IF((I482/100)&gt;(VLOOKUP($G482,[1]Depth_Lookup_CCL!$A$3:$L$549,9,FALSE)),"Value too high",TRUE)</f>
        <v>Value too high</v>
      </c>
      <c r="K482" s="72">
        <f>(VLOOKUP($G482,Depth_Lookup_CCL!$A$3:$Z$549,11,FALSE))+(H482/100)</f>
        <v>164.96</v>
      </c>
      <c r="L482" s="72">
        <f>(VLOOKUP($G482,Depth_Lookup_CCL!$A$3:$Z$549,11,FALSE))+(I482/100)</f>
        <v>165.95000000000002</v>
      </c>
      <c r="M482" s="67">
        <v>100</v>
      </c>
      <c r="N482" s="70" t="s">
        <v>1389</v>
      </c>
      <c r="O482" s="70" t="s">
        <v>233</v>
      </c>
      <c r="P482" s="73"/>
      <c r="Q482" s="73"/>
      <c r="R482" s="73"/>
      <c r="S482" s="74"/>
      <c r="T482" s="73" t="s">
        <v>158</v>
      </c>
      <c r="U482" s="75" t="s">
        <v>155</v>
      </c>
      <c r="V482" s="73" t="s">
        <v>176</v>
      </c>
      <c r="W482" s="73" t="s">
        <v>167</v>
      </c>
      <c r="X482" s="73">
        <f>VLOOKUP(W482,[6]definitions_list_lookup!$V$12:$W$15,2,FALSE)</f>
        <v>3</v>
      </c>
      <c r="Y482" s="75" t="s">
        <v>242</v>
      </c>
      <c r="Z482" s="75">
        <f>VLOOKUP(Y482,[6]definitions_list_lookup!$AT$3:$AU$5,2,FALSE)</f>
        <v>1</v>
      </c>
      <c r="AA482" s="75">
        <v>20</v>
      </c>
      <c r="AB482" s="75"/>
      <c r="AC482" s="73"/>
      <c r="AD482" s="73"/>
      <c r="AE482" s="73"/>
      <c r="AF482" s="75"/>
      <c r="AG482" s="75"/>
      <c r="AH482" s="73"/>
      <c r="AI482" s="73"/>
      <c r="AJ482" s="73"/>
      <c r="AK482" s="72"/>
      <c r="AL482" s="76"/>
      <c r="AM482" s="76"/>
      <c r="AN482" s="72"/>
      <c r="AO482" s="76"/>
      <c r="AP482" s="72"/>
      <c r="AQ482" s="72"/>
      <c r="AR482" s="72"/>
      <c r="AS482" s="72"/>
      <c r="AT482" s="77">
        <v>0.1</v>
      </c>
      <c r="AU482" s="78">
        <v>90</v>
      </c>
      <c r="AV482" s="77">
        <v>10</v>
      </c>
      <c r="AW482" s="77">
        <v>360</v>
      </c>
      <c r="AX482" s="77">
        <f>+(IF($AU482&lt;$AW482,((MIN($AW482,$AU482)+(DEGREES(ATAN((TAN(RADIANS($AV482))/((TAN(RADIANS($AT482))*SIN(RADIANS(ABS($AU482-$AW482))))))-(COS(RADIANS(ABS($AU482-$AW482)))/SIN(RADIANS(ABS($AU482-$AW482)))))))-180)),((MAX($AW482,$AU482)-(DEGREES(ATAN((TAN(RADIANS($AV482))/((TAN(RADIANS($AT482))*SIN(RADIANS(ABS($AU482-$AW482))))))-(COS(RADIANS(ABS($AU482-$AW482)))/SIN(RADIANS(ABS($AU482-$AW482)))))))-180))))</f>
        <v>-179.43288976269127</v>
      </c>
      <c r="AY482" s="77">
        <f>IF($AX482&gt;0,$AX482,360+$AX482)</f>
        <v>180.56711023730873</v>
      </c>
      <c r="AZ482" s="77">
        <f>+ABS(DEGREES(ATAN((COS(RADIANS(ABS($AX482+180-(IF($AU482&gt;$AW482,MAX($AV482,$AU482),MIN($AU482,$AW482))))))/(TAN(RADIANS($AT482)))))))</f>
        <v>79.99952002223192</v>
      </c>
      <c r="BA482" s="77">
        <f>+IF(($AX482+90)&gt;0,$AX482+90,$AX482+450)</f>
        <v>270.56711023730873</v>
      </c>
      <c r="BB482" s="77">
        <f>-$AZ482+90</f>
        <v>10.00047997776808</v>
      </c>
      <c r="BC482" s="77">
        <f>IF(($AY482&lt;180),$AY482+180,$AY482-180)</f>
        <v>0.56711023730872512</v>
      </c>
      <c r="BD482" s="79">
        <f>-$AZ482+90</f>
        <v>10.00047997776808</v>
      </c>
      <c r="BE482" s="70">
        <f t="shared" si="58"/>
        <v>40.00047997776808</v>
      </c>
      <c r="BF482" s="70">
        <f t="shared" si="181"/>
        <v>19.99952002223192</v>
      </c>
    </row>
    <row r="483" spans="3:58" s="70" customFormat="1">
      <c r="C483" s="70" t="s">
        <v>1386</v>
      </c>
      <c r="D483" s="70" t="s">
        <v>1387</v>
      </c>
      <c r="E483" s="70">
        <v>65</v>
      </c>
      <c r="F483" s="70">
        <v>3</v>
      </c>
      <c r="G483" s="71" t="str">
        <f t="shared" si="25"/>
        <v>65-3</v>
      </c>
      <c r="H483" s="70">
        <v>0</v>
      </c>
      <c r="I483" s="70">
        <v>91</v>
      </c>
      <c r="J483" s="70" t="b">
        <f>IF((I483/100)&gt;(VLOOKUP($G483,[1]Depth_Lookup_CCL!$A$3:$L$549,9,FALSE)),"Value too high",TRUE)</f>
        <v>1</v>
      </c>
      <c r="K483" s="72">
        <f>(VLOOKUP($G483,Depth_Lookup_CCL!$A$3:$Z$549,11,FALSE))+(H483/100)</f>
        <v>165.94500000000002</v>
      </c>
      <c r="L483" s="72">
        <f>(VLOOKUP($G483,Depth_Lookup_CCL!$A$3:$Z$549,11,FALSE))+(I483/100)</f>
        <v>166.85500000000002</v>
      </c>
      <c r="M483" s="67">
        <v>100</v>
      </c>
      <c r="N483" s="70" t="s">
        <v>1389</v>
      </c>
      <c r="O483" s="70" t="s">
        <v>233</v>
      </c>
      <c r="P483" s="73"/>
      <c r="Q483" s="73"/>
      <c r="R483" s="73"/>
      <c r="S483" s="74"/>
      <c r="T483" s="73" t="s">
        <v>158</v>
      </c>
      <c r="U483" s="75" t="s">
        <v>182</v>
      </c>
      <c r="V483" s="73" t="s">
        <v>176</v>
      </c>
      <c r="W483" s="73" t="s">
        <v>107</v>
      </c>
      <c r="X483" s="73">
        <f>VLOOKUP(W483,[6]definitions_list_lookup!$V$12:$W$15,2,FALSE)</f>
        <v>2</v>
      </c>
      <c r="Y483" s="75" t="s">
        <v>242</v>
      </c>
      <c r="Z483" s="75">
        <f>VLOOKUP(Y483,[6]definitions_list_lookup!$AT$3:$AU$5,2,FALSE)</f>
        <v>1</v>
      </c>
      <c r="AA483" s="75">
        <v>2</v>
      </c>
      <c r="AB483" s="75"/>
      <c r="AC483" s="73"/>
      <c r="AD483" s="73"/>
      <c r="AE483" s="73"/>
      <c r="AF483" s="75"/>
      <c r="AG483" s="75"/>
      <c r="AH483" s="73"/>
      <c r="AI483" s="73"/>
      <c r="AJ483" s="73"/>
      <c r="AK483" s="72"/>
      <c r="AL483" s="76"/>
      <c r="AM483" s="76"/>
      <c r="AN483" s="72"/>
      <c r="AO483" s="76"/>
      <c r="AP483" s="72"/>
      <c r="AQ483" s="72"/>
      <c r="AR483" s="72"/>
      <c r="AS483" s="72"/>
      <c r="AT483" s="77"/>
      <c r="AU483" s="78"/>
      <c r="AV483" s="77"/>
      <c r="AW483" s="77"/>
      <c r="AX483" s="77"/>
      <c r="AY483" s="77"/>
      <c r="AZ483" s="77"/>
      <c r="BA483" s="77"/>
      <c r="BB483" s="77"/>
      <c r="BC483" s="77"/>
      <c r="BD483" s="79"/>
    </row>
    <row r="484" spans="3:58" s="70" customFormat="1">
      <c r="C484" s="70" t="s">
        <v>1386</v>
      </c>
      <c r="D484" s="70" t="s">
        <v>1387</v>
      </c>
      <c r="E484" s="70">
        <v>65</v>
      </c>
      <c r="F484" s="70">
        <v>4</v>
      </c>
      <c r="G484" s="71" t="str">
        <f t="shared" si="25"/>
        <v>65-4</v>
      </c>
      <c r="H484" s="70">
        <v>0</v>
      </c>
      <c r="I484" s="70">
        <v>42</v>
      </c>
      <c r="J484" s="70" t="b">
        <f>IF((I484/100)&gt;(VLOOKUP($G484,[1]Depth_Lookup_CCL!$A$3:$L$549,9,FALSE)),"Value too high",TRUE)</f>
        <v>1</v>
      </c>
      <c r="K484" s="72">
        <f>(VLOOKUP($G484,Depth_Lookup_CCL!$A$3:$Z$549,11,FALSE))+(H484/100)</f>
        <v>166.85500000000002</v>
      </c>
      <c r="L484" s="72">
        <f>(VLOOKUP($G484,Depth_Lookup_CCL!$A$3:$Z$549,11,FALSE))+(I484/100)</f>
        <v>167.27500000000001</v>
      </c>
      <c r="M484" s="67">
        <v>100</v>
      </c>
      <c r="N484" s="70" t="s">
        <v>1395</v>
      </c>
      <c r="O484" s="70" t="s">
        <v>233</v>
      </c>
      <c r="P484" s="73"/>
      <c r="Q484" s="73"/>
      <c r="R484" s="73"/>
      <c r="S484" s="74"/>
      <c r="T484" s="73" t="s">
        <v>158</v>
      </c>
      <c r="U484" s="75" t="s">
        <v>155</v>
      </c>
      <c r="V484" s="73" t="s">
        <v>176</v>
      </c>
      <c r="W484" s="73" t="s">
        <v>166</v>
      </c>
      <c r="X484" s="73">
        <f>VLOOKUP(W484,[6]definitions_list_lookup!$V$12:$W$15,2,FALSE)</f>
        <v>1</v>
      </c>
      <c r="Y484" s="75" t="s">
        <v>242</v>
      </c>
      <c r="Z484" s="75">
        <f>VLOOKUP(Y484,[6]definitions_list_lookup!$AT$3:$AU$5,2,FALSE)</f>
        <v>1</v>
      </c>
      <c r="AA484" s="75">
        <v>2</v>
      </c>
      <c r="AB484" s="75"/>
      <c r="AC484" s="73"/>
      <c r="AD484" s="73"/>
      <c r="AE484" s="73"/>
      <c r="AF484" s="75"/>
      <c r="AG484" s="75"/>
      <c r="AH484" s="73"/>
      <c r="AI484" s="73"/>
      <c r="AJ484" s="73"/>
      <c r="AK484" s="72"/>
      <c r="AL484" s="76"/>
      <c r="AM484" s="76"/>
      <c r="AN484" s="72"/>
      <c r="AO484" s="76"/>
      <c r="AP484" s="72"/>
      <c r="AQ484" s="72"/>
      <c r="AR484" s="72"/>
      <c r="AS484" s="72"/>
      <c r="AT484" s="77">
        <v>4</v>
      </c>
      <c r="AU484" s="78">
        <v>90</v>
      </c>
      <c r="AV484" s="77">
        <v>8</v>
      </c>
      <c r="AW484" s="77">
        <v>360</v>
      </c>
      <c r="AX484" s="77">
        <f t="shared" ref="AX484:AX514" si="237">+(IF($AU484&lt;$AW484,((MIN($AW484,$AU484)+(DEGREES(ATAN((TAN(RADIANS($AV484))/((TAN(RADIANS($AT484))*SIN(RADIANS(ABS($AU484-$AW484))))))-(COS(RADIANS(ABS($AU484-$AW484)))/SIN(RADIANS(ABS($AU484-$AW484)))))))-180)),((MAX($AW484,$AU484)-(DEGREES(ATAN((TAN(RADIANS($AV484))/((TAN(RADIANS($AT484))*SIN(RADIANS(ABS($AU484-$AW484))))))-(COS(RADIANS(ABS($AU484-$AW484)))/SIN(RADIANS(ABS($AU484-$AW484)))))))-180))))</f>
        <v>-153.54712340314146</v>
      </c>
      <c r="AY484" s="77">
        <f t="shared" ref="AY484:AY514" si="238">IF($AX484&gt;0,$AX484,360+$AX484)</f>
        <v>206.45287659685854</v>
      </c>
      <c r="AZ484" s="77">
        <f t="shared" ref="AZ484:AZ514" si="239">+ABS(DEGREES(ATAN((COS(RADIANS(ABS($AX484+180-(IF($AU484&gt;$AW484,MAX($AV484,$AU484),MIN($AU484,$AW484))))))/(TAN(RADIANS($AT484)))))))</f>
        <v>81.078736277080395</v>
      </c>
      <c r="BA484" s="77">
        <f t="shared" ref="BA484:BA514" si="240">+IF(($AX484+90)&gt;0,$AX484+90,$AX484+450)</f>
        <v>296.45287659685857</v>
      </c>
      <c r="BB484" s="77">
        <f t="shared" ref="BB484:BB514" si="241">-$AZ484+90</f>
        <v>8.9212637229196048</v>
      </c>
      <c r="BC484" s="77">
        <f t="shared" ref="BC484:BC514" si="242">IF(($AY484&lt;180),$AY484+180,$AY484-180)</f>
        <v>26.452876596858545</v>
      </c>
      <c r="BD484" s="79">
        <f t="shared" ref="BD484:BD514" si="243">-$AZ484+90</f>
        <v>8.9212637229196048</v>
      </c>
      <c r="BE484" s="70">
        <f t="shared" si="58"/>
        <v>38.921263722919605</v>
      </c>
      <c r="BF484" s="70">
        <f t="shared" si="181"/>
        <v>21.078736277080395</v>
      </c>
    </row>
    <row r="485" spans="3:58" s="70" customFormat="1">
      <c r="C485" s="70" t="s">
        <v>1386</v>
      </c>
      <c r="D485" s="70" t="s">
        <v>1387</v>
      </c>
      <c r="E485" s="70">
        <v>66</v>
      </c>
      <c r="F485" s="70">
        <v>1</v>
      </c>
      <c r="G485" s="71" t="str">
        <f t="shared" si="25"/>
        <v>66-1</v>
      </c>
      <c r="H485" s="70">
        <v>0</v>
      </c>
      <c r="I485" s="70">
        <v>98</v>
      </c>
      <c r="J485" s="70" t="b">
        <f>IF((I485/100)&gt;(VLOOKUP($G485,[1]Depth_Lookup_CCL!$A$3:$L$549,9,FALSE)),"Value too high",TRUE)</f>
        <v>1</v>
      </c>
      <c r="K485" s="72">
        <f>(VLOOKUP($G485,Depth_Lookup_CCL!$A$3:$Z$549,11,FALSE))+(H485/100)</f>
        <v>167.1</v>
      </c>
      <c r="L485" s="72">
        <f>(VLOOKUP($G485,Depth_Lookup_CCL!$A$3:$Z$549,11,FALSE))+(I485/100)</f>
        <v>168.07999999999998</v>
      </c>
      <c r="M485" s="67">
        <v>100</v>
      </c>
      <c r="N485" s="70" t="s">
        <v>1395</v>
      </c>
      <c r="P485" s="73"/>
      <c r="Q485" s="73"/>
      <c r="R485" s="73"/>
      <c r="S485" s="74"/>
      <c r="T485" s="73"/>
      <c r="U485" s="75"/>
      <c r="V485" s="73"/>
      <c r="W485" s="73"/>
      <c r="X485" s="73"/>
      <c r="Y485" s="75"/>
      <c r="Z485" s="75"/>
      <c r="AA485" s="75"/>
      <c r="AB485" s="75"/>
      <c r="AC485" s="73"/>
      <c r="AD485" s="73"/>
      <c r="AE485" s="73"/>
      <c r="AF485" s="75"/>
      <c r="AG485" s="75"/>
      <c r="AH485" s="73"/>
      <c r="AI485" s="73"/>
      <c r="AJ485" s="73"/>
      <c r="AK485" s="72"/>
      <c r="AL485" s="76"/>
      <c r="AM485" s="76"/>
      <c r="AN485" s="72"/>
      <c r="AO485" s="76"/>
      <c r="AP485" s="72"/>
      <c r="AQ485" s="72"/>
      <c r="AR485" s="72"/>
      <c r="AS485" s="72"/>
      <c r="AT485" s="77">
        <v>11</v>
      </c>
      <c r="AU485" s="78">
        <v>90</v>
      </c>
      <c r="AV485" s="77">
        <v>20</v>
      </c>
      <c r="AW485" s="77">
        <v>180</v>
      </c>
      <c r="AX485" s="77">
        <f t="shared" si="237"/>
        <v>-28.104691734602284</v>
      </c>
      <c r="AY485" s="77">
        <f t="shared" si="238"/>
        <v>331.89530826539772</v>
      </c>
      <c r="AZ485" s="77">
        <f t="shared" si="239"/>
        <v>67.577812629572094</v>
      </c>
      <c r="BA485" s="77">
        <f t="shared" si="240"/>
        <v>61.895308265397716</v>
      </c>
      <c r="BB485" s="77">
        <f t="shared" si="241"/>
        <v>22.422187370427906</v>
      </c>
      <c r="BC485" s="77">
        <f t="shared" si="242"/>
        <v>151.89530826539772</v>
      </c>
      <c r="BD485" s="79">
        <f t="shared" si="243"/>
        <v>22.422187370427906</v>
      </c>
      <c r="BE485" s="70">
        <f t="shared" si="58"/>
        <v>52.422187370427906</v>
      </c>
      <c r="BF485" s="70">
        <f t="shared" si="181"/>
        <v>7.5778126295720938</v>
      </c>
    </row>
    <row r="486" spans="3:58" s="70" customFormat="1">
      <c r="C486" s="70" t="s">
        <v>1386</v>
      </c>
      <c r="D486" s="70" t="s">
        <v>1387</v>
      </c>
      <c r="E486" s="70">
        <v>66</v>
      </c>
      <c r="F486" s="70">
        <v>1</v>
      </c>
      <c r="G486" s="71" t="str">
        <f t="shared" si="25"/>
        <v>66-1</v>
      </c>
      <c r="H486" s="70">
        <v>0</v>
      </c>
      <c r="I486" s="70">
        <v>98</v>
      </c>
      <c r="J486" s="70" t="b">
        <f>IF((I486/100)&gt;(VLOOKUP($G486,[1]Depth_Lookup_CCL!$A$3:$L$549,9,FALSE)),"Value too high",TRUE)</f>
        <v>1</v>
      </c>
      <c r="K486" s="72">
        <f>(VLOOKUP($G486,Depth_Lookup_CCL!$A$3:$Z$549,11,FALSE))+(H486/100)</f>
        <v>167.1</v>
      </c>
      <c r="L486" s="72">
        <f>(VLOOKUP($G486,Depth_Lookup_CCL!$A$3:$Z$549,11,FALSE))+(I486/100)</f>
        <v>168.07999999999998</v>
      </c>
      <c r="M486" s="67">
        <v>100</v>
      </c>
      <c r="N486" s="70" t="s">
        <v>1395</v>
      </c>
      <c r="P486" s="73"/>
      <c r="Q486" s="73"/>
      <c r="R486" s="73"/>
      <c r="S486" s="74"/>
      <c r="T486" s="73"/>
      <c r="U486" s="75"/>
      <c r="V486" s="73"/>
      <c r="W486" s="73"/>
      <c r="X486" s="73"/>
      <c r="Y486" s="75"/>
      <c r="Z486" s="75"/>
      <c r="AA486" s="75"/>
      <c r="AB486" s="75"/>
      <c r="AC486" s="73"/>
      <c r="AD486" s="73"/>
      <c r="AE486" s="73"/>
      <c r="AF486" s="75"/>
      <c r="AG486" s="75"/>
      <c r="AH486" s="73"/>
      <c r="AI486" s="73"/>
      <c r="AJ486" s="73"/>
      <c r="AK486" s="72"/>
      <c r="AL486" s="76"/>
      <c r="AM486" s="76"/>
      <c r="AN486" s="72"/>
      <c r="AO486" s="76"/>
      <c r="AP486" s="72"/>
      <c r="AQ486" s="72"/>
      <c r="AR486" s="72"/>
      <c r="AS486" s="72"/>
      <c r="AT486" s="77">
        <v>11</v>
      </c>
      <c r="AU486" s="78">
        <v>90</v>
      </c>
      <c r="AV486" s="77">
        <v>8</v>
      </c>
      <c r="AW486" s="77">
        <v>180</v>
      </c>
      <c r="AX486" s="77">
        <f t="shared" si="237"/>
        <v>-54.132321406965048</v>
      </c>
      <c r="AY486" s="77">
        <f t="shared" si="238"/>
        <v>305.86767859303495</v>
      </c>
      <c r="AZ486" s="77">
        <f t="shared" si="239"/>
        <v>76.511556599273803</v>
      </c>
      <c r="BA486" s="77">
        <f t="shared" si="240"/>
        <v>35.867678593034952</v>
      </c>
      <c r="BB486" s="77">
        <f t="shared" si="241"/>
        <v>13.488443400726197</v>
      </c>
      <c r="BC486" s="77">
        <f t="shared" si="242"/>
        <v>125.86767859303495</v>
      </c>
      <c r="BD486" s="79">
        <f t="shared" si="243"/>
        <v>13.488443400726197</v>
      </c>
      <c r="BE486" s="70">
        <f t="shared" si="58"/>
        <v>43.488443400726197</v>
      </c>
      <c r="BF486" s="70">
        <f t="shared" si="181"/>
        <v>16.511556599273803</v>
      </c>
    </row>
    <row r="487" spans="3:58" s="70" customFormat="1">
      <c r="C487" s="70" t="s">
        <v>1386</v>
      </c>
      <c r="D487" s="70" t="s">
        <v>1387</v>
      </c>
      <c r="E487" s="70">
        <v>66</v>
      </c>
      <c r="F487" s="70">
        <v>1</v>
      </c>
      <c r="G487" s="71" t="str">
        <f t="shared" si="25"/>
        <v>66-1</v>
      </c>
      <c r="H487" s="70">
        <v>0</v>
      </c>
      <c r="I487" s="70">
        <v>98</v>
      </c>
      <c r="J487" s="70" t="b">
        <f>IF((I487/100)&gt;(VLOOKUP($G487,[1]Depth_Lookup_CCL!$A$3:$L$549,9,FALSE)),"Value too high",TRUE)</f>
        <v>1</v>
      </c>
      <c r="K487" s="72">
        <f>(VLOOKUP($G487,Depth_Lookup_CCL!$A$3:$Z$549,11,FALSE))+(H487/100)</f>
        <v>167.1</v>
      </c>
      <c r="L487" s="72">
        <f>(VLOOKUP($G487,Depth_Lookup_CCL!$A$3:$Z$549,11,FALSE))+(I487/100)</f>
        <v>168.07999999999998</v>
      </c>
      <c r="M487" s="67">
        <v>100</v>
      </c>
      <c r="N487" s="70" t="s">
        <v>1395</v>
      </c>
      <c r="O487" s="70" t="s">
        <v>233</v>
      </c>
      <c r="P487" s="73"/>
      <c r="Q487" s="73"/>
      <c r="R487" s="73"/>
      <c r="S487" s="74"/>
      <c r="T487" s="73" t="s">
        <v>158</v>
      </c>
      <c r="U487" s="75" t="s">
        <v>155</v>
      </c>
      <c r="V487" s="73" t="s">
        <v>176</v>
      </c>
      <c r="W487" s="73" t="s">
        <v>167</v>
      </c>
      <c r="X487" s="73">
        <f>VLOOKUP(W487,[6]definitions_list_lookup!$V$12:$W$15,2,FALSE)</f>
        <v>3</v>
      </c>
      <c r="Y487" s="75" t="s">
        <v>242</v>
      </c>
      <c r="Z487" s="75">
        <f>VLOOKUP(Y487,[6]definitions_list_lookup!$AT$3:$AU$5,2,FALSE)</f>
        <v>1</v>
      </c>
      <c r="AA487" s="75">
        <v>5</v>
      </c>
      <c r="AB487" s="75"/>
      <c r="AC487" s="73"/>
      <c r="AD487" s="73"/>
      <c r="AE487" s="73"/>
      <c r="AF487" s="75"/>
      <c r="AG487" s="75"/>
      <c r="AH487" s="73"/>
      <c r="AI487" s="73"/>
      <c r="AJ487" s="73"/>
      <c r="AK487" s="72"/>
      <c r="AL487" s="76"/>
      <c r="AM487" s="76"/>
      <c r="AN487" s="72"/>
      <c r="AO487" s="76"/>
      <c r="AP487" s="72"/>
      <c r="AQ487" s="72"/>
      <c r="AR487" s="72"/>
      <c r="AS487" s="72"/>
      <c r="AT487" s="77">
        <v>5</v>
      </c>
      <c r="AU487" s="78">
        <v>90</v>
      </c>
      <c r="AV487" s="77">
        <v>6</v>
      </c>
      <c r="AW487" s="77">
        <v>360</v>
      </c>
      <c r="AX487" s="77">
        <f t="shared" si="237"/>
        <v>-140.22603585620647</v>
      </c>
      <c r="AY487" s="77">
        <f t="shared" si="238"/>
        <v>219.77396414379353</v>
      </c>
      <c r="AZ487" s="77">
        <f t="shared" si="239"/>
        <v>82.212978012717628</v>
      </c>
      <c r="BA487" s="77">
        <f t="shared" si="240"/>
        <v>309.77396414379353</v>
      </c>
      <c r="BB487" s="77">
        <f t="shared" si="241"/>
        <v>7.7870219872823725</v>
      </c>
      <c r="BC487" s="77">
        <f t="shared" si="242"/>
        <v>39.773964143793535</v>
      </c>
      <c r="BD487" s="79">
        <f t="shared" si="243"/>
        <v>7.7870219872823725</v>
      </c>
      <c r="BE487" s="70">
        <f t="shared" si="58"/>
        <v>37.787021987282372</v>
      </c>
      <c r="BF487" s="70">
        <f t="shared" si="181"/>
        <v>22.212978012717628</v>
      </c>
    </row>
    <row r="488" spans="3:58" s="70" customFormat="1">
      <c r="C488" s="70" t="s">
        <v>1386</v>
      </c>
      <c r="D488" s="70" t="s">
        <v>1387</v>
      </c>
      <c r="E488" s="70">
        <v>66</v>
      </c>
      <c r="F488" s="70">
        <v>2</v>
      </c>
      <c r="G488" s="71" t="str">
        <f t="shared" si="25"/>
        <v>66-2</v>
      </c>
      <c r="H488" s="70">
        <v>0</v>
      </c>
      <c r="I488" s="70">
        <v>76</v>
      </c>
      <c r="J488" s="70" t="b">
        <f>IF((I488/100)&gt;(VLOOKUP($G488,[1]Depth_Lookup_CCL!$A$3:$L$549,9,FALSE)),"Value too high",TRUE)</f>
        <v>1</v>
      </c>
      <c r="K488" s="72">
        <f>(VLOOKUP($G488,Depth_Lookup_CCL!$A$3:$Z$549,11,FALSE))+(H488/100)</f>
        <v>168.07999999999998</v>
      </c>
      <c r="L488" s="72">
        <f>(VLOOKUP($G488,Depth_Lookup_CCL!$A$3:$Z$549,11,FALSE))+(I488/100)</f>
        <v>168.83999999999997</v>
      </c>
      <c r="M488" s="67">
        <v>100</v>
      </c>
      <c r="N488" s="70" t="s">
        <v>1389</v>
      </c>
      <c r="O488" s="70" t="s">
        <v>233</v>
      </c>
      <c r="P488" s="73"/>
      <c r="Q488" s="73"/>
      <c r="R488" s="73"/>
      <c r="S488" s="74"/>
      <c r="T488" s="73" t="s">
        <v>170</v>
      </c>
      <c r="U488" s="75" t="s">
        <v>182</v>
      </c>
      <c r="V488" s="73" t="s">
        <v>176</v>
      </c>
      <c r="W488" s="73" t="s">
        <v>107</v>
      </c>
      <c r="X488" s="73">
        <f>VLOOKUP(W488,[6]definitions_list_lookup!$V$12:$W$15,2,FALSE)</f>
        <v>2</v>
      </c>
      <c r="Y488" s="75" t="s">
        <v>241</v>
      </c>
      <c r="Z488" s="75">
        <f>VLOOKUP(Y488,[6]definitions_list_lookup!$AT$3:$AU$5,2,FALSE)</f>
        <v>0</v>
      </c>
      <c r="AA488" s="75">
        <v>70</v>
      </c>
      <c r="AB488" s="75"/>
      <c r="AC488" s="73"/>
      <c r="AD488" s="73"/>
      <c r="AE488" s="73"/>
      <c r="AF488" s="75"/>
      <c r="AG488" s="75"/>
      <c r="AH488" s="73"/>
      <c r="AI488" s="73"/>
      <c r="AJ488" s="73"/>
      <c r="AK488" s="72"/>
      <c r="AL488" s="76"/>
      <c r="AM488" s="76"/>
      <c r="AN488" s="72"/>
      <c r="AO488" s="76"/>
      <c r="AP488" s="72"/>
      <c r="AQ488" s="72"/>
      <c r="AR488" s="72"/>
      <c r="AS488" s="72"/>
      <c r="AT488" s="77">
        <v>21</v>
      </c>
      <c r="AU488" s="78">
        <v>90</v>
      </c>
      <c r="AV488" s="77">
        <v>29</v>
      </c>
      <c r="AW488" s="77">
        <v>360</v>
      </c>
      <c r="AX488" s="77">
        <f t="shared" si="237"/>
        <v>-145.29704819976246</v>
      </c>
      <c r="AY488" s="77">
        <f t="shared" si="238"/>
        <v>214.70295180023754</v>
      </c>
      <c r="AZ488" s="77">
        <f t="shared" si="239"/>
        <v>56.010267397532203</v>
      </c>
      <c r="BA488" s="77">
        <f t="shared" si="240"/>
        <v>304.70295180023754</v>
      </c>
      <c r="BB488" s="77">
        <f t="shared" si="241"/>
        <v>33.989732602467797</v>
      </c>
      <c r="BC488" s="77">
        <f t="shared" si="242"/>
        <v>34.702951800237543</v>
      </c>
      <c r="BD488" s="79">
        <f t="shared" si="243"/>
        <v>33.989732602467797</v>
      </c>
      <c r="BE488" s="70">
        <f t="shared" si="58"/>
        <v>63.989732602467797</v>
      </c>
      <c r="BF488" s="70">
        <f t="shared" si="181"/>
        <v>-3.9897326024677966</v>
      </c>
    </row>
    <row r="489" spans="3:58" s="70" customFormat="1">
      <c r="C489" s="70" t="s">
        <v>1386</v>
      </c>
      <c r="D489" s="70" t="s">
        <v>1387</v>
      </c>
      <c r="E489" s="70">
        <v>66</v>
      </c>
      <c r="F489" s="70">
        <v>3</v>
      </c>
      <c r="G489" s="71" t="str">
        <f t="shared" si="25"/>
        <v>66-3</v>
      </c>
      <c r="H489" s="70">
        <v>0</v>
      </c>
      <c r="I489" s="70">
        <v>57</v>
      </c>
      <c r="J489" s="70" t="str">
        <f>IF((I489/100)&gt;(VLOOKUP($G489,[1]Depth_Lookup_CCL!$A$3:$L$549,9,FALSE)),"Value too high",TRUE)</f>
        <v>Value too high</v>
      </c>
      <c r="K489" s="72">
        <f>(VLOOKUP($G489,Depth_Lookup_CCL!$A$3:$Z$549,11,FALSE))+(H489/100)</f>
        <v>168.83999999999997</v>
      </c>
      <c r="L489" s="72">
        <f>(VLOOKUP($G489,Depth_Lookup_CCL!$A$3:$Z$549,11,FALSE))+(I489/100)</f>
        <v>169.40999999999997</v>
      </c>
      <c r="M489" s="67">
        <v>100</v>
      </c>
      <c r="N489" s="70" t="s">
        <v>1389</v>
      </c>
      <c r="O489" s="70" t="s">
        <v>233</v>
      </c>
      <c r="P489" s="73"/>
      <c r="Q489" s="73"/>
      <c r="R489" s="73"/>
      <c r="S489" s="74"/>
      <c r="T489" s="73" t="s">
        <v>170</v>
      </c>
      <c r="U489" s="75" t="s">
        <v>155</v>
      </c>
      <c r="V489" s="73" t="s">
        <v>176</v>
      </c>
      <c r="W489" s="73" t="s">
        <v>107</v>
      </c>
      <c r="X489" s="73">
        <f>VLOOKUP(W489,[6]definitions_list_lookup!$V$12:$W$15,2,FALSE)</f>
        <v>2</v>
      </c>
      <c r="Y489" s="75" t="s">
        <v>243</v>
      </c>
      <c r="Z489" s="75">
        <f>VLOOKUP(Y489,[6]definitions_list_lookup!$AT$3:$AU$5,2,FALSE)</f>
        <v>2</v>
      </c>
      <c r="AA489" s="75">
        <v>25</v>
      </c>
      <c r="AB489" s="75"/>
      <c r="AC489" s="73"/>
      <c r="AD489" s="73"/>
      <c r="AE489" s="73"/>
      <c r="AF489" s="75"/>
      <c r="AG489" s="75"/>
      <c r="AH489" s="73"/>
      <c r="AI489" s="73"/>
      <c r="AJ489" s="73"/>
      <c r="AK489" s="72"/>
      <c r="AL489" s="76"/>
      <c r="AM489" s="76"/>
      <c r="AN489" s="72"/>
      <c r="AO489" s="76"/>
      <c r="AP489" s="72"/>
      <c r="AQ489" s="72"/>
      <c r="AR489" s="72"/>
      <c r="AS489" s="72"/>
      <c r="AT489" s="77">
        <v>12</v>
      </c>
      <c r="AU489" s="78">
        <v>90</v>
      </c>
      <c r="AV489" s="77">
        <v>5</v>
      </c>
      <c r="AW489" s="77">
        <v>360</v>
      </c>
      <c r="AX489" s="77">
        <f t="shared" si="237"/>
        <v>-112.3721539348609</v>
      </c>
      <c r="AY489" s="77">
        <f t="shared" si="238"/>
        <v>247.6278460651391</v>
      </c>
      <c r="AZ489" s="77">
        <f t="shared" si="239"/>
        <v>77.05497976736892</v>
      </c>
      <c r="BA489" s="77">
        <f t="shared" si="240"/>
        <v>337.62784606513912</v>
      </c>
      <c r="BB489" s="77">
        <f t="shared" si="241"/>
        <v>12.94502023263108</v>
      </c>
      <c r="BC489" s="77">
        <f t="shared" si="242"/>
        <v>67.627846065139096</v>
      </c>
      <c r="BD489" s="79">
        <f t="shared" si="243"/>
        <v>12.94502023263108</v>
      </c>
      <c r="BE489" s="70">
        <f t="shared" si="58"/>
        <v>42.94502023263108</v>
      </c>
      <c r="BF489" s="70">
        <f t="shared" si="181"/>
        <v>17.05497976736892</v>
      </c>
    </row>
    <row r="490" spans="3:58" s="70" customFormat="1">
      <c r="C490" s="70" t="s">
        <v>1386</v>
      </c>
      <c r="D490" s="70" t="s">
        <v>1387</v>
      </c>
      <c r="E490" s="70">
        <v>66</v>
      </c>
      <c r="F490" s="70">
        <v>4</v>
      </c>
      <c r="G490" s="71" t="str">
        <f t="shared" si="25"/>
        <v>66-4</v>
      </c>
      <c r="H490" s="70">
        <v>0</v>
      </c>
      <c r="I490" s="70">
        <v>79</v>
      </c>
      <c r="J490" s="70" t="b">
        <f>IF((I490/100)&gt;(VLOOKUP($G490,[1]Depth_Lookup_CCL!$A$3:$L$549,9,FALSE)),"Value too high",TRUE)</f>
        <v>1</v>
      </c>
      <c r="K490" s="72">
        <f>(VLOOKUP($G490,Depth_Lookup_CCL!$A$3:$Z$549,11,FALSE))+(H490/100)</f>
        <v>169.39999999999998</v>
      </c>
      <c r="L490" s="72">
        <f>(VLOOKUP($G490,Depth_Lookup_CCL!$A$3:$Z$549,11,FALSE))+(I490/100)</f>
        <v>170.18999999999997</v>
      </c>
      <c r="M490" s="67">
        <v>100</v>
      </c>
      <c r="N490" s="70" t="s">
        <v>1389</v>
      </c>
      <c r="P490" s="73"/>
      <c r="Q490" s="73"/>
      <c r="R490" s="73"/>
      <c r="S490" s="74"/>
      <c r="T490" s="73"/>
      <c r="U490" s="75"/>
      <c r="V490" s="73"/>
      <c r="W490" s="73"/>
      <c r="X490" s="73"/>
      <c r="Y490" s="75"/>
      <c r="Z490" s="75"/>
      <c r="AA490" s="75"/>
      <c r="AB490" s="75"/>
      <c r="AC490" s="73"/>
      <c r="AD490" s="73"/>
      <c r="AE490" s="73"/>
      <c r="AF490" s="75"/>
      <c r="AG490" s="75"/>
      <c r="AH490" s="73"/>
      <c r="AI490" s="73"/>
      <c r="AJ490" s="73"/>
      <c r="AK490" s="72"/>
      <c r="AL490" s="76"/>
      <c r="AM490" s="76"/>
      <c r="AN490" s="72"/>
      <c r="AO490" s="76"/>
      <c r="AP490" s="72"/>
      <c r="AQ490" s="72"/>
      <c r="AR490" s="72"/>
      <c r="AS490" s="72"/>
      <c r="AT490" s="77">
        <v>14</v>
      </c>
      <c r="AU490" s="78">
        <v>90</v>
      </c>
      <c r="AV490" s="77">
        <v>17</v>
      </c>
      <c r="AW490" s="77">
        <v>360</v>
      </c>
      <c r="AX490" s="77">
        <f t="shared" si="237"/>
        <v>-140.80223481905892</v>
      </c>
      <c r="AY490" s="77">
        <f t="shared" si="238"/>
        <v>219.19776518094108</v>
      </c>
      <c r="AZ490" s="77">
        <f t="shared" si="239"/>
        <v>68.470423058774116</v>
      </c>
      <c r="BA490" s="77">
        <f t="shared" si="240"/>
        <v>309.19776518094108</v>
      </c>
      <c r="BB490" s="77">
        <f t="shared" si="241"/>
        <v>21.529576941225884</v>
      </c>
      <c r="BC490" s="77">
        <f t="shared" si="242"/>
        <v>39.197765180941076</v>
      </c>
      <c r="BD490" s="79">
        <f t="shared" si="243"/>
        <v>21.529576941225884</v>
      </c>
      <c r="BE490" s="70">
        <f t="shared" si="58"/>
        <v>51.529576941225884</v>
      </c>
      <c r="BF490" s="70">
        <f t="shared" ref="BF490:BF553" si="244">30-BD490</f>
        <v>8.4704230587741165</v>
      </c>
    </row>
    <row r="491" spans="3:58" s="70" customFormat="1">
      <c r="C491" s="70" t="s">
        <v>1386</v>
      </c>
      <c r="D491" s="70" t="s">
        <v>1387</v>
      </c>
      <c r="E491" s="70">
        <v>66</v>
      </c>
      <c r="F491" s="70">
        <v>4</v>
      </c>
      <c r="G491" s="71" t="str">
        <f t="shared" si="25"/>
        <v>66-4</v>
      </c>
      <c r="H491" s="70">
        <v>0</v>
      </c>
      <c r="I491" s="70">
        <v>79</v>
      </c>
      <c r="J491" s="70" t="b">
        <f>IF((I491/100)&gt;(VLOOKUP($G491,[1]Depth_Lookup_CCL!$A$3:$L$549,9,FALSE)),"Value too high",TRUE)</f>
        <v>1</v>
      </c>
      <c r="K491" s="72">
        <f>(VLOOKUP($G491,Depth_Lookup_CCL!$A$3:$Z$549,11,FALSE))+(H491/100)</f>
        <v>169.39999999999998</v>
      </c>
      <c r="L491" s="72">
        <f>(VLOOKUP($G491,Depth_Lookup_CCL!$A$3:$Z$549,11,FALSE))+(I491/100)</f>
        <v>170.18999999999997</v>
      </c>
      <c r="M491" s="67">
        <v>100</v>
      </c>
      <c r="N491" s="70" t="s">
        <v>1389</v>
      </c>
      <c r="O491" s="70" t="s">
        <v>233</v>
      </c>
      <c r="P491" s="73"/>
      <c r="Q491" s="73"/>
      <c r="R491" s="73"/>
      <c r="S491" s="74"/>
      <c r="T491" s="73" t="s">
        <v>170</v>
      </c>
      <c r="U491" s="75" t="s">
        <v>182</v>
      </c>
      <c r="V491" s="73" t="s">
        <v>176</v>
      </c>
      <c r="W491" s="73" t="s">
        <v>107</v>
      </c>
      <c r="X491" s="73">
        <f>VLOOKUP(W491,[6]definitions_list_lookup!$V$12:$W$15,2,FALSE)</f>
        <v>2</v>
      </c>
      <c r="Y491" s="75" t="s">
        <v>243</v>
      </c>
      <c r="Z491" s="75">
        <f>VLOOKUP(Y491,[6]definitions_list_lookup!$AT$3:$AU$5,2,FALSE)</f>
        <v>2</v>
      </c>
      <c r="AA491" s="75">
        <v>12</v>
      </c>
      <c r="AB491" s="75"/>
      <c r="AC491" s="73"/>
      <c r="AD491" s="73"/>
      <c r="AE491" s="73"/>
      <c r="AF491" s="75"/>
      <c r="AG491" s="75"/>
      <c r="AH491" s="73"/>
      <c r="AI491" s="73"/>
      <c r="AJ491" s="73"/>
      <c r="AK491" s="72"/>
      <c r="AL491" s="76"/>
      <c r="AM491" s="76"/>
      <c r="AN491" s="72"/>
      <c r="AO491" s="76"/>
      <c r="AP491" s="72"/>
      <c r="AQ491" s="72"/>
      <c r="AR491" s="72"/>
      <c r="AS491" s="72"/>
      <c r="AT491" s="77">
        <v>10</v>
      </c>
      <c r="AU491" s="78">
        <v>90</v>
      </c>
      <c r="AV491" s="77">
        <v>25</v>
      </c>
      <c r="AW491" s="77">
        <v>360</v>
      </c>
      <c r="AX491" s="77">
        <f t="shared" si="237"/>
        <v>-159.28666881319504</v>
      </c>
      <c r="AY491" s="77">
        <f t="shared" si="238"/>
        <v>200.71333118680496</v>
      </c>
      <c r="AZ491" s="77">
        <f t="shared" si="239"/>
        <v>63.502281960091757</v>
      </c>
      <c r="BA491" s="77">
        <f t="shared" si="240"/>
        <v>290.71333118680496</v>
      </c>
      <c r="BB491" s="77">
        <f t="shared" si="241"/>
        <v>26.497718039908243</v>
      </c>
      <c r="BC491" s="77">
        <f t="shared" si="242"/>
        <v>20.713331186804965</v>
      </c>
      <c r="BD491" s="79">
        <f t="shared" si="243"/>
        <v>26.497718039908243</v>
      </c>
      <c r="BE491" s="70">
        <f t="shared" si="58"/>
        <v>56.497718039908243</v>
      </c>
      <c r="BF491" s="70">
        <f t="shared" si="244"/>
        <v>3.5022819600917572</v>
      </c>
    </row>
    <row r="492" spans="3:58" s="70" customFormat="1">
      <c r="C492" s="70" t="s">
        <v>1386</v>
      </c>
      <c r="D492" s="70" t="s">
        <v>1387</v>
      </c>
      <c r="E492" s="70">
        <v>67</v>
      </c>
      <c r="F492" s="70">
        <v>1</v>
      </c>
      <c r="G492" s="71" t="str">
        <f t="shared" si="25"/>
        <v>67-1</v>
      </c>
      <c r="H492" s="70">
        <v>0</v>
      </c>
      <c r="I492" s="70">
        <v>99</v>
      </c>
      <c r="J492" s="70" t="b">
        <f>IF((I492/100)&gt;(VLOOKUP($G492,[1]Depth_Lookup_CCL!$A$3:$L$549,9,FALSE)),"Value too high",TRUE)</f>
        <v>1</v>
      </c>
      <c r="K492" s="72">
        <f>(VLOOKUP($G492,Depth_Lookup_CCL!$A$3:$Z$549,11,FALSE))+(H492/100)</f>
        <v>170.15</v>
      </c>
      <c r="L492" s="72">
        <f>(VLOOKUP($G492,Depth_Lookup_CCL!$A$3:$Z$549,11,FALSE))+(I492/100)</f>
        <v>171.14000000000001</v>
      </c>
      <c r="M492" s="67">
        <v>100</v>
      </c>
      <c r="N492" s="70" t="s">
        <v>1395</v>
      </c>
      <c r="O492" s="70" t="s">
        <v>233</v>
      </c>
      <c r="P492" s="73"/>
      <c r="Q492" s="73"/>
      <c r="R492" s="73"/>
      <c r="S492" s="74"/>
      <c r="T492" s="73"/>
      <c r="U492" s="75"/>
      <c r="V492" s="73"/>
      <c r="W492" s="73"/>
      <c r="X492" s="73" t="e">
        <f>VLOOKUP(W492,[6]definitions_list_lookup!$V$12:$W$15,2,FALSE)</f>
        <v>#N/A</v>
      </c>
      <c r="Y492" s="75"/>
      <c r="Z492" s="75" t="e">
        <f>VLOOKUP(Y492,[6]definitions_list_lookup!$AT$3:$AU$5,2,FALSE)</f>
        <v>#N/A</v>
      </c>
      <c r="AA492" s="75"/>
      <c r="AB492" s="75"/>
      <c r="AC492" s="73"/>
      <c r="AD492" s="73"/>
      <c r="AE492" s="73"/>
      <c r="AF492" s="75"/>
      <c r="AG492" s="75"/>
      <c r="AH492" s="73"/>
      <c r="AI492" s="73"/>
      <c r="AJ492" s="73"/>
      <c r="AK492" s="72"/>
      <c r="AL492" s="76"/>
      <c r="AM492" s="76"/>
      <c r="AN492" s="72"/>
      <c r="AO492" s="76"/>
      <c r="AP492" s="72"/>
      <c r="AQ492" s="72"/>
      <c r="AR492" s="72"/>
      <c r="AS492" s="72"/>
      <c r="AT492" s="77">
        <v>7</v>
      </c>
      <c r="AU492" s="78">
        <v>90</v>
      </c>
      <c r="AV492" s="77">
        <v>6</v>
      </c>
      <c r="AW492" s="77">
        <v>180</v>
      </c>
      <c r="AX492" s="77">
        <f t="shared" si="237"/>
        <v>-49.436299131970713</v>
      </c>
      <c r="AY492" s="77">
        <f t="shared" si="238"/>
        <v>310.56370086802929</v>
      </c>
      <c r="AZ492" s="77">
        <f t="shared" si="239"/>
        <v>80.818911321384888</v>
      </c>
      <c r="BA492" s="77">
        <f t="shared" si="240"/>
        <v>40.563700868029287</v>
      </c>
      <c r="BB492" s="77">
        <f t="shared" si="241"/>
        <v>9.1810886786151116</v>
      </c>
      <c r="BC492" s="77">
        <f t="shared" si="242"/>
        <v>130.56370086802929</v>
      </c>
      <c r="BD492" s="79">
        <f t="shared" si="243"/>
        <v>9.1810886786151116</v>
      </c>
      <c r="BE492" s="70">
        <f t="shared" si="58"/>
        <v>39.181088678615112</v>
      </c>
      <c r="BF492" s="70">
        <f t="shared" si="244"/>
        <v>20.818911321384888</v>
      </c>
    </row>
    <row r="493" spans="3:58" s="70" customFormat="1">
      <c r="C493" s="70" t="s">
        <v>1386</v>
      </c>
      <c r="D493" s="70" t="s">
        <v>1387</v>
      </c>
      <c r="E493" s="70">
        <v>67</v>
      </c>
      <c r="F493" s="70">
        <v>2</v>
      </c>
      <c r="G493" s="71" t="str">
        <f t="shared" si="25"/>
        <v>67-2</v>
      </c>
      <c r="H493" s="70">
        <v>0</v>
      </c>
      <c r="I493" s="70">
        <v>99</v>
      </c>
      <c r="J493" s="70" t="b">
        <f>IF((I493/100)&gt;(VLOOKUP($G493,[1]Depth_Lookup_CCL!$A$3:$L$549,9,FALSE)),"Value too high",TRUE)</f>
        <v>1</v>
      </c>
      <c r="K493" s="72">
        <f>(VLOOKUP($G493,Depth_Lookup_CCL!$A$3:$Z$549,11,FALSE))+(H493/100)</f>
        <v>171.14000000000001</v>
      </c>
      <c r="L493" s="72">
        <f>(VLOOKUP($G493,Depth_Lookup_CCL!$A$3:$Z$549,11,FALSE))+(I493/100)</f>
        <v>172.13000000000002</v>
      </c>
      <c r="M493" s="67">
        <v>100</v>
      </c>
      <c r="N493" s="70" t="s">
        <v>1389</v>
      </c>
      <c r="P493" s="73"/>
      <c r="Q493" s="73"/>
      <c r="R493" s="73"/>
      <c r="S493" s="74"/>
      <c r="T493" s="73"/>
      <c r="U493" s="75"/>
      <c r="V493" s="73"/>
      <c r="W493" s="73"/>
      <c r="X493" s="73"/>
      <c r="Y493" s="75"/>
      <c r="Z493" s="75"/>
      <c r="AA493" s="75"/>
      <c r="AB493" s="75"/>
      <c r="AC493" s="73"/>
      <c r="AD493" s="73"/>
      <c r="AE493" s="73"/>
      <c r="AF493" s="75"/>
      <c r="AG493" s="75"/>
      <c r="AH493" s="73"/>
      <c r="AI493" s="73"/>
      <c r="AJ493" s="73"/>
      <c r="AK493" s="72"/>
      <c r="AL493" s="76"/>
      <c r="AM493" s="76"/>
      <c r="AN493" s="72"/>
      <c r="AO493" s="76"/>
      <c r="AP493" s="72"/>
      <c r="AQ493" s="72"/>
      <c r="AR493" s="72"/>
      <c r="AS493" s="72"/>
      <c r="AT493" s="77">
        <v>11</v>
      </c>
      <c r="AU493" s="78">
        <v>90</v>
      </c>
      <c r="AV493" s="77">
        <v>0</v>
      </c>
      <c r="AW493" s="77">
        <v>360</v>
      </c>
      <c r="AX493" s="77">
        <f t="shared" si="237"/>
        <v>-90.000000000000014</v>
      </c>
      <c r="AY493" s="77">
        <f t="shared" si="238"/>
        <v>270</v>
      </c>
      <c r="AZ493" s="77">
        <f t="shared" si="239"/>
        <v>79.000000000000014</v>
      </c>
      <c r="BA493" s="77">
        <f t="shared" si="240"/>
        <v>360</v>
      </c>
      <c r="BB493" s="77">
        <f t="shared" si="241"/>
        <v>10.999999999999986</v>
      </c>
      <c r="BC493" s="77">
        <f t="shared" si="242"/>
        <v>90</v>
      </c>
      <c r="BD493" s="79">
        <f t="shared" si="243"/>
        <v>10.999999999999986</v>
      </c>
      <c r="BE493" s="70">
        <f t="shared" si="58"/>
        <v>40.999999999999986</v>
      </c>
      <c r="BF493" s="70">
        <f t="shared" si="244"/>
        <v>19.000000000000014</v>
      </c>
    </row>
    <row r="494" spans="3:58" s="70" customFormat="1">
      <c r="C494" s="70" t="s">
        <v>1386</v>
      </c>
      <c r="D494" s="70" t="s">
        <v>1387</v>
      </c>
      <c r="E494" s="70">
        <v>67</v>
      </c>
      <c r="F494" s="70">
        <v>2</v>
      </c>
      <c r="G494" s="71" t="str">
        <f t="shared" si="25"/>
        <v>67-2</v>
      </c>
      <c r="H494" s="70">
        <v>0</v>
      </c>
      <c r="I494" s="70">
        <v>99</v>
      </c>
      <c r="J494" s="70" t="b">
        <f>IF((I494/100)&gt;(VLOOKUP($G494,[1]Depth_Lookup_CCL!$A$3:$L$549,9,FALSE)),"Value too high",TRUE)</f>
        <v>1</v>
      </c>
      <c r="K494" s="72">
        <f>(VLOOKUP($G494,Depth_Lookup_CCL!$A$3:$Z$549,11,FALSE))+(H494/100)</f>
        <v>171.14000000000001</v>
      </c>
      <c r="L494" s="72">
        <f>(VLOOKUP($G494,Depth_Lookup_CCL!$A$3:$Z$549,11,FALSE))+(I494/100)</f>
        <v>172.13000000000002</v>
      </c>
      <c r="M494" s="67">
        <v>100</v>
      </c>
      <c r="N494" s="70" t="s">
        <v>1389</v>
      </c>
      <c r="O494" s="70" t="s">
        <v>233</v>
      </c>
      <c r="P494" s="73"/>
      <c r="Q494" s="73"/>
      <c r="R494" s="73"/>
      <c r="S494" s="74"/>
      <c r="T494" s="73" t="s">
        <v>158</v>
      </c>
      <c r="U494" s="75" t="s">
        <v>155</v>
      </c>
      <c r="V494" s="73" t="s">
        <v>176</v>
      </c>
      <c r="W494" s="73" t="s">
        <v>167</v>
      </c>
      <c r="X494" s="73">
        <f>VLOOKUP(W494,[6]definitions_list_lookup!$V$12:$W$15,2,FALSE)</f>
        <v>3</v>
      </c>
      <c r="Y494" s="75" t="s">
        <v>243</v>
      </c>
      <c r="Z494" s="75">
        <f>VLOOKUP(Y494,[6]definitions_list_lookup!$AT$3:$AU$5,2,FALSE)</f>
        <v>2</v>
      </c>
      <c r="AA494" s="75">
        <v>10</v>
      </c>
      <c r="AB494" s="75"/>
      <c r="AC494" s="73"/>
      <c r="AD494" s="73"/>
      <c r="AE494" s="73"/>
      <c r="AF494" s="75"/>
      <c r="AG494" s="75"/>
      <c r="AH494" s="73"/>
      <c r="AI494" s="73"/>
      <c r="AJ494" s="73"/>
      <c r="AK494" s="72"/>
      <c r="AL494" s="76"/>
      <c r="AM494" s="76"/>
      <c r="AN494" s="72"/>
      <c r="AO494" s="76"/>
      <c r="AP494" s="72"/>
      <c r="AQ494" s="72"/>
      <c r="AR494" s="72"/>
      <c r="AS494" s="72"/>
      <c r="AT494" s="77">
        <v>25</v>
      </c>
      <c r="AU494" s="78">
        <v>90</v>
      </c>
      <c r="AV494" s="77">
        <v>0</v>
      </c>
      <c r="AW494" s="77">
        <v>360</v>
      </c>
      <c r="AX494" s="77">
        <f t="shared" si="237"/>
        <v>-90.000000000000014</v>
      </c>
      <c r="AY494" s="77">
        <f t="shared" si="238"/>
        <v>270</v>
      </c>
      <c r="AZ494" s="77">
        <f t="shared" si="239"/>
        <v>65</v>
      </c>
      <c r="BA494" s="77">
        <f t="shared" si="240"/>
        <v>360</v>
      </c>
      <c r="BB494" s="77">
        <f t="shared" si="241"/>
        <v>25</v>
      </c>
      <c r="BC494" s="77">
        <f t="shared" si="242"/>
        <v>90</v>
      </c>
      <c r="BD494" s="79">
        <f t="shared" si="243"/>
        <v>25</v>
      </c>
      <c r="BE494" s="70">
        <f t="shared" si="58"/>
        <v>55</v>
      </c>
      <c r="BF494" s="70">
        <f t="shared" si="244"/>
        <v>5</v>
      </c>
    </row>
    <row r="495" spans="3:58" s="70" customFormat="1">
      <c r="C495" s="70" t="s">
        <v>1386</v>
      </c>
      <c r="D495" s="70" t="s">
        <v>1387</v>
      </c>
      <c r="E495" s="70">
        <v>67</v>
      </c>
      <c r="F495" s="70">
        <v>3</v>
      </c>
      <c r="G495" s="71" t="str">
        <f t="shared" si="25"/>
        <v>67-3</v>
      </c>
      <c r="H495" s="70">
        <v>0</v>
      </c>
      <c r="I495" s="70">
        <v>68</v>
      </c>
      <c r="J495" s="70" t="b">
        <f>IF((I495/100)&gt;(VLOOKUP($G495,[1]Depth_Lookup_CCL!$A$3:$L$549,9,FALSE)),"Value too high",TRUE)</f>
        <v>1</v>
      </c>
      <c r="K495" s="72">
        <f>(VLOOKUP($G495,Depth_Lookup_CCL!$A$3:$Z$549,11,FALSE))+(H495/100)</f>
        <v>172.13500000000002</v>
      </c>
      <c r="L495" s="72">
        <f>(VLOOKUP($G495,Depth_Lookup_CCL!$A$3:$Z$549,11,FALSE))+(I495/100)</f>
        <v>172.81500000000003</v>
      </c>
      <c r="M495" s="67">
        <v>100</v>
      </c>
      <c r="N495" s="70" t="s">
        <v>1389</v>
      </c>
      <c r="O495" s="70" t="s">
        <v>233</v>
      </c>
      <c r="P495" s="73"/>
      <c r="Q495" s="73"/>
      <c r="R495" s="73"/>
      <c r="S495" s="74"/>
      <c r="T495" s="73"/>
      <c r="U495" s="75"/>
      <c r="V495" s="73"/>
      <c r="W495" s="73"/>
      <c r="X495" s="73" t="e">
        <f>VLOOKUP(W495,[6]definitions_list_lookup!$V$12:$W$15,2,FALSE)</f>
        <v>#N/A</v>
      </c>
      <c r="Y495" s="75"/>
      <c r="Z495" s="75" t="e">
        <f>VLOOKUP(Y495,[6]definitions_list_lookup!$AT$3:$AU$5,2,FALSE)</f>
        <v>#N/A</v>
      </c>
      <c r="AA495" s="75"/>
      <c r="AB495" s="75"/>
      <c r="AC495" s="73"/>
      <c r="AD495" s="73"/>
      <c r="AE495" s="73"/>
      <c r="AF495" s="75"/>
      <c r="AG495" s="75"/>
      <c r="AH495" s="73"/>
      <c r="AI495" s="73"/>
      <c r="AJ495" s="73"/>
      <c r="AK495" s="72"/>
      <c r="AL495" s="76"/>
      <c r="AM495" s="76"/>
      <c r="AN495" s="72"/>
      <c r="AO495" s="76"/>
      <c r="AP495" s="72"/>
      <c r="AQ495" s="72"/>
      <c r="AR495" s="72"/>
      <c r="AS495" s="72"/>
      <c r="AT495" s="77">
        <v>14</v>
      </c>
      <c r="AU495" s="78">
        <v>90</v>
      </c>
      <c r="AV495" s="77">
        <v>0</v>
      </c>
      <c r="AW495" s="77">
        <v>360</v>
      </c>
      <c r="AX495" s="77">
        <f t="shared" si="237"/>
        <v>-90.000000000000014</v>
      </c>
      <c r="AY495" s="77">
        <f t="shared" si="238"/>
        <v>270</v>
      </c>
      <c r="AZ495" s="77">
        <f t="shared" si="239"/>
        <v>76</v>
      </c>
      <c r="BA495" s="77">
        <f t="shared" si="240"/>
        <v>360</v>
      </c>
      <c r="BB495" s="77">
        <f t="shared" si="241"/>
        <v>14</v>
      </c>
      <c r="BC495" s="77">
        <f t="shared" si="242"/>
        <v>90</v>
      </c>
      <c r="BD495" s="79">
        <f t="shared" si="243"/>
        <v>14</v>
      </c>
      <c r="BE495" s="70">
        <f t="shared" si="58"/>
        <v>44</v>
      </c>
      <c r="BF495" s="70">
        <f t="shared" si="244"/>
        <v>16</v>
      </c>
    </row>
    <row r="496" spans="3:58" s="70" customFormat="1">
      <c r="C496" s="70" t="s">
        <v>1386</v>
      </c>
      <c r="D496" s="70" t="s">
        <v>1387</v>
      </c>
      <c r="E496" s="70">
        <v>67</v>
      </c>
      <c r="F496" s="70">
        <v>4</v>
      </c>
      <c r="G496" s="71" t="str">
        <f t="shared" si="25"/>
        <v>67-4</v>
      </c>
      <c r="H496" s="70">
        <v>0</v>
      </c>
      <c r="I496" s="70">
        <v>42</v>
      </c>
      <c r="J496" s="70" t="str">
        <f>IF((I496/100)&gt;(VLOOKUP($G496,[1]Depth_Lookup_CCL!$A$3:$L$549,9,FALSE)),"Value too high",TRUE)</f>
        <v>Value too high</v>
      </c>
      <c r="K496" s="72">
        <f>(VLOOKUP($G496,Depth_Lookup_CCL!$A$3:$Z$549,11,FALSE))+(H496/100)</f>
        <v>172.81500000000003</v>
      </c>
      <c r="L496" s="72">
        <f>(VLOOKUP($G496,Depth_Lookup_CCL!$A$3:$Z$549,11,FALSE))+(I496/100)</f>
        <v>173.23500000000001</v>
      </c>
      <c r="M496" s="67">
        <v>100</v>
      </c>
      <c r="N496" s="70" t="s">
        <v>1389</v>
      </c>
      <c r="P496" s="73"/>
      <c r="Q496" s="73"/>
      <c r="R496" s="73"/>
      <c r="S496" s="74"/>
      <c r="T496" s="73"/>
      <c r="U496" s="75"/>
      <c r="V496" s="73"/>
      <c r="W496" s="73"/>
      <c r="X496" s="73"/>
      <c r="Y496" s="75"/>
      <c r="Z496" s="75"/>
      <c r="AA496" s="75"/>
      <c r="AB496" s="75"/>
      <c r="AC496" s="73"/>
      <c r="AD496" s="73"/>
      <c r="AE496" s="73"/>
      <c r="AF496" s="75"/>
      <c r="AG496" s="75"/>
      <c r="AH496" s="73"/>
      <c r="AI496" s="73"/>
      <c r="AJ496" s="73"/>
      <c r="AK496" s="72"/>
      <c r="AL496" s="76"/>
      <c r="AM496" s="76"/>
      <c r="AN496" s="72"/>
      <c r="AO496" s="76"/>
      <c r="AP496" s="72"/>
      <c r="AQ496" s="72"/>
      <c r="AR496" s="72"/>
      <c r="AS496" s="72"/>
      <c r="AT496" s="77">
        <v>15</v>
      </c>
      <c r="AU496" s="78">
        <v>90</v>
      </c>
      <c r="AV496" s="77">
        <v>0</v>
      </c>
      <c r="AW496" s="77">
        <v>360</v>
      </c>
      <c r="AX496" s="77">
        <f t="shared" si="237"/>
        <v>-90.000000000000014</v>
      </c>
      <c r="AY496" s="77">
        <f t="shared" si="238"/>
        <v>270</v>
      </c>
      <c r="AZ496" s="77">
        <f t="shared" si="239"/>
        <v>75</v>
      </c>
      <c r="BA496" s="77">
        <f t="shared" si="240"/>
        <v>360</v>
      </c>
      <c r="BB496" s="77">
        <f t="shared" si="241"/>
        <v>15</v>
      </c>
      <c r="BC496" s="77">
        <f t="shared" si="242"/>
        <v>90</v>
      </c>
      <c r="BD496" s="79">
        <f t="shared" si="243"/>
        <v>15</v>
      </c>
      <c r="BE496" s="70">
        <f t="shared" si="58"/>
        <v>45</v>
      </c>
      <c r="BF496" s="70">
        <f t="shared" si="244"/>
        <v>15</v>
      </c>
    </row>
    <row r="497" spans="3:58" s="70" customFormat="1">
      <c r="C497" s="70" t="s">
        <v>1386</v>
      </c>
      <c r="D497" s="70" t="s">
        <v>1387</v>
      </c>
      <c r="E497" s="70">
        <v>67</v>
      </c>
      <c r="F497" s="70">
        <v>4</v>
      </c>
      <c r="G497" s="71" t="str">
        <f t="shared" ref="G497:G578" si="245">E497&amp;"-"&amp;F497</f>
        <v>67-4</v>
      </c>
      <c r="H497" s="70">
        <v>0</v>
      </c>
      <c r="I497" s="70">
        <v>42</v>
      </c>
      <c r="J497" s="70" t="str">
        <f>IF((I497/100)&gt;(VLOOKUP($G497,[1]Depth_Lookup_CCL!$A$3:$L$549,9,FALSE)),"Value too high",TRUE)</f>
        <v>Value too high</v>
      </c>
      <c r="K497" s="72">
        <f>(VLOOKUP($G497,Depth_Lookup_CCL!$A$3:$Z$549,11,FALSE))+(H497/100)</f>
        <v>172.81500000000003</v>
      </c>
      <c r="L497" s="72">
        <f>(VLOOKUP($G497,Depth_Lookup_CCL!$A$3:$Z$549,11,FALSE))+(I497/100)</f>
        <v>173.23500000000001</v>
      </c>
      <c r="M497" s="67">
        <v>100</v>
      </c>
      <c r="N497" s="70" t="s">
        <v>1389</v>
      </c>
      <c r="O497" s="70" t="s">
        <v>233</v>
      </c>
      <c r="P497" s="73"/>
      <c r="Q497" s="73"/>
      <c r="R497" s="73"/>
      <c r="S497" s="74"/>
      <c r="T497" s="73" t="s">
        <v>170</v>
      </c>
      <c r="U497" s="75" t="s">
        <v>155</v>
      </c>
      <c r="V497" s="73" t="s">
        <v>176</v>
      </c>
      <c r="W497" s="73" t="s">
        <v>107</v>
      </c>
      <c r="X497" s="73">
        <f>VLOOKUP(W497,[6]definitions_list_lookup!$V$12:$W$15,2,FALSE)</f>
        <v>2</v>
      </c>
      <c r="Y497" s="75" t="s">
        <v>243</v>
      </c>
      <c r="Z497" s="75">
        <f>VLOOKUP(Y497,[6]definitions_list_lookup!$AT$3:$AU$5,2,FALSE)</f>
        <v>2</v>
      </c>
      <c r="AA497" s="75">
        <v>60</v>
      </c>
      <c r="AB497" s="75"/>
      <c r="AC497" s="73"/>
      <c r="AD497" s="73"/>
      <c r="AE497" s="73"/>
      <c r="AF497" s="75"/>
      <c r="AG497" s="75"/>
      <c r="AH497" s="73"/>
      <c r="AI497" s="73"/>
      <c r="AJ497" s="73"/>
      <c r="AK497" s="72"/>
      <c r="AL497" s="76"/>
      <c r="AM497" s="76"/>
      <c r="AN497" s="72"/>
      <c r="AO497" s="76"/>
      <c r="AP497" s="72"/>
      <c r="AQ497" s="72"/>
      <c r="AR497" s="72"/>
      <c r="AS497" s="72"/>
      <c r="AT497" s="77">
        <v>7</v>
      </c>
      <c r="AU497" s="78">
        <v>90</v>
      </c>
      <c r="AV497" s="77">
        <v>0</v>
      </c>
      <c r="AW497" s="77">
        <v>360</v>
      </c>
      <c r="AX497" s="77">
        <f t="shared" si="237"/>
        <v>-90.000000000000014</v>
      </c>
      <c r="AY497" s="77">
        <f t="shared" si="238"/>
        <v>270</v>
      </c>
      <c r="AZ497" s="77">
        <f t="shared" si="239"/>
        <v>83</v>
      </c>
      <c r="BA497" s="77">
        <f t="shared" si="240"/>
        <v>360</v>
      </c>
      <c r="BB497" s="77">
        <f t="shared" si="241"/>
        <v>7</v>
      </c>
      <c r="BC497" s="77">
        <f t="shared" si="242"/>
        <v>90</v>
      </c>
      <c r="BD497" s="79">
        <f t="shared" si="243"/>
        <v>7</v>
      </c>
      <c r="BE497" s="70">
        <f t="shared" si="58"/>
        <v>37</v>
      </c>
      <c r="BF497" s="70">
        <f t="shared" si="244"/>
        <v>23</v>
      </c>
    </row>
    <row r="498" spans="3:58" s="70" customFormat="1">
      <c r="C498" s="70" t="s">
        <v>1386</v>
      </c>
      <c r="D498" s="70" t="s">
        <v>1387</v>
      </c>
      <c r="E498" s="70">
        <v>68</v>
      </c>
      <c r="F498" s="70">
        <v>1</v>
      </c>
      <c r="G498" s="71" t="str">
        <f t="shared" si="245"/>
        <v>68-1</v>
      </c>
      <c r="H498" s="70">
        <v>0</v>
      </c>
      <c r="I498" s="70">
        <v>79</v>
      </c>
      <c r="J498" s="70" t="b">
        <f>IF((I498/100)&gt;(VLOOKUP($G498,[1]Depth_Lookup_CCL!$A$3:$L$549,9,FALSE)),"Value too high",TRUE)</f>
        <v>1</v>
      </c>
      <c r="K498" s="72">
        <f>(VLOOKUP($G498,Depth_Lookup_CCL!$A$3:$Z$549,11,FALSE))+(H498/100)</f>
        <v>173.2</v>
      </c>
      <c r="L498" s="72">
        <f>(VLOOKUP($G498,Depth_Lookup_CCL!$A$3:$Z$549,11,FALSE))+(I498/100)</f>
        <v>173.98999999999998</v>
      </c>
      <c r="M498" s="67">
        <v>100</v>
      </c>
      <c r="N498" s="70" t="s">
        <v>1389</v>
      </c>
      <c r="O498" s="70" t="s">
        <v>233</v>
      </c>
      <c r="P498" s="73"/>
      <c r="Q498" s="73"/>
      <c r="R498" s="73"/>
      <c r="S498" s="74"/>
      <c r="T498" s="73"/>
      <c r="U498" s="75"/>
      <c r="V498" s="73"/>
      <c r="W498" s="73"/>
      <c r="X498" s="73" t="e">
        <f>VLOOKUP(W498,[6]definitions_list_lookup!$V$12:$W$15,2,FALSE)</f>
        <v>#N/A</v>
      </c>
      <c r="Y498" s="75"/>
      <c r="Z498" s="75" t="e">
        <f>VLOOKUP(Y498,[6]definitions_list_lookup!$AT$3:$AU$5,2,FALSE)</f>
        <v>#N/A</v>
      </c>
      <c r="AA498" s="75"/>
      <c r="AB498" s="75"/>
      <c r="AC498" s="73"/>
      <c r="AD498" s="73"/>
      <c r="AE498" s="73"/>
      <c r="AF498" s="75"/>
      <c r="AG498" s="75"/>
      <c r="AH498" s="73"/>
      <c r="AI498" s="73"/>
      <c r="AJ498" s="73"/>
      <c r="AK498" s="72"/>
      <c r="AL498" s="76"/>
      <c r="AM498" s="76"/>
      <c r="AN498" s="72"/>
      <c r="AO498" s="76"/>
      <c r="AP498" s="72"/>
      <c r="AQ498" s="72"/>
      <c r="AR498" s="72"/>
      <c r="AS498" s="72"/>
      <c r="AT498" s="77">
        <v>19</v>
      </c>
      <c r="AU498" s="78">
        <v>90</v>
      </c>
      <c r="AV498" s="77">
        <v>2</v>
      </c>
      <c r="AW498" s="77">
        <v>180</v>
      </c>
      <c r="AX498" s="77">
        <f t="shared" si="237"/>
        <v>-84.209018113580697</v>
      </c>
      <c r="AY498" s="77">
        <f t="shared" si="238"/>
        <v>275.79098188641933</v>
      </c>
      <c r="AZ498" s="77">
        <f t="shared" si="239"/>
        <v>70.909576845784073</v>
      </c>
      <c r="BA498" s="77">
        <f t="shared" si="240"/>
        <v>5.7909818864193028</v>
      </c>
      <c r="BB498" s="77">
        <f t="shared" si="241"/>
        <v>19.090423154215927</v>
      </c>
      <c r="BC498" s="77">
        <f t="shared" si="242"/>
        <v>95.790981886419331</v>
      </c>
      <c r="BD498" s="79">
        <f t="shared" si="243"/>
        <v>19.090423154215927</v>
      </c>
      <c r="BE498" s="70">
        <f t="shared" si="58"/>
        <v>49.090423154215927</v>
      </c>
      <c r="BF498" s="70">
        <f t="shared" si="244"/>
        <v>10.909576845784073</v>
      </c>
    </row>
    <row r="499" spans="3:58" s="70" customFormat="1">
      <c r="C499" s="70" t="s">
        <v>1386</v>
      </c>
      <c r="D499" s="70" t="s">
        <v>1387</v>
      </c>
      <c r="E499" s="70">
        <v>68</v>
      </c>
      <c r="F499" s="70">
        <v>2</v>
      </c>
      <c r="G499" s="71" t="str">
        <f t="shared" si="245"/>
        <v>68-2</v>
      </c>
      <c r="H499" s="70">
        <v>0</v>
      </c>
      <c r="I499" s="70">
        <v>68</v>
      </c>
      <c r="J499" s="70" t="b">
        <f>IF((I499/100)&gt;(VLOOKUP($G499,[1]Depth_Lookup_CCL!$A$3:$L$549,9,FALSE)),"Value too high",TRUE)</f>
        <v>1</v>
      </c>
      <c r="K499" s="72">
        <f>(VLOOKUP($G499,Depth_Lookup_CCL!$A$3:$Z$549,11,FALSE))+(H499/100)</f>
        <v>174.005</v>
      </c>
      <c r="L499" s="72">
        <f>(VLOOKUP($G499,Depth_Lookup_CCL!$A$3:$Z$549,11,FALSE))+(I499/100)</f>
        <v>174.685</v>
      </c>
      <c r="M499" s="67">
        <v>100</v>
      </c>
      <c r="N499" s="70" t="s">
        <v>1389</v>
      </c>
      <c r="O499" s="70" t="s">
        <v>233</v>
      </c>
      <c r="P499" s="73"/>
      <c r="Q499" s="73"/>
      <c r="R499" s="73"/>
      <c r="S499" s="74"/>
      <c r="T499" s="73" t="s">
        <v>170</v>
      </c>
      <c r="U499" s="75" t="s">
        <v>182</v>
      </c>
      <c r="V499" s="73" t="s">
        <v>176</v>
      </c>
      <c r="W499" s="73" t="s">
        <v>107</v>
      </c>
      <c r="X499" s="73">
        <f>VLOOKUP(W499,[6]definitions_list_lookup!$V$12:$W$15,2,FALSE)</f>
        <v>2</v>
      </c>
      <c r="Y499" s="75" t="s">
        <v>242</v>
      </c>
      <c r="Z499" s="75">
        <f>VLOOKUP(Y499,[6]definitions_list_lookup!$AT$3:$AU$5,2,FALSE)</f>
        <v>1</v>
      </c>
      <c r="AA499" s="75">
        <v>5</v>
      </c>
      <c r="AB499" s="75"/>
      <c r="AC499" s="73"/>
      <c r="AD499" s="73"/>
      <c r="AE499" s="73"/>
      <c r="AF499" s="75"/>
      <c r="AG499" s="75"/>
      <c r="AH499" s="73"/>
      <c r="AI499" s="73"/>
      <c r="AJ499" s="73"/>
      <c r="AK499" s="72"/>
      <c r="AL499" s="76"/>
      <c r="AM499" s="76"/>
      <c r="AN499" s="72"/>
      <c r="AO499" s="76"/>
      <c r="AP499" s="72"/>
      <c r="AQ499" s="72"/>
      <c r="AR499" s="72"/>
      <c r="AS499" s="72"/>
      <c r="AT499" s="77">
        <v>17</v>
      </c>
      <c r="AU499" s="78">
        <v>90</v>
      </c>
      <c r="AV499" s="77">
        <v>12</v>
      </c>
      <c r="AW499" s="77">
        <v>360</v>
      </c>
      <c r="AX499" s="77">
        <f t="shared" si="237"/>
        <v>-124.8086175450248</v>
      </c>
      <c r="AY499" s="77">
        <f t="shared" si="238"/>
        <v>235.19138245497521</v>
      </c>
      <c r="AZ499" s="77">
        <f t="shared" si="239"/>
        <v>69.576710928273499</v>
      </c>
      <c r="BA499" s="77">
        <f t="shared" si="240"/>
        <v>325.19138245497521</v>
      </c>
      <c r="BB499" s="77">
        <f t="shared" si="241"/>
        <v>20.423289071726501</v>
      </c>
      <c r="BC499" s="77">
        <f t="shared" si="242"/>
        <v>55.191382454975212</v>
      </c>
      <c r="BD499" s="79">
        <f t="shared" si="243"/>
        <v>20.423289071726501</v>
      </c>
      <c r="BE499" s="70">
        <f t="shared" si="58"/>
        <v>50.423289071726501</v>
      </c>
      <c r="BF499" s="70">
        <f t="shared" si="244"/>
        <v>9.5767109282734992</v>
      </c>
    </row>
    <row r="500" spans="3:58" s="70" customFormat="1">
      <c r="C500" s="70" t="s">
        <v>1386</v>
      </c>
      <c r="D500" s="70" t="s">
        <v>1387</v>
      </c>
      <c r="E500" s="70">
        <v>68</v>
      </c>
      <c r="F500" s="70">
        <v>3</v>
      </c>
      <c r="G500" s="71" t="str">
        <f t="shared" si="245"/>
        <v>68-3</v>
      </c>
      <c r="H500" s="70">
        <v>0</v>
      </c>
      <c r="I500" s="70">
        <v>87</v>
      </c>
      <c r="J500" s="70" t="b">
        <f>IF((I500/100)&gt;(VLOOKUP($G500,[1]Depth_Lookup_CCL!$A$3:$L$549,9,FALSE)),"Value too high",TRUE)</f>
        <v>1</v>
      </c>
      <c r="K500" s="72">
        <f>(VLOOKUP($G500,Depth_Lookup_CCL!$A$3:$Z$549,11,FALSE))+(H500/100)</f>
        <v>174.69</v>
      </c>
      <c r="L500" s="72">
        <f>(VLOOKUP($G500,Depth_Lookup_CCL!$A$3:$Z$549,11,FALSE))+(I500/100)</f>
        <v>175.56</v>
      </c>
      <c r="M500" s="67">
        <v>100</v>
      </c>
      <c r="N500" s="70" t="s">
        <v>1389</v>
      </c>
      <c r="O500" s="70" t="s">
        <v>233</v>
      </c>
      <c r="P500" s="73"/>
      <c r="Q500" s="73"/>
      <c r="R500" s="73"/>
      <c r="S500" s="74" t="s">
        <v>1393</v>
      </c>
      <c r="T500" s="73"/>
      <c r="U500" s="75"/>
      <c r="V500" s="73"/>
      <c r="W500" s="73"/>
      <c r="X500" s="73" t="e">
        <f>VLOOKUP(W500,[6]definitions_list_lookup!$V$12:$W$15,2,FALSE)</f>
        <v>#N/A</v>
      </c>
      <c r="Y500" s="75"/>
      <c r="Z500" s="75" t="e">
        <f>VLOOKUP(Y500,[6]definitions_list_lookup!$AT$3:$AU$5,2,FALSE)</f>
        <v>#N/A</v>
      </c>
      <c r="AA500" s="75"/>
      <c r="AB500" s="75"/>
      <c r="AC500" s="73"/>
      <c r="AD500" s="73"/>
      <c r="AE500" s="73"/>
      <c r="AF500" s="75"/>
      <c r="AG500" s="75"/>
      <c r="AH500" s="73"/>
      <c r="AI500" s="73"/>
      <c r="AJ500" s="73"/>
      <c r="AK500" s="72"/>
      <c r="AL500" s="76"/>
      <c r="AM500" s="76"/>
      <c r="AN500" s="72"/>
      <c r="AO500" s="76"/>
      <c r="AP500" s="72"/>
      <c r="AQ500" s="72"/>
      <c r="AR500" s="72"/>
      <c r="AS500" s="72"/>
      <c r="AT500" s="77">
        <v>7</v>
      </c>
      <c r="AU500" s="78">
        <v>270</v>
      </c>
      <c r="AV500" s="77">
        <v>0</v>
      </c>
      <c r="AW500" s="77">
        <v>360</v>
      </c>
      <c r="AX500" s="77">
        <f t="shared" si="237"/>
        <v>90</v>
      </c>
      <c r="AY500" s="77">
        <f t="shared" si="238"/>
        <v>90</v>
      </c>
      <c r="AZ500" s="77">
        <f t="shared" si="239"/>
        <v>83</v>
      </c>
      <c r="BA500" s="77">
        <f t="shared" si="240"/>
        <v>180</v>
      </c>
      <c r="BB500" s="77">
        <f t="shared" si="241"/>
        <v>7</v>
      </c>
      <c r="BC500" s="77">
        <f t="shared" si="242"/>
        <v>270</v>
      </c>
      <c r="BD500" s="79">
        <f t="shared" si="243"/>
        <v>7</v>
      </c>
      <c r="BE500" s="70">
        <f t="shared" si="58"/>
        <v>37</v>
      </c>
      <c r="BF500" s="70">
        <f t="shared" si="244"/>
        <v>23</v>
      </c>
    </row>
    <row r="501" spans="3:58" s="70" customFormat="1">
      <c r="C501" s="70" t="s">
        <v>1386</v>
      </c>
      <c r="D501" s="70" t="s">
        <v>1387</v>
      </c>
      <c r="E501" s="70">
        <v>68</v>
      </c>
      <c r="F501" s="70">
        <v>4</v>
      </c>
      <c r="G501" s="71" t="str">
        <f t="shared" si="245"/>
        <v>68-4</v>
      </c>
      <c r="H501" s="70">
        <v>0</v>
      </c>
      <c r="I501" s="70">
        <v>73</v>
      </c>
      <c r="J501" s="70" t="str">
        <f>IF((I501/100)&gt;(VLOOKUP($G501,[1]Depth_Lookup_CCL!$A$3:$L$549,9,FALSE)),"Value too high",TRUE)</f>
        <v>Value too high</v>
      </c>
      <c r="K501" s="72">
        <f>(VLOOKUP($G501,Depth_Lookup_CCL!$A$3:$Z$549,11,FALSE))+(H501/100)</f>
        <v>175.56</v>
      </c>
      <c r="L501" s="72">
        <f>(VLOOKUP($G501,Depth_Lookup_CCL!$A$3:$Z$549,11,FALSE))+(I501/100)</f>
        <v>176.29</v>
      </c>
      <c r="M501" s="67">
        <v>100</v>
      </c>
      <c r="N501" s="70" t="s">
        <v>1389</v>
      </c>
      <c r="O501" s="70" t="s">
        <v>233</v>
      </c>
      <c r="P501" s="73"/>
      <c r="Q501" s="73"/>
      <c r="R501" s="73"/>
      <c r="S501" s="74"/>
      <c r="T501" s="73"/>
      <c r="U501" s="75"/>
      <c r="V501" s="73"/>
      <c r="W501" s="73"/>
      <c r="X501" s="73"/>
      <c r="Y501" s="75"/>
      <c r="Z501" s="75"/>
      <c r="AA501" s="75"/>
      <c r="AB501" s="75"/>
      <c r="AC501" s="73"/>
      <c r="AD501" s="73"/>
      <c r="AE501" s="73"/>
      <c r="AF501" s="75"/>
      <c r="AG501" s="75"/>
      <c r="AH501" s="73"/>
      <c r="AI501" s="73"/>
      <c r="AJ501" s="73"/>
      <c r="AK501" s="72"/>
      <c r="AL501" s="76"/>
      <c r="AM501" s="76"/>
      <c r="AN501" s="72"/>
      <c r="AO501" s="76"/>
      <c r="AP501" s="72"/>
      <c r="AQ501" s="72"/>
      <c r="AR501" s="72"/>
      <c r="AS501" s="72"/>
      <c r="AT501" s="77">
        <v>21</v>
      </c>
      <c r="AU501" s="78">
        <v>270</v>
      </c>
      <c r="AV501" s="77">
        <v>7</v>
      </c>
      <c r="AW501" s="77">
        <v>360</v>
      </c>
      <c r="AX501" s="77">
        <f t="shared" si="237"/>
        <v>107.73764019018745</v>
      </c>
      <c r="AY501" s="77">
        <f t="shared" si="238"/>
        <v>107.73764019018745</v>
      </c>
      <c r="AZ501" s="77">
        <f t="shared" si="239"/>
        <v>68.049425000183888</v>
      </c>
      <c r="BA501" s="77">
        <f t="shared" si="240"/>
        <v>197.73764019018745</v>
      </c>
      <c r="BB501" s="77">
        <f t="shared" si="241"/>
        <v>21.950574999816112</v>
      </c>
      <c r="BC501" s="77">
        <f t="shared" si="242"/>
        <v>287.73764019018745</v>
      </c>
      <c r="BD501" s="79">
        <f t="shared" si="243"/>
        <v>21.950574999816112</v>
      </c>
      <c r="BE501" s="70">
        <f t="shared" si="58"/>
        <v>51.950574999816112</v>
      </c>
      <c r="BF501" s="70">
        <f t="shared" si="244"/>
        <v>8.0494250001838878</v>
      </c>
    </row>
    <row r="502" spans="3:58" s="70" customFormat="1">
      <c r="C502" s="70" t="s">
        <v>1386</v>
      </c>
      <c r="D502" s="70" t="s">
        <v>1387</v>
      </c>
      <c r="E502" s="70">
        <v>68</v>
      </c>
      <c r="F502" s="70">
        <v>4</v>
      </c>
      <c r="G502" s="71" t="str">
        <f t="shared" si="245"/>
        <v>68-4</v>
      </c>
      <c r="H502" s="70">
        <v>0</v>
      </c>
      <c r="I502" s="70">
        <v>73</v>
      </c>
      <c r="J502" s="70" t="str">
        <f>IF((I502/100)&gt;(VLOOKUP($G502,[1]Depth_Lookup_CCL!$A$3:$L$549,9,FALSE)),"Value too high",TRUE)</f>
        <v>Value too high</v>
      </c>
      <c r="K502" s="72">
        <f>(VLOOKUP($G502,Depth_Lookup_CCL!$A$3:$Z$549,11,FALSE))+(H502/100)</f>
        <v>175.56</v>
      </c>
      <c r="L502" s="72">
        <f>(VLOOKUP($G502,Depth_Lookup_CCL!$A$3:$Z$549,11,FALSE))+(I502/100)</f>
        <v>176.29</v>
      </c>
      <c r="M502" s="67">
        <v>100</v>
      </c>
      <c r="N502" s="70" t="s">
        <v>1389</v>
      </c>
      <c r="O502" s="70" t="s">
        <v>233</v>
      </c>
      <c r="P502" s="73"/>
      <c r="Q502" s="73"/>
      <c r="R502" s="73"/>
      <c r="S502" s="74"/>
      <c r="T502" s="73"/>
      <c r="U502" s="75"/>
      <c r="V502" s="73"/>
      <c r="W502" s="73"/>
      <c r="X502" s="73" t="e">
        <f>VLOOKUP(W502,[6]definitions_list_lookup!$V$12:$W$15,2,FALSE)</f>
        <v>#N/A</v>
      </c>
      <c r="Y502" s="75"/>
      <c r="Z502" s="75" t="e">
        <f>VLOOKUP(Y502,[6]definitions_list_lookup!$AT$3:$AU$5,2,FALSE)</f>
        <v>#N/A</v>
      </c>
      <c r="AA502" s="75"/>
      <c r="AB502" s="75"/>
      <c r="AC502" s="73"/>
      <c r="AD502" s="73"/>
      <c r="AE502" s="73"/>
      <c r="AF502" s="75"/>
      <c r="AG502" s="75"/>
      <c r="AH502" s="73"/>
      <c r="AI502" s="73"/>
      <c r="AJ502" s="73"/>
      <c r="AK502" s="72"/>
      <c r="AL502" s="76"/>
      <c r="AM502" s="76"/>
      <c r="AN502" s="72"/>
      <c r="AO502" s="76"/>
      <c r="AP502" s="72"/>
      <c r="AQ502" s="72"/>
      <c r="AR502" s="72"/>
      <c r="AS502" s="72"/>
      <c r="AT502" s="77">
        <v>3</v>
      </c>
      <c r="AU502" s="78">
        <v>90</v>
      </c>
      <c r="AV502" s="77">
        <v>10</v>
      </c>
      <c r="AW502" s="77">
        <v>360</v>
      </c>
      <c r="AX502" s="77">
        <f t="shared" si="237"/>
        <v>-163.44703546051466</v>
      </c>
      <c r="AY502" s="77">
        <f t="shared" si="238"/>
        <v>196.55296453948534</v>
      </c>
      <c r="AZ502" s="77">
        <f t="shared" si="239"/>
        <v>79.576935817123768</v>
      </c>
      <c r="BA502" s="77">
        <f t="shared" si="240"/>
        <v>286.55296453948534</v>
      </c>
      <c r="BB502" s="77">
        <f t="shared" si="241"/>
        <v>10.423064182876232</v>
      </c>
      <c r="BC502" s="77">
        <f t="shared" si="242"/>
        <v>16.552964539485345</v>
      </c>
      <c r="BD502" s="79">
        <f t="shared" si="243"/>
        <v>10.423064182876232</v>
      </c>
      <c r="BE502" s="70">
        <f t="shared" si="58"/>
        <v>40.423064182876232</v>
      </c>
      <c r="BF502" s="70">
        <f t="shared" si="244"/>
        <v>19.576935817123768</v>
      </c>
    </row>
    <row r="503" spans="3:58" s="70" customFormat="1">
      <c r="C503" s="70" t="s">
        <v>1386</v>
      </c>
      <c r="D503" s="70" t="s">
        <v>1387</v>
      </c>
      <c r="E503" s="70">
        <v>69</v>
      </c>
      <c r="F503" s="70">
        <v>1</v>
      </c>
      <c r="G503" s="71" t="str">
        <f t="shared" si="245"/>
        <v>69-1</v>
      </c>
      <c r="H503" s="70">
        <v>0</v>
      </c>
      <c r="I503" s="70">
        <v>96</v>
      </c>
      <c r="J503" s="70" t="str">
        <f>IF((I503/100)&gt;(VLOOKUP($G503,[1]Depth_Lookup_CCL!$A$3:$L$549,9,FALSE)),"Value too high",TRUE)</f>
        <v>Value too high</v>
      </c>
      <c r="K503" s="72">
        <f>(VLOOKUP($G503,Depth_Lookup_CCL!$A$3:$Z$549,11,FALSE))+(H503/100)</f>
        <v>176.25</v>
      </c>
      <c r="L503" s="72">
        <f>(VLOOKUP($G503,Depth_Lookup_CCL!$A$3:$Z$549,11,FALSE))+(I503/100)</f>
        <v>177.21</v>
      </c>
      <c r="M503" s="67">
        <v>100</v>
      </c>
      <c r="N503" s="70" t="s">
        <v>1389</v>
      </c>
      <c r="P503" s="73"/>
      <c r="Q503" s="73"/>
      <c r="R503" s="73"/>
      <c r="S503" s="74"/>
      <c r="T503" s="73"/>
      <c r="U503" s="75"/>
      <c r="V503" s="73"/>
      <c r="W503" s="73"/>
      <c r="X503" s="73"/>
      <c r="Y503" s="75"/>
      <c r="Z503" s="75"/>
      <c r="AA503" s="75"/>
      <c r="AB503" s="75"/>
      <c r="AC503" s="73"/>
      <c r="AD503" s="73"/>
      <c r="AE503" s="73"/>
      <c r="AF503" s="75"/>
      <c r="AG503" s="75"/>
      <c r="AH503" s="73"/>
      <c r="AI503" s="73"/>
      <c r="AJ503" s="73"/>
      <c r="AK503" s="72"/>
      <c r="AL503" s="76"/>
      <c r="AM503" s="76"/>
      <c r="AN503" s="72"/>
      <c r="AO503" s="76"/>
      <c r="AP503" s="72"/>
      <c r="AQ503" s="72"/>
      <c r="AR503" s="72"/>
      <c r="AS503" s="72"/>
      <c r="AT503" s="77">
        <v>3</v>
      </c>
      <c r="AU503" s="78">
        <v>90</v>
      </c>
      <c r="AV503" s="77">
        <v>19</v>
      </c>
      <c r="AW503" s="77">
        <v>180</v>
      </c>
      <c r="AX503" s="77">
        <f t="shared" si="237"/>
        <v>-8.6541842140959488</v>
      </c>
      <c r="AY503" s="77">
        <f t="shared" si="238"/>
        <v>351.34581578590405</v>
      </c>
      <c r="AZ503" s="77">
        <f t="shared" si="239"/>
        <v>70.797125635948163</v>
      </c>
      <c r="BA503" s="77">
        <f t="shared" si="240"/>
        <v>81.345815785904051</v>
      </c>
      <c r="BB503" s="77">
        <f t="shared" si="241"/>
        <v>19.202874364051837</v>
      </c>
      <c r="BC503" s="77">
        <f t="shared" si="242"/>
        <v>171.34581578590405</v>
      </c>
      <c r="BD503" s="79">
        <f t="shared" si="243"/>
        <v>19.202874364051837</v>
      </c>
      <c r="BE503" s="70">
        <f t="shared" si="58"/>
        <v>49.202874364051837</v>
      </c>
      <c r="BF503" s="70">
        <f t="shared" si="244"/>
        <v>10.797125635948163</v>
      </c>
    </row>
    <row r="504" spans="3:58" s="70" customFormat="1">
      <c r="C504" s="70" t="s">
        <v>1386</v>
      </c>
      <c r="D504" s="70" t="s">
        <v>1387</v>
      </c>
      <c r="E504" s="70">
        <v>69</v>
      </c>
      <c r="F504" s="70">
        <v>1</v>
      </c>
      <c r="G504" s="71" t="str">
        <f t="shared" si="245"/>
        <v>69-1</v>
      </c>
      <c r="H504" s="70">
        <v>0</v>
      </c>
      <c r="I504" s="70">
        <v>96</v>
      </c>
      <c r="J504" s="70" t="str">
        <f>IF((I504/100)&gt;(VLOOKUP($G504,[1]Depth_Lookup_CCL!$A$3:$L$549,9,FALSE)),"Value too high",TRUE)</f>
        <v>Value too high</v>
      </c>
      <c r="K504" s="72">
        <f>(VLOOKUP($G504,Depth_Lookup_CCL!$A$3:$Z$549,11,FALSE))+(H504/100)</f>
        <v>176.25</v>
      </c>
      <c r="L504" s="72">
        <f>(VLOOKUP($G504,Depth_Lookup_CCL!$A$3:$Z$549,11,FALSE))+(I504/100)</f>
        <v>177.21</v>
      </c>
      <c r="M504" s="67">
        <v>100</v>
      </c>
      <c r="N504" s="70" t="s">
        <v>1389</v>
      </c>
      <c r="O504" s="70" t="s">
        <v>233</v>
      </c>
      <c r="P504" s="73"/>
      <c r="Q504" s="73"/>
      <c r="R504" s="73"/>
      <c r="S504" s="74"/>
      <c r="T504" s="73" t="s">
        <v>170</v>
      </c>
      <c r="U504" s="75" t="s">
        <v>155</v>
      </c>
      <c r="V504" s="73" t="s">
        <v>176</v>
      </c>
      <c r="W504" s="73" t="s">
        <v>107</v>
      </c>
      <c r="X504" s="73">
        <f>VLOOKUP(W504,[6]definitions_list_lookup!$V$12:$W$15,2,FALSE)</f>
        <v>2</v>
      </c>
      <c r="Y504" s="75" t="s">
        <v>242</v>
      </c>
      <c r="Z504" s="75">
        <f>VLOOKUP(Y504,[6]definitions_list_lookup!$AT$3:$AU$5,2,FALSE)</f>
        <v>1</v>
      </c>
      <c r="AA504" s="75">
        <v>25</v>
      </c>
      <c r="AB504" s="75"/>
      <c r="AC504" s="73"/>
      <c r="AD504" s="73"/>
      <c r="AE504" s="73"/>
      <c r="AF504" s="75"/>
      <c r="AG504" s="75"/>
      <c r="AH504" s="73"/>
      <c r="AI504" s="73"/>
      <c r="AJ504" s="73"/>
      <c r="AK504" s="72"/>
      <c r="AL504" s="76"/>
      <c r="AM504" s="76"/>
      <c r="AN504" s="72"/>
      <c r="AO504" s="76"/>
      <c r="AP504" s="72"/>
      <c r="AQ504" s="72"/>
      <c r="AR504" s="72"/>
      <c r="AS504" s="72"/>
      <c r="AT504" s="77">
        <v>12</v>
      </c>
      <c r="AU504" s="78">
        <v>90</v>
      </c>
      <c r="AV504" s="77">
        <v>15</v>
      </c>
      <c r="AW504" s="77">
        <v>180</v>
      </c>
      <c r="AX504" s="77">
        <f t="shared" si="237"/>
        <v>-38.423979221726285</v>
      </c>
      <c r="AY504" s="77">
        <f t="shared" si="238"/>
        <v>321.57602077827369</v>
      </c>
      <c r="AZ504" s="77">
        <f t="shared" si="239"/>
        <v>71.118332521694214</v>
      </c>
      <c r="BA504" s="77">
        <f t="shared" si="240"/>
        <v>51.576020778273715</v>
      </c>
      <c r="BB504" s="77">
        <f t="shared" si="241"/>
        <v>18.881667478305786</v>
      </c>
      <c r="BC504" s="77">
        <f t="shared" si="242"/>
        <v>141.57602077827369</v>
      </c>
      <c r="BD504" s="79">
        <f t="shared" si="243"/>
        <v>18.881667478305786</v>
      </c>
      <c r="BE504" s="70">
        <f t="shared" si="58"/>
        <v>48.881667478305786</v>
      </c>
      <c r="BF504" s="70">
        <f t="shared" si="244"/>
        <v>11.118332521694214</v>
      </c>
    </row>
    <row r="505" spans="3:58" s="70" customFormat="1">
      <c r="C505" s="70" t="s">
        <v>1386</v>
      </c>
      <c r="D505" s="70" t="s">
        <v>1387</v>
      </c>
      <c r="E505" s="70">
        <v>69</v>
      </c>
      <c r="F505" s="70">
        <v>2</v>
      </c>
      <c r="G505" s="71" t="str">
        <f t="shared" si="245"/>
        <v>69-2</v>
      </c>
      <c r="H505" s="70">
        <v>0</v>
      </c>
      <c r="I505" s="70">
        <v>95</v>
      </c>
      <c r="J505" s="70" t="b">
        <f>IF((I505/100)&gt;(VLOOKUP($G505,[1]Depth_Lookup_CCL!$A$3:$L$549,9,FALSE)),"Value too high",TRUE)</f>
        <v>1</v>
      </c>
      <c r="K505" s="72">
        <f>(VLOOKUP($G505,Depth_Lookup_CCL!$A$3:$Z$549,11,FALSE))+(H505/100)</f>
        <v>177.19499999999999</v>
      </c>
      <c r="L505" s="72">
        <f>(VLOOKUP($G505,Depth_Lookup_CCL!$A$3:$Z$549,11,FALSE))+(I505/100)</f>
        <v>178.14499999999998</v>
      </c>
      <c r="M505" s="67">
        <v>100</v>
      </c>
      <c r="N505" s="70" t="s">
        <v>1389</v>
      </c>
      <c r="O505" s="70" t="s">
        <v>233</v>
      </c>
      <c r="P505" s="73"/>
      <c r="Q505" s="73"/>
      <c r="R505" s="73"/>
      <c r="S505" s="74"/>
      <c r="T505" s="73" t="s">
        <v>170</v>
      </c>
      <c r="U505" s="75" t="s">
        <v>155</v>
      </c>
      <c r="V505" s="73" t="s">
        <v>176</v>
      </c>
      <c r="W505" s="73" t="s">
        <v>107</v>
      </c>
      <c r="X505" s="73">
        <f>VLOOKUP(W505,[6]definitions_list_lookup!$V$12:$W$15,2,FALSE)</f>
        <v>2</v>
      </c>
      <c r="Y505" s="75" t="s">
        <v>243</v>
      </c>
      <c r="Z505" s="75">
        <f>VLOOKUP(Y505,[6]definitions_list_lookup!$AT$3:$AU$5,2,FALSE)</f>
        <v>2</v>
      </c>
      <c r="AA505" s="75">
        <v>7</v>
      </c>
      <c r="AB505" s="75"/>
      <c r="AC505" s="73"/>
      <c r="AD505" s="73"/>
      <c r="AE505" s="73"/>
      <c r="AF505" s="75"/>
      <c r="AG505" s="75"/>
      <c r="AH505" s="73"/>
      <c r="AI505" s="73"/>
      <c r="AJ505" s="73"/>
      <c r="AK505" s="72"/>
      <c r="AL505" s="76"/>
      <c r="AM505" s="76"/>
      <c r="AN505" s="72"/>
      <c r="AO505" s="76"/>
      <c r="AP505" s="72"/>
      <c r="AQ505" s="72"/>
      <c r="AR505" s="72"/>
      <c r="AS505" s="72"/>
      <c r="AT505" s="77">
        <v>11</v>
      </c>
      <c r="AU505" s="78">
        <v>90</v>
      </c>
      <c r="AV505" s="77">
        <v>0</v>
      </c>
      <c r="AW505" s="77">
        <v>360</v>
      </c>
      <c r="AX505" s="77">
        <f t="shared" si="237"/>
        <v>-90.000000000000014</v>
      </c>
      <c r="AY505" s="77">
        <f t="shared" si="238"/>
        <v>270</v>
      </c>
      <c r="AZ505" s="77">
        <f t="shared" si="239"/>
        <v>79.000000000000014</v>
      </c>
      <c r="BA505" s="77">
        <f t="shared" si="240"/>
        <v>360</v>
      </c>
      <c r="BB505" s="77">
        <f t="shared" si="241"/>
        <v>10.999999999999986</v>
      </c>
      <c r="BC505" s="77">
        <f t="shared" si="242"/>
        <v>90</v>
      </c>
      <c r="BD505" s="79">
        <f t="shared" si="243"/>
        <v>10.999999999999986</v>
      </c>
      <c r="BE505" s="70">
        <f t="shared" si="58"/>
        <v>40.999999999999986</v>
      </c>
      <c r="BF505" s="70">
        <f t="shared" si="244"/>
        <v>19.000000000000014</v>
      </c>
    </row>
    <row r="506" spans="3:58" s="70" customFormat="1">
      <c r="C506" s="70" t="s">
        <v>1386</v>
      </c>
      <c r="D506" s="70" t="s">
        <v>1387</v>
      </c>
      <c r="E506" s="70">
        <v>69</v>
      </c>
      <c r="F506" s="70">
        <v>3</v>
      </c>
      <c r="G506" s="71" t="str">
        <f t="shared" si="245"/>
        <v>69-3</v>
      </c>
      <c r="H506" s="70">
        <v>0</v>
      </c>
      <c r="I506" s="70">
        <v>83</v>
      </c>
      <c r="J506" s="70" t="b">
        <f>IF((I506/100)&gt;(VLOOKUP($G506,[1]Depth_Lookup_CCL!$A$3:$L$549,9,FALSE)),"Value too high",TRUE)</f>
        <v>1</v>
      </c>
      <c r="K506" s="72">
        <f>(VLOOKUP($G506,Depth_Lookup_CCL!$A$3:$Z$549,11,FALSE))+(H506/100)</f>
        <v>178.155</v>
      </c>
      <c r="L506" s="72">
        <f>(VLOOKUP($G506,Depth_Lookup_CCL!$A$3:$Z$549,11,FALSE))+(I506/100)</f>
        <v>178.98500000000001</v>
      </c>
      <c r="M506" s="67">
        <v>100</v>
      </c>
      <c r="N506" s="70" t="s">
        <v>1389</v>
      </c>
      <c r="O506" s="70" t="s">
        <v>233</v>
      </c>
      <c r="P506" s="73"/>
      <c r="Q506" s="73"/>
      <c r="R506" s="73"/>
      <c r="S506" s="74" t="s">
        <v>1393</v>
      </c>
      <c r="T506" s="73" t="s">
        <v>158</v>
      </c>
      <c r="U506" s="75" t="s">
        <v>155</v>
      </c>
      <c r="V506" s="73" t="s">
        <v>176</v>
      </c>
      <c r="W506" s="73" t="s">
        <v>107</v>
      </c>
      <c r="X506" s="73">
        <f>VLOOKUP(W506,[6]definitions_list_lookup!$V$12:$W$15,2,FALSE)</f>
        <v>2</v>
      </c>
      <c r="Y506" s="75" t="s">
        <v>242</v>
      </c>
      <c r="Z506" s="75">
        <f>VLOOKUP(Y506,[6]definitions_list_lookup!$AT$3:$AU$5,2,FALSE)</f>
        <v>1</v>
      </c>
      <c r="AA506" s="75">
        <v>5</v>
      </c>
      <c r="AB506" s="75"/>
      <c r="AC506" s="73"/>
      <c r="AD506" s="73"/>
      <c r="AE506" s="73"/>
      <c r="AF506" s="75"/>
      <c r="AG506" s="75"/>
      <c r="AH506" s="73"/>
      <c r="AI506" s="73"/>
      <c r="AJ506" s="73"/>
      <c r="AK506" s="72"/>
      <c r="AL506" s="76"/>
      <c r="AM506" s="76"/>
      <c r="AN506" s="72"/>
      <c r="AO506" s="76"/>
      <c r="AP506" s="72"/>
      <c r="AQ506" s="72"/>
      <c r="AR506" s="72"/>
      <c r="AS506" s="72"/>
      <c r="AT506" s="77">
        <v>0.1</v>
      </c>
      <c r="AU506" s="78">
        <v>90</v>
      </c>
      <c r="AV506" s="77">
        <v>0</v>
      </c>
      <c r="AW506" s="77">
        <v>360</v>
      </c>
      <c r="AX506" s="77">
        <f t="shared" si="237"/>
        <v>-90.000000000000014</v>
      </c>
      <c r="AY506" s="77">
        <f t="shared" si="238"/>
        <v>270</v>
      </c>
      <c r="AZ506" s="77">
        <f t="shared" si="239"/>
        <v>89.9</v>
      </c>
      <c r="BA506" s="77">
        <f t="shared" si="240"/>
        <v>360</v>
      </c>
      <c r="BB506" s="77">
        <f t="shared" si="241"/>
        <v>9.9999999999994316E-2</v>
      </c>
      <c r="BC506" s="77">
        <f t="shared" si="242"/>
        <v>90</v>
      </c>
      <c r="BD506" s="79">
        <f t="shared" si="243"/>
        <v>9.9999999999994316E-2</v>
      </c>
      <c r="BE506" s="70">
        <f t="shared" ref="BE506:BE569" si="246">30+BD506</f>
        <v>30.099999999999994</v>
      </c>
      <c r="BF506" s="70">
        <f t="shared" si="244"/>
        <v>29.900000000000006</v>
      </c>
    </row>
    <row r="507" spans="3:58" s="70" customFormat="1">
      <c r="C507" s="70" t="s">
        <v>1386</v>
      </c>
      <c r="D507" s="70" t="s">
        <v>1387</v>
      </c>
      <c r="E507" s="70">
        <v>69</v>
      </c>
      <c r="F507" s="70">
        <v>4</v>
      </c>
      <c r="G507" s="71" t="str">
        <f t="shared" si="245"/>
        <v>69-4</v>
      </c>
      <c r="H507" s="70">
        <v>0</v>
      </c>
      <c r="I507" s="70">
        <v>39</v>
      </c>
      <c r="J507" s="70" t="str">
        <f>IF((I507/100)&gt;(VLOOKUP($G507,[1]Depth_Lookup_CCL!$A$3:$L$549,9,FALSE)),"Value too high",TRUE)</f>
        <v>Value too high</v>
      </c>
      <c r="K507" s="72">
        <f>(VLOOKUP($G507,Depth_Lookup_CCL!$A$3:$Z$549,11,FALSE))+(H507/100)</f>
        <v>178.99</v>
      </c>
      <c r="L507" s="72">
        <f>(VLOOKUP($G507,Depth_Lookup_CCL!$A$3:$Z$549,11,FALSE))+(I507/100)</f>
        <v>179.38</v>
      </c>
      <c r="M507" s="67">
        <v>100</v>
      </c>
      <c r="N507" s="70" t="s">
        <v>1395</v>
      </c>
      <c r="O507" s="70" t="s">
        <v>233</v>
      </c>
      <c r="P507" s="73"/>
      <c r="Q507" s="73"/>
      <c r="R507" s="73"/>
      <c r="S507" s="74"/>
      <c r="T507" s="73" t="s">
        <v>171</v>
      </c>
      <c r="U507" s="75" t="s">
        <v>182</v>
      </c>
      <c r="V507" s="73" t="s">
        <v>176</v>
      </c>
      <c r="W507" s="73" t="s">
        <v>107</v>
      </c>
      <c r="X507" s="73">
        <f>VLOOKUP(W507,[6]definitions_list_lookup!$V$12:$W$15,2,FALSE)</f>
        <v>2</v>
      </c>
      <c r="Y507" s="75" t="s">
        <v>241</v>
      </c>
      <c r="Z507" s="75">
        <f>VLOOKUP(Y507,[6]definitions_list_lookup!$AT$3:$AU$5,2,FALSE)</f>
        <v>0</v>
      </c>
      <c r="AA507" s="75">
        <v>6</v>
      </c>
      <c r="AB507" s="75"/>
      <c r="AC507" s="73"/>
      <c r="AD507" s="73"/>
      <c r="AE507" s="73"/>
      <c r="AF507" s="75"/>
      <c r="AG507" s="75"/>
      <c r="AH507" s="73"/>
      <c r="AI507" s="73"/>
      <c r="AJ507" s="73"/>
      <c r="AK507" s="72"/>
      <c r="AL507" s="76"/>
      <c r="AM507" s="76"/>
      <c r="AN507" s="72"/>
      <c r="AO507" s="76"/>
      <c r="AP507" s="72"/>
      <c r="AQ507" s="72"/>
      <c r="AR507" s="72"/>
      <c r="AS507" s="72"/>
      <c r="AT507" s="77">
        <v>0.1</v>
      </c>
      <c r="AU507" s="78">
        <v>90</v>
      </c>
      <c r="AV507" s="77">
        <v>0</v>
      </c>
      <c r="AW507" s="77">
        <v>360</v>
      </c>
      <c r="AX507" s="77">
        <f t="shared" si="237"/>
        <v>-90.000000000000014</v>
      </c>
      <c r="AY507" s="77">
        <f t="shared" si="238"/>
        <v>270</v>
      </c>
      <c r="AZ507" s="77">
        <f t="shared" si="239"/>
        <v>89.9</v>
      </c>
      <c r="BA507" s="77">
        <f t="shared" si="240"/>
        <v>360</v>
      </c>
      <c r="BB507" s="77">
        <f t="shared" si="241"/>
        <v>9.9999999999994316E-2</v>
      </c>
      <c r="BC507" s="77">
        <f t="shared" si="242"/>
        <v>90</v>
      </c>
      <c r="BD507" s="79">
        <f t="shared" si="243"/>
        <v>9.9999999999994316E-2</v>
      </c>
      <c r="BE507" s="70">
        <f t="shared" si="246"/>
        <v>30.099999999999994</v>
      </c>
      <c r="BF507" s="70">
        <f t="shared" si="244"/>
        <v>29.900000000000006</v>
      </c>
    </row>
    <row r="508" spans="3:58" s="70" customFormat="1">
      <c r="C508" s="70" t="s">
        <v>1386</v>
      </c>
      <c r="D508" s="70" t="s">
        <v>1387</v>
      </c>
      <c r="E508" s="70">
        <v>70</v>
      </c>
      <c r="F508" s="70">
        <v>1</v>
      </c>
      <c r="G508" s="71" t="str">
        <f t="shared" si="245"/>
        <v>70-1</v>
      </c>
      <c r="H508" s="70">
        <v>0</v>
      </c>
      <c r="I508" s="70">
        <v>77</v>
      </c>
      <c r="J508" s="70" t="b">
        <f>IF((I508/100)&gt;(VLOOKUP($G508,[1]Depth_Lookup_CCL!$A$3:$L$549,9,FALSE)),"Value too high",TRUE)</f>
        <v>1</v>
      </c>
      <c r="K508" s="72">
        <f>(VLOOKUP($G508,Depth_Lookup_CCL!$A$3:$Z$549,11,FALSE))+(H508/100)</f>
        <v>179.3</v>
      </c>
      <c r="L508" s="72">
        <f>(VLOOKUP($G508,Depth_Lookup_CCL!$A$3:$Z$549,11,FALSE))+(I508/100)</f>
        <v>180.07000000000002</v>
      </c>
      <c r="M508" s="67">
        <v>100</v>
      </c>
      <c r="N508" s="70" t="s">
        <v>1389</v>
      </c>
      <c r="O508" s="70" t="s">
        <v>233</v>
      </c>
      <c r="P508" s="73"/>
      <c r="Q508" s="73"/>
      <c r="R508" s="73"/>
      <c r="S508" s="74" t="s">
        <v>1393</v>
      </c>
      <c r="T508" s="73" t="s">
        <v>158</v>
      </c>
      <c r="U508" s="75" t="s">
        <v>182</v>
      </c>
      <c r="V508" s="73" t="s">
        <v>176</v>
      </c>
      <c r="W508" s="73" t="s">
        <v>107</v>
      </c>
      <c r="X508" s="73">
        <f>VLOOKUP(W508,[6]definitions_list_lookup!$V$12:$W$15,2,FALSE)</f>
        <v>2</v>
      </c>
      <c r="Y508" s="75" t="s">
        <v>242</v>
      </c>
      <c r="Z508" s="75">
        <f>VLOOKUP(Y508,[6]definitions_list_lookup!$AT$3:$AU$5,2,FALSE)</f>
        <v>1</v>
      </c>
      <c r="AA508" s="75">
        <v>20</v>
      </c>
      <c r="AB508" s="75"/>
      <c r="AC508" s="73"/>
      <c r="AD508" s="73"/>
      <c r="AE508" s="73"/>
      <c r="AF508" s="75"/>
      <c r="AG508" s="75"/>
      <c r="AH508" s="73"/>
      <c r="AI508" s="73"/>
      <c r="AJ508" s="73"/>
      <c r="AK508" s="72"/>
      <c r="AL508" s="76"/>
      <c r="AM508" s="76"/>
      <c r="AN508" s="72"/>
      <c r="AO508" s="76"/>
      <c r="AP508" s="72"/>
      <c r="AQ508" s="72"/>
      <c r="AR508" s="72"/>
      <c r="AS508" s="72"/>
      <c r="AT508" s="77">
        <v>0.1</v>
      </c>
      <c r="AU508" s="78">
        <v>90</v>
      </c>
      <c r="AV508" s="77">
        <v>0</v>
      </c>
      <c r="AW508" s="77">
        <v>360</v>
      </c>
      <c r="AX508" s="77">
        <f t="shared" si="237"/>
        <v>-90.000000000000014</v>
      </c>
      <c r="AY508" s="77">
        <f t="shared" si="238"/>
        <v>270</v>
      </c>
      <c r="AZ508" s="77">
        <f t="shared" si="239"/>
        <v>89.9</v>
      </c>
      <c r="BA508" s="77">
        <f t="shared" si="240"/>
        <v>360</v>
      </c>
      <c r="BB508" s="77">
        <f t="shared" si="241"/>
        <v>9.9999999999994316E-2</v>
      </c>
      <c r="BC508" s="77">
        <f t="shared" si="242"/>
        <v>90</v>
      </c>
      <c r="BD508" s="79">
        <f t="shared" si="243"/>
        <v>9.9999999999994316E-2</v>
      </c>
      <c r="BE508" s="70">
        <f t="shared" si="246"/>
        <v>30.099999999999994</v>
      </c>
      <c r="BF508" s="70">
        <f t="shared" si="244"/>
        <v>29.900000000000006</v>
      </c>
    </row>
    <row r="509" spans="3:58" s="70" customFormat="1">
      <c r="C509" s="70" t="s">
        <v>1386</v>
      </c>
      <c r="D509" s="70" t="s">
        <v>1387</v>
      </c>
      <c r="E509" s="70">
        <v>70</v>
      </c>
      <c r="F509" s="70">
        <v>2</v>
      </c>
      <c r="G509" s="71" t="str">
        <f t="shared" si="245"/>
        <v>70-2</v>
      </c>
      <c r="H509" s="70">
        <v>0</v>
      </c>
      <c r="I509" s="70">
        <v>96</v>
      </c>
      <c r="J509" s="70" t="b">
        <f>IF((I509/100)&gt;(VLOOKUP($G509,[1]Depth_Lookup_CCL!$A$3:$L$549,9,FALSE)),"Value too high",TRUE)</f>
        <v>1</v>
      </c>
      <c r="K509" s="72">
        <f>(VLOOKUP($G509,Depth_Lookup_CCL!$A$3:$Z$549,11,FALSE))+(H509/100)</f>
        <v>180.07000000000002</v>
      </c>
      <c r="L509" s="72">
        <f>(VLOOKUP($G509,Depth_Lookup_CCL!$A$3:$Z$549,11,FALSE))+(I509/100)</f>
        <v>181.03000000000003</v>
      </c>
      <c r="M509" s="67">
        <v>100</v>
      </c>
      <c r="N509" s="70" t="s">
        <v>1389</v>
      </c>
      <c r="O509" s="70" t="s">
        <v>233</v>
      </c>
      <c r="P509" s="73"/>
      <c r="Q509" s="73"/>
      <c r="R509" s="73"/>
      <c r="S509" s="74"/>
      <c r="T509" s="73" t="s">
        <v>170</v>
      </c>
      <c r="U509" s="75" t="s">
        <v>155</v>
      </c>
      <c r="V509" s="73" t="s">
        <v>176</v>
      </c>
      <c r="W509" s="73" t="s">
        <v>166</v>
      </c>
      <c r="X509" s="73">
        <f>VLOOKUP(W509,[6]definitions_list_lookup!$V$12:$W$15,2,FALSE)</f>
        <v>1</v>
      </c>
      <c r="Y509" s="75" t="s">
        <v>243</v>
      </c>
      <c r="Z509" s="75">
        <f>VLOOKUP(Y509,[6]definitions_list_lookup!$AT$3:$AU$5,2,FALSE)</f>
        <v>2</v>
      </c>
      <c r="AA509" s="75">
        <v>2</v>
      </c>
      <c r="AB509" s="75"/>
      <c r="AC509" s="73"/>
      <c r="AD509" s="73"/>
      <c r="AE509" s="73"/>
      <c r="AF509" s="75"/>
      <c r="AG509" s="75"/>
      <c r="AH509" s="73"/>
      <c r="AI509" s="73"/>
      <c r="AJ509" s="73"/>
      <c r="AK509" s="72"/>
      <c r="AL509" s="76"/>
      <c r="AM509" s="76"/>
      <c r="AN509" s="72"/>
      <c r="AO509" s="76"/>
      <c r="AP509" s="72"/>
      <c r="AQ509" s="72"/>
      <c r="AR509" s="72"/>
      <c r="AS509" s="72"/>
      <c r="AT509" s="77">
        <v>0.1</v>
      </c>
      <c r="AU509" s="78">
        <v>90</v>
      </c>
      <c r="AV509" s="77">
        <v>14</v>
      </c>
      <c r="AW509" s="77">
        <v>360</v>
      </c>
      <c r="AX509" s="77">
        <f t="shared" si="237"/>
        <v>-179.59892805041369</v>
      </c>
      <c r="AY509" s="77">
        <f t="shared" si="238"/>
        <v>180.40107194958631</v>
      </c>
      <c r="AZ509" s="77">
        <f t="shared" si="239"/>
        <v>75.999670481736828</v>
      </c>
      <c r="BA509" s="77">
        <f t="shared" si="240"/>
        <v>270.40107194958631</v>
      </c>
      <c r="BB509" s="77">
        <f t="shared" si="241"/>
        <v>14.000329518263172</v>
      </c>
      <c r="BC509" s="77">
        <f t="shared" si="242"/>
        <v>0.40107194958630998</v>
      </c>
      <c r="BD509" s="79">
        <f t="shared" si="243"/>
        <v>14.000329518263172</v>
      </c>
      <c r="BE509" s="70">
        <f t="shared" si="246"/>
        <v>44.000329518263172</v>
      </c>
      <c r="BF509" s="70">
        <f t="shared" si="244"/>
        <v>15.999670481736828</v>
      </c>
    </row>
    <row r="510" spans="3:58" s="70" customFormat="1">
      <c r="C510" s="70" t="s">
        <v>1386</v>
      </c>
      <c r="D510" s="70" t="s">
        <v>1387</v>
      </c>
      <c r="E510" s="70">
        <v>70</v>
      </c>
      <c r="F510" s="70">
        <v>3</v>
      </c>
      <c r="G510" s="71" t="str">
        <f t="shared" si="245"/>
        <v>70-3</v>
      </c>
      <c r="H510" s="70">
        <v>0</v>
      </c>
      <c r="I510" s="70">
        <v>53</v>
      </c>
      <c r="J510" s="70" t="str">
        <f>IF((I510/100)&gt;(VLOOKUP($G510,[1]Depth_Lookup_CCL!$A$3:$L$549,9,FALSE)),"Value too high",TRUE)</f>
        <v>Value too high</v>
      </c>
      <c r="K510" s="72">
        <f>(VLOOKUP($G510,Depth_Lookup_CCL!$A$3:$Z$549,11,FALSE))+(H510/100)</f>
        <v>181.03000000000003</v>
      </c>
      <c r="L510" s="72">
        <f>(VLOOKUP($G510,Depth_Lookup_CCL!$A$3:$Z$549,11,FALSE))+(I510/100)</f>
        <v>181.56000000000003</v>
      </c>
      <c r="M510" s="67">
        <v>100</v>
      </c>
      <c r="N510" s="70" t="s">
        <v>1389</v>
      </c>
      <c r="O510" s="70" t="s">
        <v>233</v>
      </c>
      <c r="P510" s="73"/>
      <c r="Q510" s="73"/>
      <c r="R510" s="73"/>
      <c r="S510" s="74"/>
      <c r="T510" s="73" t="s">
        <v>170</v>
      </c>
      <c r="U510" s="75" t="s">
        <v>155</v>
      </c>
      <c r="V510" s="73" t="s">
        <v>176</v>
      </c>
      <c r="W510" s="73" t="s">
        <v>167</v>
      </c>
      <c r="X510" s="73">
        <f>VLOOKUP(W510,[6]definitions_list_lookup!$V$12:$W$15,2,FALSE)</f>
        <v>3</v>
      </c>
      <c r="Y510" s="75" t="s">
        <v>243</v>
      </c>
      <c r="Z510" s="75">
        <f>VLOOKUP(Y510,[6]definitions_list_lookup!$AT$3:$AU$5,2,FALSE)</f>
        <v>2</v>
      </c>
      <c r="AA510" s="75">
        <v>25</v>
      </c>
      <c r="AB510" s="75"/>
      <c r="AC510" s="73"/>
      <c r="AD510" s="73"/>
      <c r="AE510" s="73"/>
      <c r="AF510" s="75"/>
      <c r="AG510" s="75"/>
      <c r="AH510" s="73"/>
      <c r="AI510" s="73"/>
      <c r="AJ510" s="73"/>
      <c r="AK510" s="72"/>
      <c r="AL510" s="76"/>
      <c r="AM510" s="76"/>
      <c r="AN510" s="72"/>
      <c r="AO510" s="76"/>
      <c r="AP510" s="72"/>
      <c r="AQ510" s="72"/>
      <c r="AR510" s="72"/>
      <c r="AS510" s="72"/>
      <c r="AT510" s="77">
        <v>15</v>
      </c>
      <c r="AU510" s="78">
        <v>90</v>
      </c>
      <c r="AV510" s="77">
        <v>14</v>
      </c>
      <c r="AW510" s="77">
        <v>360</v>
      </c>
      <c r="AX510" s="77">
        <f t="shared" si="237"/>
        <v>-132.93832963794921</v>
      </c>
      <c r="AY510" s="77">
        <f t="shared" si="238"/>
        <v>227.06167036205079</v>
      </c>
      <c r="AZ510" s="77">
        <f t="shared" si="239"/>
        <v>69.897013712341789</v>
      </c>
      <c r="BA510" s="77">
        <f t="shared" si="240"/>
        <v>317.06167036205079</v>
      </c>
      <c r="BB510" s="77">
        <f t="shared" si="241"/>
        <v>20.102986287658211</v>
      </c>
      <c r="BC510" s="77">
        <f t="shared" si="242"/>
        <v>47.061670362050791</v>
      </c>
      <c r="BD510" s="79">
        <f t="shared" si="243"/>
        <v>20.102986287658211</v>
      </c>
      <c r="BE510" s="70">
        <f t="shared" si="246"/>
        <v>50.102986287658211</v>
      </c>
      <c r="BF510" s="70">
        <f t="shared" si="244"/>
        <v>9.8970137123417885</v>
      </c>
    </row>
    <row r="511" spans="3:58" s="70" customFormat="1">
      <c r="C511" s="70" t="s">
        <v>1386</v>
      </c>
      <c r="D511" s="70" t="s">
        <v>1387</v>
      </c>
      <c r="E511" s="70">
        <v>70</v>
      </c>
      <c r="F511" s="70">
        <v>4</v>
      </c>
      <c r="G511" s="71" t="str">
        <f t="shared" si="245"/>
        <v>70-4</v>
      </c>
      <c r="H511" s="70">
        <v>0</v>
      </c>
      <c r="I511" s="70">
        <v>88</v>
      </c>
      <c r="J511" s="70" t="b">
        <f>IF((I511/100)&gt;(VLOOKUP($G511,[1]Depth_Lookup_CCL!$A$3:$L$549,9,FALSE)),"Value too high",TRUE)</f>
        <v>1</v>
      </c>
      <c r="K511" s="72">
        <f>(VLOOKUP($G511,Depth_Lookup_CCL!$A$3:$Z$549,11,FALSE))+(H511/100)</f>
        <v>181.55500000000004</v>
      </c>
      <c r="L511" s="72">
        <f>(VLOOKUP($G511,Depth_Lookup_CCL!$A$3:$Z$549,11,FALSE))+(I511/100)</f>
        <v>182.43500000000003</v>
      </c>
      <c r="M511" s="67">
        <v>100</v>
      </c>
      <c r="N511" s="70" t="s">
        <v>1395</v>
      </c>
      <c r="O511" s="70" t="s">
        <v>233</v>
      </c>
      <c r="P511" s="73"/>
      <c r="Q511" s="73"/>
      <c r="R511" s="73"/>
      <c r="S511" s="74"/>
      <c r="T511" s="73"/>
      <c r="U511" s="75"/>
      <c r="V511" s="73"/>
      <c r="W511" s="73"/>
      <c r="X511" s="73" t="e">
        <f>VLOOKUP(W511,[6]definitions_list_lookup!$V$12:$W$15,2,FALSE)</f>
        <v>#N/A</v>
      </c>
      <c r="Y511" s="75"/>
      <c r="Z511" s="75" t="e">
        <f>VLOOKUP(Y511,[6]definitions_list_lookup!$AT$3:$AU$5,2,FALSE)</f>
        <v>#N/A</v>
      </c>
      <c r="AA511" s="75"/>
      <c r="AB511" s="75"/>
      <c r="AC511" s="73"/>
      <c r="AD511" s="73"/>
      <c r="AE511" s="73"/>
      <c r="AF511" s="75"/>
      <c r="AG511" s="75"/>
      <c r="AH511" s="73"/>
      <c r="AI511" s="73"/>
      <c r="AJ511" s="73"/>
      <c r="AK511" s="72"/>
      <c r="AL511" s="76"/>
      <c r="AM511" s="76"/>
      <c r="AN511" s="72"/>
      <c r="AO511" s="76"/>
      <c r="AP511" s="72"/>
      <c r="AQ511" s="72"/>
      <c r="AR511" s="72"/>
      <c r="AS511" s="72"/>
      <c r="AT511" s="77">
        <v>2</v>
      </c>
      <c r="AU511" s="78">
        <v>90</v>
      </c>
      <c r="AV511" s="77">
        <v>17</v>
      </c>
      <c r="AW511" s="77">
        <v>360</v>
      </c>
      <c r="AX511" s="77">
        <f t="shared" si="237"/>
        <v>-173.48387583995759</v>
      </c>
      <c r="AY511" s="77">
        <f t="shared" si="238"/>
        <v>186.51612416004241</v>
      </c>
      <c r="AZ511" s="77">
        <f t="shared" si="239"/>
        <v>72.895897190622364</v>
      </c>
      <c r="BA511" s="77">
        <f t="shared" si="240"/>
        <v>276.51612416004241</v>
      </c>
      <c r="BB511" s="77">
        <f t="shared" si="241"/>
        <v>17.104102809377636</v>
      </c>
      <c r="BC511" s="77">
        <f t="shared" si="242"/>
        <v>6.5161241600424091</v>
      </c>
      <c r="BD511" s="79">
        <f t="shared" si="243"/>
        <v>17.104102809377636</v>
      </c>
      <c r="BE511" s="70">
        <f t="shared" si="246"/>
        <v>47.104102809377636</v>
      </c>
      <c r="BF511" s="70">
        <f t="shared" si="244"/>
        <v>12.895897190622364</v>
      </c>
    </row>
    <row r="512" spans="3:58" s="70" customFormat="1">
      <c r="C512" s="70" t="s">
        <v>1386</v>
      </c>
      <c r="D512" s="70" t="s">
        <v>1387</v>
      </c>
      <c r="E512" s="70">
        <v>71</v>
      </c>
      <c r="F512" s="70">
        <v>1</v>
      </c>
      <c r="G512" s="71" t="str">
        <f t="shared" si="245"/>
        <v>71-1</v>
      </c>
      <c r="H512" s="70">
        <v>0</v>
      </c>
      <c r="I512" s="70">
        <v>97</v>
      </c>
      <c r="J512" s="70" t="b">
        <f>IF((I512/100)&gt;(VLOOKUP($G512,[1]Depth_Lookup_CCL!$A$3:$L$549,9,FALSE)),"Value too high",TRUE)</f>
        <v>1</v>
      </c>
      <c r="K512" s="72">
        <f>(VLOOKUP($G512,Depth_Lookup_CCL!$A$3:$Z$549,11,FALSE))+(H512/100)</f>
        <v>182.35</v>
      </c>
      <c r="L512" s="72">
        <f>(VLOOKUP($G512,Depth_Lookup_CCL!$A$3:$Z$549,11,FALSE))+(I512/100)</f>
        <v>183.32</v>
      </c>
      <c r="M512" s="67">
        <v>100</v>
      </c>
      <c r="N512" s="70" t="s">
        <v>1389</v>
      </c>
      <c r="O512" s="70" t="s">
        <v>233</v>
      </c>
      <c r="P512" s="73"/>
      <c r="Q512" s="73"/>
      <c r="R512" s="73"/>
      <c r="S512" s="74"/>
      <c r="T512" s="73" t="s">
        <v>170</v>
      </c>
      <c r="U512" s="75" t="s">
        <v>182</v>
      </c>
      <c r="V512" s="73" t="s">
        <v>176</v>
      </c>
      <c r="W512" s="73" t="s">
        <v>107</v>
      </c>
      <c r="X512" s="73">
        <f>VLOOKUP(W512,[6]definitions_list_lookup!$V$12:$W$15,2,FALSE)</f>
        <v>2</v>
      </c>
      <c r="Y512" s="75" t="s">
        <v>241</v>
      </c>
      <c r="Z512" s="75">
        <f>VLOOKUP(Y512,[6]definitions_list_lookup!$AT$3:$AU$5,2,FALSE)</f>
        <v>0</v>
      </c>
      <c r="AA512" s="75">
        <v>20</v>
      </c>
      <c r="AB512" s="75"/>
      <c r="AC512" s="73"/>
      <c r="AD512" s="73"/>
      <c r="AE512" s="73"/>
      <c r="AF512" s="75"/>
      <c r="AG512" s="75"/>
      <c r="AH512" s="73"/>
      <c r="AI512" s="73"/>
      <c r="AJ512" s="73"/>
      <c r="AK512" s="72"/>
      <c r="AL512" s="76"/>
      <c r="AM512" s="76"/>
      <c r="AN512" s="72"/>
      <c r="AO512" s="76"/>
      <c r="AP512" s="72"/>
      <c r="AQ512" s="72"/>
      <c r="AR512" s="72"/>
      <c r="AS512" s="72"/>
      <c r="AT512" s="77">
        <v>0.1</v>
      </c>
      <c r="AU512" s="78">
        <v>90</v>
      </c>
      <c r="AV512" s="77">
        <v>10</v>
      </c>
      <c r="AW512" s="77">
        <v>360</v>
      </c>
      <c r="AX512" s="77">
        <f t="shared" si="237"/>
        <v>-179.43288976269127</v>
      </c>
      <c r="AY512" s="77">
        <f t="shared" si="238"/>
        <v>180.56711023730873</v>
      </c>
      <c r="AZ512" s="77">
        <f t="shared" si="239"/>
        <v>79.99952002223192</v>
      </c>
      <c r="BA512" s="77">
        <f t="shared" si="240"/>
        <v>270.56711023730873</v>
      </c>
      <c r="BB512" s="77">
        <f t="shared" si="241"/>
        <v>10.00047997776808</v>
      </c>
      <c r="BC512" s="77">
        <f t="shared" si="242"/>
        <v>0.56711023730872512</v>
      </c>
      <c r="BD512" s="79">
        <f t="shared" si="243"/>
        <v>10.00047997776808</v>
      </c>
      <c r="BE512" s="70">
        <f t="shared" si="246"/>
        <v>40.00047997776808</v>
      </c>
      <c r="BF512" s="70">
        <f t="shared" si="244"/>
        <v>19.99952002223192</v>
      </c>
    </row>
    <row r="513" spans="3:59" s="70" customFormat="1">
      <c r="C513" s="70" t="s">
        <v>1386</v>
      </c>
      <c r="D513" s="70" t="s">
        <v>1387</v>
      </c>
      <c r="E513" s="70">
        <v>71</v>
      </c>
      <c r="F513" s="70">
        <v>2</v>
      </c>
      <c r="G513" s="71" t="str">
        <f t="shared" si="245"/>
        <v>71-2</v>
      </c>
      <c r="H513" s="70">
        <v>0</v>
      </c>
      <c r="I513" s="70">
        <v>64</v>
      </c>
      <c r="J513" s="70" t="b">
        <f>IF((I513/100)&gt;(VLOOKUP($G513,[1]Depth_Lookup_CCL!$A$3:$L$549,9,FALSE)),"Value too high",TRUE)</f>
        <v>1</v>
      </c>
      <c r="K513" s="72">
        <f>(VLOOKUP($G513,Depth_Lookup_CCL!$A$3:$Z$549,11,FALSE))+(H513/100)</f>
        <v>183.32999999999998</v>
      </c>
      <c r="L513" s="72">
        <f>(VLOOKUP($G513,Depth_Lookup_CCL!$A$3:$Z$549,11,FALSE))+(I513/100)</f>
        <v>183.96999999999997</v>
      </c>
      <c r="M513" s="67">
        <v>100</v>
      </c>
      <c r="N513" s="70" t="s">
        <v>1395</v>
      </c>
      <c r="O513" s="70" t="s">
        <v>233</v>
      </c>
      <c r="P513" s="73"/>
      <c r="Q513" s="73"/>
      <c r="R513" s="73"/>
      <c r="S513" s="74"/>
      <c r="T513" s="73"/>
      <c r="U513" s="75"/>
      <c r="V513" s="73"/>
      <c r="W513" s="73"/>
      <c r="X513" s="73" t="e">
        <f>VLOOKUP(W513,[6]definitions_list_lookup!$V$12:$W$15,2,FALSE)</f>
        <v>#N/A</v>
      </c>
      <c r="Y513" s="75"/>
      <c r="Z513" s="75" t="e">
        <f>VLOOKUP(Y513,[6]definitions_list_lookup!$AT$3:$AU$5,2,FALSE)</f>
        <v>#N/A</v>
      </c>
      <c r="AA513" s="75"/>
      <c r="AB513" s="75"/>
      <c r="AC513" s="73"/>
      <c r="AD513" s="73"/>
      <c r="AE513" s="73"/>
      <c r="AF513" s="75"/>
      <c r="AG513" s="75"/>
      <c r="AH513" s="73"/>
      <c r="AI513" s="73"/>
      <c r="AJ513" s="73"/>
      <c r="AK513" s="72"/>
      <c r="AL513" s="76"/>
      <c r="AM513" s="76"/>
      <c r="AN513" s="72"/>
      <c r="AO513" s="76"/>
      <c r="AP513" s="72"/>
      <c r="AQ513" s="72"/>
      <c r="AR513" s="72"/>
      <c r="AS513" s="72"/>
      <c r="AT513" s="77">
        <v>3</v>
      </c>
      <c r="AU513" s="78">
        <v>270</v>
      </c>
      <c r="AV513" s="77">
        <v>8</v>
      </c>
      <c r="AW513" s="77">
        <v>360</v>
      </c>
      <c r="AX513" s="77">
        <f t="shared" si="237"/>
        <v>159.5494780498733</v>
      </c>
      <c r="AY513" s="77">
        <f t="shared" si="238"/>
        <v>159.5494780498733</v>
      </c>
      <c r="AZ513" s="77">
        <f t="shared" si="239"/>
        <v>81.469551638742331</v>
      </c>
      <c r="BA513" s="77">
        <f t="shared" si="240"/>
        <v>249.5494780498733</v>
      </c>
      <c r="BB513" s="77">
        <f t="shared" si="241"/>
        <v>8.5304483612576689</v>
      </c>
      <c r="BC513" s="77">
        <f t="shared" si="242"/>
        <v>339.5494780498733</v>
      </c>
      <c r="BD513" s="79">
        <f t="shared" si="243"/>
        <v>8.5304483612576689</v>
      </c>
      <c r="BE513" s="70">
        <f t="shared" si="246"/>
        <v>38.530448361257669</v>
      </c>
      <c r="BF513" s="70">
        <f t="shared" si="244"/>
        <v>21.469551638742331</v>
      </c>
    </row>
    <row r="514" spans="3:59" s="70" customFormat="1">
      <c r="C514" s="70" t="s">
        <v>1386</v>
      </c>
      <c r="D514" s="70" t="s">
        <v>1387</v>
      </c>
      <c r="E514" s="70">
        <v>71</v>
      </c>
      <c r="F514" s="70">
        <v>3</v>
      </c>
      <c r="G514" s="71" t="str">
        <f t="shared" si="245"/>
        <v>71-3</v>
      </c>
      <c r="H514" s="70">
        <v>0</v>
      </c>
      <c r="I514" s="70">
        <v>83</v>
      </c>
      <c r="J514" s="70" t="str">
        <f>IF((I514/100)&gt;(VLOOKUP($G514,[1]Depth_Lookup_CCL!$A$3:$L$549,9,FALSE)),"Value too high",TRUE)</f>
        <v>Value too high</v>
      </c>
      <c r="K514" s="72">
        <f>(VLOOKUP($G514,Depth_Lookup_CCL!$A$3:$Z$549,11,FALSE))+(H514/100)</f>
        <v>183.98</v>
      </c>
      <c r="L514" s="72">
        <f>(VLOOKUP($G514,Depth_Lookup_CCL!$A$3:$Z$549,11,FALSE))+(I514/100)</f>
        <v>184.81</v>
      </c>
      <c r="M514" s="67">
        <v>100</v>
      </c>
      <c r="N514" s="70" t="s">
        <v>1389</v>
      </c>
      <c r="O514" s="70" t="s">
        <v>233</v>
      </c>
      <c r="P514" s="73"/>
      <c r="Q514" s="73"/>
      <c r="R514" s="73"/>
      <c r="S514" s="74"/>
      <c r="T514" s="73" t="s">
        <v>170</v>
      </c>
      <c r="U514" s="75" t="s">
        <v>155</v>
      </c>
      <c r="V514" s="73" t="s">
        <v>176</v>
      </c>
      <c r="W514" s="73" t="s">
        <v>107</v>
      </c>
      <c r="X514" s="73">
        <f>VLOOKUP(W514,[6]definitions_list_lookup!$V$12:$W$15,2,FALSE)</f>
        <v>2</v>
      </c>
      <c r="Y514" s="75" t="s">
        <v>242</v>
      </c>
      <c r="Z514" s="75">
        <f>VLOOKUP(Y514,[6]definitions_list_lookup!$AT$3:$AU$5,2,FALSE)</f>
        <v>1</v>
      </c>
      <c r="AA514" s="75">
        <v>7</v>
      </c>
      <c r="AB514" s="75"/>
      <c r="AC514" s="73"/>
      <c r="AD514" s="73"/>
      <c r="AE514" s="73"/>
      <c r="AF514" s="75"/>
      <c r="AG514" s="75"/>
      <c r="AH514" s="73"/>
      <c r="AI514" s="73"/>
      <c r="AJ514" s="73"/>
      <c r="AK514" s="72"/>
      <c r="AL514" s="76"/>
      <c r="AM514" s="76"/>
      <c r="AN514" s="72"/>
      <c r="AO514" s="76"/>
      <c r="AP514" s="72"/>
      <c r="AQ514" s="72"/>
      <c r="AR514" s="72"/>
      <c r="AS514" s="72"/>
      <c r="AT514" s="77">
        <v>0.1</v>
      </c>
      <c r="AU514" s="78">
        <v>90</v>
      </c>
      <c r="AV514" s="77">
        <v>12</v>
      </c>
      <c r="AW514" s="77">
        <v>360</v>
      </c>
      <c r="AX514" s="77">
        <f t="shared" si="237"/>
        <v>-179.52954708423681</v>
      </c>
      <c r="AY514" s="77">
        <f t="shared" si="238"/>
        <v>180.47045291576319</v>
      </c>
      <c r="AZ514" s="77">
        <f t="shared" si="239"/>
        <v>77.999607197202153</v>
      </c>
      <c r="BA514" s="77">
        <f t="shared" si="240"/>
        <v>270.47045291576319</v>
      </c>
      <c r="BB514" s="77">
        <f t="shared" si="241"/>
        <v>12.000392802797847</v>
      </c>
      <c r="BC514" s="77">
        <f t="shared" si="242"/>
        <v>0.47045291576318959</v>
      </c>
      <c r="BD514" s="79">
        <f t="shared" si="243"/>
        <v>12.000392802797847</v>
      </c>
      <c r="BE514" s="70">
        <f t="shared" si="246"/>
        <v>42.000392802797847</v>
      </c>
      <c r="BF514" s="70">
        <f t="shared" si="244"/>
        <v>17.999607197202153</v>
      </c>
    </row>
    <row r="515" spans="3:59" s="70" customFormat="1">
      <c r="C515" s="70" t="s">
        <v>1386</v>
      </c>
      <c r="D515" s="70" t="s">
        <v>1387</v>
      </c>
      <c r="E515" s="70">
        <v>71</v>
      </c>
      <c r="F515" s="70">
        <v>4</v>
      </c>
      <c r="G515" s="71" t="str">
        <f t="shared" si="245"/>
        <v>71-4</v>
      </c>
      <c r="H515" s="70">
        <v>0</v>
      </c>
      <c r="I515" s="70">
        <v>65</v>
      </c>
      <c r="J515" s="70" t="str">
        <f>IF((I515/100)&gt;(VLOOKUP($G515,[1]Depth_Lookup_CCL!$A$3:$L$549,9,FALSE)),"Value too high",TRUE)</f>
        <v>Value too high</v>
      </c>
      <c r="K515" s="72">
        <f>(VLOOKUP($G515,Depth_Lookup_CCL!$A$3:$Z$549,11,FALSE))+(H515/100)</f>
        <v>184.79999999999998</v>
      </c>
      <c r="L515" s="72">
        <f>(VLOOKUP($G515,Depth_Lookup_CCL!$A$3:$Z$549,11,FALSE))+(I515/100)</f>
        <v>185.45</v>
      </c>
      <c r="M515" s="67">
        <v>100</v>
      </c>
      <c r="N515" s="70" t="s">
        <v>1389</v>
      </c>
      <c r="O515" s="70" t="s">
        <v>233</v>
      </c>
      <c r="P515" s="73"/>
      <c r="Q515" s="73"/>
      <c r="R515" s="73"/>
      <c r="S515" s="74"/>
      <c r="T515" s="73"/>
      <c r="U515" s="75"/>
      <c r="V515" s="73"/>
      <c r="W515" s="73"/>
      <c r="X515" s="73" t="e">
        <f>VLOOKUP(W515,[6]definitions_list_lookup!$V$12:$W$15,2,FALSE)</f>
        <v>#N/A</v>
      </c>
      <c r="Y515" s="75"/>
      <c r="Z515" s="75" t="e">
        <f>VLOOKUP(Y515,[6]definitions_list_lookup!$AT$3:$AU$5,2,FALSE)</f>
        <v>#N/A</v>
      </c>
      <c r="AA515" s="75"/>
      <c r="AB515" s="75"/>
      <c r="AC515" s="73"/>
      <c r="AD515" s="73"/>
      <c r="AE515" s="73"/>
      <c r="AF515" s="75"/>
      <c r="AG515" s="75"/>
      <c r="AH515" s="73"/>
      <c r="AI515" s="73"/>
      <c r="AJ515" s="73"/>
      <c r="AK515" s="72"/>
      <c r="AL515" s="76"/>
      <c r="AM515" s="76"/>
      <c r="AN515" s="72"/>
      <c r="AO515" s="76"/>
      <c r="AP515" s="72"/>
      <c r="AQ515" s="72"/>
      <c r="AR515" s="72"/>
      <c r="AS515" s="72"/>
      <c r="AT515" s="77"/>
      <c r="AU515" s="78"/>
      <c r="AV515" s="77"/>
      <c r="AW515" s="77"/>
      <c r="AX515" s="77"/>
      <c r="AY515" s="77"/>
      <c r="AZ515" s="77"/>
      <c r="BA515" s="77"/>
      <c r="BB515" s="77"/>
      <c r="BC515" s="77"/>
      <c r="BD515" s="79"/>
    </row>
    <row r="516" spans="3:59" s="70" customFormat="1">
      <c r="C516" s="70" t="s">
        <v>1386</v>
      </c>
      <c r="D516" s="70" t="s">
        <v>1387</v>
      </c>
      <c r="E516" s="70">
        <v>72</v>
      </c>
      <c r="F516" s="70">
        <v>1</v>
      </c>
      <c r="G516" s="71" t="str">
        <f t="shared" si="245"/>
        <v>72-1</v>
      </c>
      <c r="H516" s="70">
        <v>0</v>
      </c>
      <c r="I516" s="70">
        <v>79</v>
      </c>
      <c r="J516" s="70" t="str">
        <f>IF((I516/100)&gt;(VLOOKUP($G516,[1]Depth_Lookup_CCL!$A$3:$L$549,9,FALSE)),"Value too high",TRUE)</f>
        <v>Value too high</v>
      </c>
      <c r="K516" s="72">
        <f>(VLOOKUP($G516,Depth_Lookup_CCL!$A$3:$Z$549,11,FALSE))+(H516/100)</f>
        <v>185.4</v>
      </c>
      <c r="L516" s="72">
        <f>(VLOOKUP($G516,Depth_Lookup_CCL!$A$3:$Z$549,11,FALSE))+(I516/100)</f>
        <v>186.19</v>
      </c>
      <c r="M516" s="67">
        <v>100</v>
      </c>
      <c r="N516" s="70" t="s">
        <v>1395</v>
      </c>
      <c r="O516" s="70" t="s">
        <v>233</v>
      </c>
      <c r="P516" s="73"/>
      <c r="Q516" s="73"/>
      <c r="R516" s="73"/>
      <c r="S516" s="74"/>
      <c r="T516" s="73"/>
      <c r="U516" s="75"/>
      <c r="V516" s="73"/>
      <c r="W516" s="73"/>
      <c r="X516" s="73" t="e">
        <f>VLOOKUP(W516,[6]definitions_list_lookup!$V$12:$W$15,2,FALSE)</f>
        <v>#N/A</v>
      </c>
      <c r="Y516" s="75"/>
      <c r="Z516" s="75" t="e">
        <f>VLOOKUP(Y516,[6]definitions_list_lookup!$AT$3:$AU$5,2,FALSE)</f>
        <v>#N/A</v>
      </c>
      <c r="AA516" s="75"/>
      <c r="AB516" s="75"/>
      <c r="AC516" s="73"/>
      <c r="AD516" s="73"/>
      <c r="AE516" s="73"/>
      <c r="AF516" s="75"/>
      <c r="AG516" s="75"/>
      <c r="AH516" s="73"/>
      <c r="AI516" s="73"/>
      <c r="AJ516" s="73"/>
      <c r="AK516" s="72"/>
      <c r="AL516" s="76"/>
      <c r="AM516" s="76"/>
      <c r="AN516" s="72"/>
      <c r="AO516" s="76"/>
      <c r="AP516" s="72"/>
      <c r="AQ516" s="72"/>
      <c r="AR516" s="72"/>
      <c r="AS516" s="72"/>
      <c r="AT516" s="77">
        <v>19</v>
      </c>
      <c r="AU516" s="78">
        <v>270</v>
      </c>
      <c r="AV516" s="77">
        <v>6</v>
      </c>
      <c r="AW516" s="77">
        <v>180</v>
      </c>
      <c r="AX516" s="77">
        <f t="shared" ref="AX516:AX534" si="247">+(IF($AU516&lt;$AW516,((MIN($AW516,$AU516)+(DEGREES(ATAN((TAN(RADIANS($AV516))/((TAN(RADIANS($AT516))*SIN(RADIANS(ABS($AU516-$AW516))))))-(COS(RADIANS(ABS($AU516-$AW516)))/SIN(RADIANS(ABS($AU516-$AW516)))))))-180)),((MAX($AW516,$AU516)-(DEGREES(ATAN((TAN(RADIANS($AV516))/((TAN(RADIANS($AT516))*SIN(RADIANS(ABS($AU516-$AW516))))))-(COS(RADIANS(ABS($AU516-$AW516)))/SIN(RADIANS(ABS($AU516-$AW516)))))))-180))))</f>
        <v>73.025459386315674</v>
      </c>
      <c r="AY516" s="77">
        <f t="shared" ref="AY516:AY534" si="248">IF($AX516&gt;0,$AX516,360+$AX516)</f>
        <v>73.025459386315674</v>
      </c>
      <c r="AZ516" s="77">
        <f t="shared" ref="AZ516:AZ534" si="249">+ABS(DEGREES(ATAN((COS(RADIANS(ABS($AX516+180-(IF($AU516&gt;$AW516,MAX($AV516,$AU516),MIN($AU516,$AW516))))))/(TAN(RADIANS($AT516)))))))</f>
        <v>70.200531507862181</v>
      </c>
      <c r="BA516" s="77">
        <f t="shared" ref="BA516:BA534" si="250">+IF(($AX516+90)&gt;0,$AX516+90,$AX516+450)</f>
        <v>163.02545938631567</v>
      </c>
      <c r="BB516" s="77">
        <f t="shared" ref="BB516:BB534" si="251">-$AZ516+90</f>
        <v>19.799468492137819</v>
      </c>
      <c r="BC516" s="77">
        <f t="shared" ref="BC516:BC534" si="252">IF(($AY516&lt;180),$AY516+180,$AY516-180)</f>
        <v>253.02545938631567</v>
      </c>
      <c r="BD516" s="79">
        <f t="shared" ref="BD516:BD534" si="253">-$AZ516+90</f>
        <v>19.799468492137819</v>
      </c>
      <c r="BE516" s="70">
        <f t="shared" si="246"/>
        <v>49.799468492137819</v>
      </c>
      <c r="BF516" s="70">
        <f t="shared" si="244"/>
        <v>10.200531507862181</v>
      </c>
    </row>
    <row r="517" spans="3:59" s="70" customFormat="1">
      <c r="C517" s="70" t="s">
        <v>1386</v>
      </c>
      <c r="D517" s="70" t="s">
        <v>1387</v>
      </c>
      <c r="E517" s="70">
        <v>72</v>
      </c>
      <c r="F517" s="70">
        <v>2</v>
      </c>
      <c r="G517" s="71" t="str">
        <f t="shared" si="245"/>
        <v>72-2</v>
      </c>
      <c r="H517" s="70">
        <v>0</v>
      </c>
      <c r="I517" s="70">
        <v>69</v>
      </c>
      <c r="J517" s="70" t="str">
        <f>IF((I517/100)&gt;(VLOOKUP($G517,[1]Depth_Lookup_CCL!$A$3:$L$549,9,FALSE)),"Value too high",TRUE)</f>
        <v>Value too high</v>
      </c>
      <c r="K517" s="72">
        <f>(VLOOKUP($G517,Depth_Lookup_CCL!$A$3:$Z$549,11,FALSE))+(H517/100)</f>
        <v>186.18</v>
      </c>
      <c r="L517" s="72">
        <f>(VLOOKUP($G517,Depth_Lookup_CCL!$A$3:$Z$549,11,FALSE))+(I517/100)</f>
        <v>186.87</v>
      </c>
      <c r="M517" s="67">
        <v>100</v>
      </c>
      <c r="N517" s="70" t="s">
        <v>1389</v>
      </c>
      <c r="O517" s="70" t="s">
        <v>233</v>
      </c>
      <c r="P517" s="73"/>
      <c r="Q517" s="73"/>
      <c r="R517" s="73"/>
      <c r="S517" s="74"/>
      <c r="T517" s="73"/>
      <c r="U517" s="75"/>
      <c r="V517" s="73"/>
      <c r="W517" s="73"/>
      <c r="X517" s="73" t="e">
        <f>VLOOKUP(W517,[6]definitions_list_lookup!$V$12:$W$15,2,FALSE)</f>
        <v>#N/A</v>
      </c>
      <c r="Y517" s="75"/>
      <c r="Z517" s="75" t="e">
        <f>VLOOKUP(Y517,[6]definitions_list_lookup!$AT$3:$AU$5,2,FALSE)</f>
        <v>#N/A</v>
      </c>
      <c r="AA517" s="75"/>
      <c r="AB517" s="75"/>
      <c r="AC517" s="73"/>
      <c r="AD517" s="73"/>
      <c r="AE517" s="73"/>
      <c r="AF517" s="75"/>
      <c r="AG517" s="75"/>
      <c r="AH517" s="73"/>
      <c r="AI517" s="73"/>
      <c r="AJ517" s="73"/>
      <c r="AK517" s="72"/>
      <c r="AL517" s="76"/>
      <c r="AM517" s="76"/>
      <c r="AN517" s="72"/>
      <c r="AO517" s="76"/>
      <c r="AP517" s="72"/>
      <c r="AQ517" s="72"/>
      <c r="AR517" s="72"/>
      <c r="AS517" s="72"/>
      <c r="AT517" s="77">
        <v>22</v>
      </c>
      <c r="AU517" s="78">
        <v>270</v>
      </c>
      <c r="AV517" s="77">
        <v>15</v>
      </c>
      <c r="AW517" s="77">
        <v>180</v>
      </c>
      <c r="AX517" s="77">
        <f t="shared" si="247"/>
        <v>56.447760993428517</v>
      </c>
      <c r="AY517" s="77">
        <f t="shared" si="248"/>
        <v>56.447760993428517</v>
      </c>
      <c r="AZ517" s="77">
        <f t="shared" si="249"/>
        <v>64.135752726542336</v>
      </c>
      <c r="BA517" s="77">
        <f t="shared" si="250"/>
        <v>146.44776099342852</v>
      </c>
      <c r="BB517" s="77">
        <f t="shared" si="251"/>
        <v>25.864247273457664</v>
      </c>
      <c r="BC517" s="77">
        <f t="shared" si="252"/>
        <v>236.44776099342852</v>
      </c>
      <c r="BD517" s="79">
        <f t="shared" si="253"/>
        <v>25.864247273457664</v>
      </c>
      <c r="BE517" s="70">
        <f t="shared" si="246"/>
        <v>55.864247273457664</v>
      </c>
      <c r="BF517" s="70">
        <f t="shared" si="244"/>
        <v>4.1357527265423357</v>
      </c>
    </row>
    <row r="518" spans="3:59" s="70" customFormat="1">
      <c r="C518" s="70" t="s">
        <v>1386</v>
      </c>
      <c r="D518" s="70" t="s">
        <v>1387</v>
      </c>
      <c r="E518" s="70">
        <v>72</v>
      </c>
      <c r="F518" s="70">
        <v>3</v>
      </c>
      <c r="G518" s="71" t="str">
        <f t="shared" si="245"/>
        <v>72-3</v>
      </c>
      <c r="H518" s="70">
        <v>0</v>
      </c>
      <c r="I518" s="70">
        <v>85</v>
      </c>
      <c r="J518" s="70" t="str">
        <f>IF((I518/100)&gt;(VLOOKUP($G518,[1]Depth_Lookup_CCL!$A$3:$L$549,9,FALSE)),"Value too high",TRUE)</f>
        <v>Value too high</v>
      </c>
      <c r="K518" s="72">
        <f>(VLOOKUP($G518,Depth_Lookup_CCL!$A$3:$Z$549,11,FALSE))+(H518/100)</f>
        <v>186.85500000000002</v>
      </c>
      <c r="L518" s="72">
        <f>(VLOOKUP($G518,Depth_Lookup_CCL!$A$3:$Z$549,11,FALSE))+(I518/100)</f>
        <v>187.70500000000001</v>
      </c>
      <c r="M518" s="67">
        <v>100</v>
      </c>
      <c r="N518" s="70" t="s">
        <v>1405</v>
      </c>
      <c r="P518" s="73"/>
      <c r="Q518" s="73"/>
      <c r="R518" s="73"/>
      <c r="S518" s="74"/>
      <c r="T518" s="73"/>
      <c r="U518" s="75"/>
      <c r="V518" s="73"/>
      <c r="W518" s="73"/>
      <c r="X518" s="73" t="e">
        <f>VLOOKUP(W518,[6]definitions_list_lookup!$V$12:$W$15,2,FALSE)</f>
        <v>#N/A</v>
      </c>
      <c r="Y518" s="75"/>
      <c r="Z518" s="75" t="e">
        <f>VLOOKUP(Y518,[6]definitions_list_lookup!$AT$3:$AU$5,2,FALSE)</f>
        <v>#N/A</v>
      </c>
      <c r="AA518" s="75"/>
      <c r="AB518" s="75"/>
      <c r="AC518" s="73"/>
      <c r="AD518" s="73"/>
      <c r="AE518" s="73"/>
      <c r="AF518" s="75"/>
      <c r="AG518" s="75"/>
      <c r="AH518" s="73"/>
      <c r="AI518" s="73"/>
      <c r="AJ518" s="73"/>
      <c r="AK518" s="72"/>
      <c r="AL518" s="76"/>
      <c r="AM518" s="76"/>
      <c r="AN518" s="72"/>
      <c r="AO518" s="76"/>
      <c r="AP518" s="72"/>
      <c r="AQ518" s="72"/>
      <c r="AR518" s="72"/>
      <c r="AS518" s="72"/>
      <c r="AT518" s="77">
        <v>0.1</v>
      </c>
      <c r="AU518" s="78">
        <v>90</v>
      </c>
      <c r="AV518" s="77">
        <v>0</v>
      </c>
      <c r="AW518" s="77">
        <v>360</v>
      </c>
      <c r="AX518" s="77">
        <f t="shared" si="247"/>
        <v>-90.000000000000014</v>
      </c>
      <c r="AY518" s="77">
        <f t="shared" si="248"/>
        <v>270</v>
      </c>
      <c r="AZ518" s="77">
        <f t="shared" si="249"/>
        <v>89.9</v>
      </c>
      <c r="BA518" s="77">
        <f t="shared" si="250"/>
        <v>360</v>
      </c>
      <c r="BB518" s="77">
        <f t="shared" si="251"/>
        <v>9.9999999999994316E-2</v>
      </c>
      <c r="BC518" s="77">
        <f t="shared" si="252"/>
        <v>90</v>
      </c>
      <c r="BD518" s="79">
        <f t="shared" si="253"/>
        <v>9.9999999999994316E-2</v>
      </c>
      <c r="BE518" s="70">
        <f t="shared" si="246"/>
        <v>30.099999999999994</v>
      </c>
      <c r="BF518" s="70">
        <f t="shared" si="244"/>
        <v>29.900000000000006</v>
      </c>
    </row>
    <row r="519" spans="3:59" s="70" customFormat="1">
      <c r="C519" s="70" t="s">
        <v>1386</v>
      </c>
      <c r="D519" s="70" t="s">
        <v>1387</v>
      </c>
      <c r="E519" s="70">
        <v>72</v>
      </c>
      <c r="F519" s="70">
        <v>4</v>
      </c>
      <c r="G519" s="71" t="str">
        <f t="shared" si="245"/>
        <v>72-4</v>
      </c>
      <c r="H519" s="70">
        <v>0</v>
      </c>
      <c r="I519" s="70">
        <v>69</v>
      </c>
      <c r="J519" s="70" t="b">
        <f>IF((I519/100)&gt;(VLOOKUP($G519,[1]Depth_Lookup_CCL!$A$3:$L$549,9,FALSE)),"Value too high",TRUE)</f>
        <v>1</v>
      </c>
      <c r="K519" s="72">
        <f>(VLOOKUP($G519,Depth_Lookup_CCL!$A$3:$Z$549,11,FALSE))+(H519/100)</f>
        <v>187.69500000000002</v>
      </c>
      <c r="L519" s="72">
        <f>(VLOOKUP($G519,Depth_Lookup_CCL!$A$3:$Z$549,11,FALSE))+(I519/100)</f>
        <v>188.38500000000002</v>
      </c>
      <c r="M519" s="67">
        <v>100</v>
      </c>
      <c r="N519" s="70" t="s">
        <v>1395</v>
      </c>
      <c r="O519" s="70" t="s">
        <v>233</v>
      </c>
      <c r="P519" s="73"/>
      <c r="Q519" s="73"/>
      <c r="R519" s="73"/>
      <c r="S519" s="74"/>
      <c r="T519" s="73"/>
      <c r="U519" s="75"/>
      <c r="V519" s="73"/>
      <c r="W519" s="73"/>
      <c r="X519" s="73" t="e">
        <f>VLOOKUP(W519,[6]definitions_list_lookup!$V$12:$W$15,2,FALSE)</f>
        <v>#N/A</v>
      </c>
      <c r="Y519" s="75"/>
      <c r="Z519" s="75" t="e">
        <f>VLOOKUP(Y519,[6]definitions_list_lookup!$AT$3:$AU$5,2,FALSE)</f>
        <v>#N/A</v>
      </c>
      <c r="AA519" s="75"/>
      <c r="AB519" s="75"/>
      <c r="AC519" s="73"/>
      <c r="AD519" s="73"/>
      <c r="AE519" s="73"/>
      <c r="AF519" s="75"/>
      <c r="AG519" s="75"/>
      <c r="AH519" s="73"/>
      <c r="AI519" s="73"/>
      <c r="AJ519" s="73"/>
      <c r="AK519" s="72"/>
      <c r="AL519" s="76"/>
      <c r="AM519" s="76"/>
      <c r="AN519" s="72"/>
      <c r="AO519" s="76"/>
      <c r="AP519" s="72"/>
      <c r="AQ519" s="72"/>
      <c r="AR519" s="72"/>
      <c r="AS519" s="72"/>
      <c r="AT519" s="77">
        <v>15</v>
      </c>
      <c r="AU519" s="78">
        <v>90</v>
      </c>
      <c r="AV519" s="77">
        <v>0</v>
      </c>
      <c r="AW519" s="77">
        <v>360</v>
      </c>
      <c r="AX519" s="77">
        <f t="shared" si="247"/>
        <v>-90.000000000000014</v>
      </c>
      <c r="AY519" s="77">
        <f t="shared" si="248"/>
        <v>270</v>
      </c>
      <c r="AZ519" s="77">
        <f t="shared" si="249"/>
        <v>75</v>
      </c>
      <c r="BA519" s="77">
        <f t="shared" si="250"/>
        <v>360</v>
      </c>
      <c r="BB519" s="77">
        <f t="shared" si="251"/>
        <v>15</v>
      </c>
      <c r="BC519" s="77">
        <f t="shared" si="252"/>
        <v>90</v>
      </c>
      <c r="BD519" s="79">
        <f t="shared" si="253"/>
        <v>15</v>
      </c>
      <c r="BE519" s="70">
        <f t="shared" si="246"/>
        <v>45</v>
      </c>
      <c r="BF519" s="70">
        <f t="shared" si="244"/>
        <v>15</v>
      </c>
    </row>
    <row r="520" spans="3:59" s="70" customFormat="1">
      <c r="C520" s="70" t="s">
        <v>1386</v>
      </c>
      <c r="D520" s="70" t="s">
        <v>1387</v>
      </c>
      <c r="E520" s="70">
        <v>73</v>
      </c>
      <c r="F520" s="70">
        <v>1</v>
      </c>
      <c r="G520" s="71" t="str">
        <f t="shared" si="245"/>
        <v>73-1</v>
      </c>
      <c r="H520" s="70">
        <v>0</v>
      </c>
      <c r="I520" s="70">
        <v>97</v>
      </c>
      <c r="J520" s="70" t="str">
        <f>IF((I520/100)&gt;(VLOOKUP($G520,[1]Depth_Lookup_CCL!$A$3:$L$549,9,FALSE)),"Value too high",TRUE)</f>
        <v>Value too high</v>
      </c>
      <c r="K520" s="72">
        <f>(VLOOKUP($G520,Depth_Lookup_CCL!$A$3:$Z$549,11,FALSE))+(H520/100)</f>
        <v>188.45</v>
      </c>
      <c r="L520" s="72">
        <f>(VLOOKUP($G520,Depth_Lookup_CCL!$A$3:$Z$549,11,FALSE))+(I520/100)</f>
        <v>189.42</v>
      </c>
      <c r="M520" s="67">
        <v>100</v>
      </c>
      <c r="N520" s="70" t="s">
        <v>1389</v>
      </c>
      <c r="O520" s="70" t="s">
        <v>233</v>
      </c>
      <c r="P520" s="73"/>
      <c r="Q520" s="73"/>
      <c r="R520" s="73"/>
      <c r="S520" s="74"/>
      <c r="T520" s="73" t="s">
        <v>170</v>
      </c>
      <c r="U520" s="75" t="s">
        <v>155</v>
      </c>
      <c r="V520" s="73" t="s">
        <v>176</v>
      </c>
      <c r="W520" s="73" t="s">
        <v>107</v>
      </c>
      <c r="X520" s="73">
        <f>VLOOKUP(W520,[6]definitions_list_lookup!$V$12:$W$15,2,FALSE)</f>
        <v>2</v>
      </c>
      <c r="Y520" s="75" t="s">
        <v>241</v>
      </c>
      <c r="Z520" s="75">
        <f>VLOOKUP(Y520,[6]definitions_list_lookup!$AT$3:$AU$5,2,FALSE)</f>
        <v>0</v>
      </c>
      <c r="AA520" s="75">
        <v>7</v>
      </c>
      <c r="AB520" s="75"/>
      <c r="AC520" s="73"/>
      <c r="AD520" s="73"/>
      <c r="AE520" s="73"/>
      <c r="AF520" s="75"/>
      <c r="AG520" s="75"/>
      <c r="AH520" s="73"/>
      <c r="AI520" s="73"/>
      <c r="AJ520" s="73"/>
      <c r="AK520" s="72"/>
      <c r="AL520" s="76"/>
      <c r="AM520" s="76"/>
      <c r="AN520" s="72"/>
      <c r="AO520" s="76"/>
      <c r="AP520" s="72"/>
      <c r="AQ520" s="72"/>
      <c r="AR520" s="72"/>
      <c r="AS520" s="72"/>
      <c r="AT520" s="77">
        <v>23</v>
      </c>
      <c r="AU520" s="78">
        <v>90</v>
      </c>
      <c r="AV520" s="77">
        <v>0</v>
      </c>
      <c r="AW520" s="77">
        <v>360</v>
      </c>
      <c r="AX520" s="77">
        <f t="shared" si="247"/>
        <v>-90.000000000000014</v>
      </c>
      <c r="AY520" s="77">
        <f t="shared" si="248"/>
        <v>270</v>
      </c>
      <c r="AZ520" s="77">
        <f t="shared" si="249"/>
        <v>67</v>
      </c>
      <c r="BA520" s="77">
        <f t="shared" si="250"/>
        <v>360</v>
      </c>
      <c r="BB520" s="77">
        <f t="shared" si="251"/>
        <v>23</v>
      </c>
      <c r="BC520" s="77">
        <f t="shared" si="252"/>
        <v>90</v>
      </c>
      <c r="BD520" s="79">
        <f t="shared" si="253"/>
        <v>23</v>
      </c>
      <c r="BE520" s="70">
        <f t="shared" si="246"/>
        <v>53</v>
      </c>
      <c r="BF520" s="70">
        <f t="shared" si="244"/>
        <v>7</v>
      </c>
    </row>
    <row r="521" spans="3:59" s="70" customFormat="1">
      <c r="C521" s="70" t="s">
        <v>1386</v>
      </c>
      <c r="D521" s="70" t="s">
        <v>1387</v>
      </c>
      <c r="E521" s="70">
        <v>73</v>
      </c>
      <c r="F521" s="70">
        <v>2</v>
      </c>
      <c r="G521" s="71" t="str">
        <f t="shared" si="245"/>
        <v>73-2</v>
      </c>
      <c r="H521" s="70">
        <v>0</v>
      </c>
      <c r="I521" s="70">
        <v>73</v>
      </c>
      <c r="J521" s="70" t="b">
        <f>IF((I521/100)&gt;(VLOOKUP($G521,[1]Depth_Lookup_CCL!$A$3:$L$549,9,FALSE)),"Value too high",TRUE)</f>
        <v>1</v>
      </c>
      <c r="K521" s="72">
        <f>(VLOOKUP($G521,Depth_Lookup_CCL!$A$3:$Z$549,11,FALSE))+(H521/100)</f>
        <v>189.41</v>
      </c>
      <c r="L521" s="72">
        <f>(VLOOKUP($G521,Depth_Lookup_CCL!$A$3:$Z$549,11,FALSE))+(I521/100)</f>
        <v>190.14</v>
      </c>
      <c r="M521" s="67">
        <v>100</v>
      </c>
      <c r="N521" s="70" t="s">
        <v>1389</v>
      </c>
      <c r="O521" s="70" t="s">
        <v>233</v>
      </c>
      <c r="P521" s="73"/>
      <c r="Q521" s="73"/>
      <c r="R521" s="73"/>
      <c r="S521" s="74"/>
      <c r="T521" s="73" t="s">
        <v>170</v>
      </c>
      <c r="U521" s="75" t="s">
        <v>155</v>
      </c>
      <c r="V521" s="73" t="s">
        <v>176</v>
      </c>
      <c r="W521" s="73" t="s">
        <v>107</v>
      </c>
      <c r="X521" s="73">
        <f>VLOOKUP(W521,[6]definitions_list_lookup!$V$12:$W$15,2,FALSE)</f>
        <v>2</v>
      </c>
      <c r="Y521" s="75" t="s">
        <v>241</v>
      </c>
      <c r="Z521" s="75">
        <f>VLOOKUP(Y521,[6]definitions_list_lookup!$AT$3:$AU$5,2,FALSE)</f>
        <v>0</v>
      </c>
      <c r="AA521" s="75">
        <v>5</v>
      </c>
      <c r="AB521" s="75"/>
      <c r="AC521" s="73"/>
      <c r="AD521" s="73"/>
      <c r="AE521" s="73"/>
      <c r="AF521" s="75"/>
      <c r="AG521" s="75"/>
      <c r="AH521" s="73"/>
      <c r="AI521" s="73"/>
      <c r="AJ521" s="73"/>
      <c r="AK521" s="72"/>
      <c r="AL521" s="76"/>
      <c r="AM521" s="76"/>
      <c r="AN521" s="72"/>
      <c r="AO521" s="76"/>
      <c r="AP521" s="72"/>
      <c r="AQ521" s="72"/>
      <c r="AR521" s="72"/>
      <c r="AS521" s="72"/>
      <c r="AT521" s="77">
        <v>18</v>
      </c>
      <c r="AU521" s="78">
        <v>90</v>
      </c>
      <c r="AV521" s="77">
        <v>0</v>
      </c>
      <c r="AW521" s="77">
        <v>180</v>
      </c>
      <c r="AX521" s="77">
        <f t="shared" si="247"/>
        <v>-90</v>
      </c>
      <c r="AY521" s="77">
        <f t="shared" si="248"/>
        <v>270</v>
      </c>
      <c r="AZ521" s="77">
        <f t="shared" si="249"/>
        <v>72</v>
      </c>
      <c r="BA521" s="77">
        <f t="shared" si="250"/>
        <v>360</v>
      </c>
      <c r="BB521" s="77">
        <f t="shared" si="251"/>
        <v>18</v>
      </c>
      <c r="BC521" s="77">
        <f t="shared" si="252"/>
        <v>90</v>
      </c>
      <c r="BD521" s="79">
        <f t="shared" si="253"/>
        <v>18</v>
      </c>
      <c r="BE521" s="70">
        <f t="shared" si="246"/>
        <v>48</v>
      </c>
      <c r="BF521" s="70">
        <f t="shared" si="244"/>
        <v>12</v>
      </c>
    </row>
    <row r="522" spans="3:59" s="70" customFormat="1">
      <c r="C522" s="70" t="s">
        <v>1386</v>
      </c>
      <c r="D522" s="70" t="s">
        <v>1387</v>
      </c>
      <c r="E522" s="70">
        <v>73</v>
      </c>
      <c r="F522" s="70">
        <v>3</v>
      </c>
      <c r="G522" s="71" t="str">
        <f t="shared" si="245"/>
        <v>73-3</v>
      </c>
      <c r="H522" s="70">
        <v>0</v>
      </c>
      <c r="I522" s="70">
        <v>59</v>
      </c>
      <c r="J522" s="70" t="b">
        <f>IF((I522/100)&gt;(VLOOKUP($G522,[1]Depth_Lookup_CCL!$A$3:$L$549,9,FALSE)),"Value too high",TRUE)</f>
        <v>1</v>
      </c>
      <c r="K522" s="72">
        <f>(VLOOKUP($G522,Depth_Lookup_CCL!$A$3:$Z$549,11,FALSE))+(H522/100)</f>
        <v>190.14500000000001</v>
      </c>
      <c r="L522" s="72">
        <f>(VLOOKUP($G522,Depth_Lookup_CCL!$A$3:$Z$549,11,FALSE))+(I522/100)</f>
        <v>190.73500000000001</v>
      </c>
      <c r="M522" s="67">
        <v>100</v>
      </c>
      <c r="N522" s="70" t="s">
        <v>1389</v>
      </c>
      <c r="O522" s="70" t="s">
        <v>233</v>
      </c>
      <c r="P522" s="73"/>
      <c r="Q522" s="73"/>
      <c r="R522" s="73"/>
      <c r="S522" s="74"/>
      <c r="T522" s="73"/>
      <c r="U522" s="75"/>
      <c r="V522" s="73"/>
      <c r="W522" s="73"/>
      <c r="X522" s="73" t="e">
        <f>VLOOKUP(W522,[6]definitions_list_lookup!$V$12:$W$15,2,FALSE)</f>
        <v>#N/A</v>
      </c>
      <c r="Y522" s="75"/>
      <c r="Z522" s="75" t="e">
        <f>VLOOKUP(Y522,[6]definitions_list_lookup!$AT$3:$AU$5,2,FALSE)</f>
        <v>#N/A</v>
      </c>
      <c r="AA522" s="75"/>
      <c r="AB522" s="75"/>
      <c r="AC522" s="73"/>
      <c r="AD522" s="73"/>
      <c r="AE522" s="73"/>
      <c r="AF522" s="75"/>
      <c r="AG522" s="75"/>
      <c r="AH522" s="73"/>
      <c r="AI522" s="73"/>
      <c r="AJ522" s="73"/>
      <c r="AK522" s="72"/>
      <c r="AL522" s="76"/>
      <c r="AM522" s="76"/>
      <c r="AN522" s="72"/>
      <c r="AO522" s="76"/>
      <c r="AP522" s="72"/>
      <c r="AQ522" s="72"/>
      <c r="AR522" s="72"/>
      <c r="AS522" s="72"/>
      <c r="AT522" s="77">
        <v>19</v>
      </c>
      <c r="AU522" s="78">
        <v>270</v>
      </c>
      <c r="AV522" s="77">
        <v>0</v>
      </c>
      <c r="AW522" s="77">
        <v>180</v>
      </c>
      <c r="AX522" s="77">
        <f t="shared" si="247"/>
        <v>90</v>
      </c>
      <c r="AY522" s="77">
        <f t="shared" si="248"/>
        <v>90</v>
      </c>
      <c r="AZ522" s="77">
        <f t="shared" si="249"/>
        <v>71</v>
      </c>
      <c r="BA522" s="77">
        <f t="shared" si="250"/>
        <v>180</v>
      </c>
      <c r="BB522" s="77">
        <f t="shared" si="251"/>
        <v>19</v>
      </c>
      <c r="BC522" s="77">
        <f t="shared" si="252"/>
        <v>270</v>
      </c>
      <c r="BD522" s="79">
        <f t="shared" si="253"/>
        <v>19</v>
      </c>
      <c r="BE522" s="70">
        <f t="shared" si="246"/>
        <v>49</v>
      </c>
      <c r="BF522" s="70">
        <f t="shared" si="244"/>
        <v>11</v>
      </c>
      <c r="BG522" s="70" t="s">
        <v>1406</v>
      </c>
    </row>
    <row r="523" spans="3:59" s="70" customFormat="1">
      <c r="C523" s="70" t="s">
        <v>1386</v>
      </c>
      <c r="D523" s="70" t="s">
        <v>1387</v>
      </c>
      <c r="E523" s="70">
        <v>73</v>
      </c>
      <c r="F523" s="70">
        <v>4</v>
      </c>
      <c r="G523" s="71" t="str">
        <f t="shared" si="245"/>
        <v>73-4</v>
      </c>
      <c r="H523" s="70">
        <v>0</v>
      </c>
      <c r="I523" s="70">
        <v>77</v>
      </c>
      <c r="J523" s="70" t="str">
        <f>IF((I523/100)&gt;(VLOOKUP($G523,[1]Depth_Lookup_CCL!$A$3:$L$549,9,FALSE)),"Value too high",TRUE)</f>
        <v>Value too high</v>
      </c>
      <c r="K523" s="72">
        <f>(VLOOKUP($G523,Depth_Lookup_CCL!$A$3:$Z$549,11,FALSE))+(H523/100)</f>
        <v>190.74</v>
      </c>
      <c r="L523" s="72">
        <f>(VLOOKUP($G523,Depth_Lookup_CCL!$A$3:$Z$549,11,FALSE))+(I523/100)</f>
        <v>191.51000000000002</v>
      </c>
      <c r="M523" s="67">
        <v>100</v>
      </c>
      <c r="N523" s="70" t="s">
        <v>1389</v>
      </c>
      <c r="O523" s="70" t="s">
        <v>233</v>
      </c>
      <c r="P523" s="73"/>
      <c r="Q523" s="73"/>
      <c r="R523" s="73"/>
      <c r="S523" s="74"/>
      <c r="T523" s="73"/>
      <c r="U523" s="75"/>
      <c r="V523" s="73"/>
      <c r="W523" s="73"/>
      <c r="X523" s="73" t="e">
        <f>VLOOKUP(W523,[6]definitions_list_lookup!$V$12:$W$15,2,FALSE)</f>
        <v>#N/A</v>
      </c>
      <c r="Y523" s="75"/>
      <c r="Z523" s="75" t="e">
        <f>VLOOKUP(Y523,[6]definitions_list_lookup!$AT$3:$AU$5,2,FALSE)</f>
        <v>#N/A</v>
      </c>
      <c r="AA523" s="75"/>
      <c r="AB523" s="75"/>
      <c r="AC523" s="73"/>
      <c r="AD523" s="73"/>
      <c r="AE523" s="73"/>
      <c r="AF523" s="75"/>
      <c r="AG523" s="75"/>
      <c r="AH523" s="73"/>
      <c r="AI523" s="73"/>
      <c r="AJ523" s="73"/>
      <c r="AK523" s="72"/>
      <c r="AL523" s="76"/>
      <c r="AM523" s="76"/>
      <c r="AN523" s="72"/>
      <c r="AO523" s="76"/>
      <c r="AP523" s="72"/>
      <c r="AQ523" s="72"/>
      <c r="AR523" s="72"/>
      <c r="AS523" s="72"/>
      <c r="AT523" s="77">
        <v>38</v>
      </c>
      <c r="AU523" s="78">
        <v>270</v>
      </c>
      <c r="AV523" s="77">
        <v>6</v>
      </c>
      <c r="AW523" s="77">
        <v>180</v>
      </c>
      <c r="AX523" s="77">
        <f t="shared" si="247"/>
        <v>82.338153607760887</v>
      </c>
      <c r="AY523" s="77">
        <f t="shared" si="248"/>
        <v>82.338153607760887</v>
      </c>
      <c r="AZ523" s="77">
        <f t="shared" si="249"/>
        <v>51.75045280036003</v>
      </c>
      <c r="BA523" s="77">
        <f t="shared" si="250"/>
        <v>172.33815360776089</v>
      </c>
      <c r="BB523" s="77">
        <f t="shared" si="251"/>
        <v>38.24954719963997</v>
      </c>
      <c r="BC523" s="77">
        <f t="shared" si="252"/>
        <v>262.33815360776089</v>
      </c>
      <c r="BD523" s="79">
        <f t="shared" si="253"/>
        <v>38.24954719963997</v>
      </c>
      <c r="BE523" s="70">
        <f t="shared" si="246"/>
        <v>68.249547199639977</v>
      </c>
      <c r="BF523" s="70">
        <f t="shared" si="244"/>
        <v>-8.2495471996399701</v>
      </c>
    </row>
    <row r="524" spans="3:59" s="70" customFormat="1">
      <c r="C524" s="70" t="s">
        <v>1386</v>
      </c>
      <c r="D524" s="70" t="s">
        <v>1387</v>
      </c>
      <c r="E524" s="70">
        <v>74</v>
      </c>
      <c r="F524" s="70">
        <v>1</v>
      </c>
      <c r="G524" s="71" t="str">
        <f t="shared" si="245"/>
        <v>74-1</v>
      </c>
      <c r="H524" s="70">
        <v>0</v>
      </c>
      <c r="I524" s="70">
        <v>95</v>
      </c>
      <c r="J524" s="70" t="str">
        <f>IF((I524/100)&gt;(VLOOKUP($G524,[1]Depth_Lookup_CCL!$A$3:$L$549,9,FALSE)),"Value too high",TRUE)</f>
        <v>Value too high</v>
      </c>
      <c r="K524" s="72">
        <f>(VLOOKUP($G524,Depth_Lookup_CCL!$A$3:$Z$549,11,FALSE))+(H524/100)</f>
        <v>191.5</v>
      </c>
      <c r="L524" s="72">
        <f>(VLOOKUP($G524,Depth_Lookup_CCL!$A$3:$Z$549,11,FALSE))+(I524/100)</f>
        <v>192.45</v>
      </c>
      <c r="M524" s="67">
        <v>100</v>
      </c>
      <c r="N524" s="70" t="s">
        <v>1389</v>
      </c>
      <c r="O524" s="70" t="s">
        <v>233</v>
      </c>
      <c r="P524" s="73"/>
      <c r="Q524" s="73"/>
      <c r="R524" s="73"/>
      <c r="S524" s="74"/>
      <c r="T524" s="73" t="s">
        <v>170</v>
      </c>
      <c r="U524" s="75" t="s">
        <v>155</v>
      </c>
      <c r="V524" s="73" t="s">
        <v>176</v>
      </c>
      <c r="W524" s="73" t="s">
        <v>107</v>
      </c>
      <c r="X524" s="73">
        <f>VLOOKUP(W524,[6]definitions_list_lookup!$V$12:$W$15,2,FALSE)</f>
        <v>2</v>
      </c>
      <c r="Y524" s="75" t="s">
        <v>241</v>
      </c>
      <c r="Z524" s="75">
        <f>VLOOKUP(Y524,[6]definitions_list_lookup!$AT$3:$AU$5,2,FALSE)</f>
        <v>0</v>
      </c>
      <c r="AA524" s="75">
        <v>10</v>
      </c>
      <c r="AB524" s="75"/>
      <c r="AC524" s="73"/>
      <c r="AD524" s="73"/>
      <c r="AE524" s="73"/>
      <c r="AF524" s="75"/>
      <c r="AG524" s="75"/>
      <c r="AH524" s="73"/>
      <c r="AI524" s="73"/>
      <c r="AJ524" s="73"/>
      <c r="AK524" s="72"/>
      <c r="AL524" s="76"/>
      <c r="AM524" s="76"/>
      <c r="AN524" s="72"/>
      <c r="AO524" s="76"/>
      <c r="AP524" s="72"/>
      <c r="AQ524" s="72"/>
      <c r="AR524" s="72"/>
      <c r="AS524" s="72"/>
      <c r="AT524" s="77">
        <v>14</v>
      </c>
      <c r="AU524" s="78">
        <v>270</v>
      </c>
      <c r="AV524" s="77">
        <v>0</v>
      </c>
      <c r="AW524" s="77">
        <v>360</v>
      </c>
      <c r="AX524" s="77">
        <f t="shared" si="247"/>
        <v>90</v>
      </c>
      <c r="AY524" s="77">
        <f t="shared" si="248"/>
        <v>90</v>
      </c>
      <c r="AZ524" s="77">
        <f t="shared" si="249"/>
        <v>76</v>
      </c>
      <c r="BA524" s="77">
        <f t="shared" si="250"/>
        <v>180</v>
      </c>
      <c r="BB524" s="77">
        <f t="shared" si="251"/>
        <v>14</v>
      </c>
      <c r="BC524" s="77">
        <f t="shared" si="252"/>
        <v>270</v>
      </c>
      <c r="BD524" s="79">
        <f t="shared" si="253"/>
        <v>14</v>
      </c>
      <c r="BE524" s="70">
        <f t="shared" si="246"/>
        <v>44</v>
      </c>
      <c r="BF524" s="70">
        <f t="shared" si="244"/>
        <v>16</v>
      </c>
    </row>
    <row r="525" spans="3:59" s="70" customFormat="1">
      <c r="C525" s="70" t="s">
        <v>1386</v>
      </c>
      <c r="D525" s="70" t="s">
        <v>1387</v>
      </c>
      <c r="E525" s="70">
        <v>74</v>
      </c>
      <c r="F525" s="70">
        <v>2</v>
      </c>
      <c r="G525" s="71" t="str">
        <f t="shared" si="245"/>
        <v>74-2</v>
      </c>
      <c r="H525" s="70">
        <v>0</v>
      </c>
      <c r="I525" s="70">
        <v>79</v>
      </c>
      <c r="J525" s="70" t="str">
        <f>IF((I525/100)&gt;(VLOOKUP($G525,[1]Depth_Lookup_CCL!$A$3:$L$549,9,FALSE)),"Value too high",TRUE)</f>
        <v>Value too high</v>
      </c>
      <c r="K525" s="72">
        <f>(VLOOKUP($G525,Depth_Lookup_CCL!$A$3:$Z$549,11,FALSE))+(H525/100)</f>
        <v>192.435</v>
      </c>
      <c r="L525" s="72">
        <f>(VLOOKUP($G525,Depth_Lookup_CCL!$A$3:$Z$549,11,FALSE))+(I525/100)</f>
        <v>193.22499999999999</v>
      </c>
      <c r="M525" s="67">
        <v>100</v>
      </c>
      <c r="N525" s="70" t="s">
        <v>1389</v>
      </c>
      <c r="O525" s="70" t="s">
        <v>233</v>
      </c>
      <c r="P525" s="73"/>
      <c r="Q525" s="73"/>
      <c r="R525" s="73"/>
      <c r="S525" s="74"/>
      <c r="T525" s="73" t="s">
        <v>170</v>
      </c>
      <c r="U525" s="75" t="s">
        <v>155</v>
      </c>
      <c r="V525" s="73" t="s">
        <v>202</v>
      </c>
      <c r="W525" s="73" t="s">
        <v>107</v>
      </c>
      <c r="X525" s="73">
        <f>VLOOKUP(W525,[6]definitions_list_lookup!$V$12:$W$15,2,FALSE)</f>
        <v>2</v>
      </c>
      <c r="Y525" s="75" t="s">
        <v>241</v>
      </c>
      <c r="Z525" s="75">
        <f>VLOOKUP(Y525,[6]definitions_list_lookup!$AT$3:$AU$5,2,FALSE)</f>
        <v>0</v>
      </c>
      <c r="AA525" s="75">
        <v>26</v>
      </c>
      <c r="AB525" s="75"/>
      <c r="AC525" s="73"/>
      <c r="AD525" s="73"/>
      <c r="AE525" s="73"/>
      <c r="AF525" s="75"/>
      <c r="AG525" s="75"/>
      <c r="AH525" s="73"/>
      <c r="AI525" s="73"/>
      <c r="AJ525" s="73"/>
      <c r="AK525" s="72"/>
      <c r="AL525" s="76"/>
      <c r="AM525" s="76"/>
      <c r="AN525" s="72"/>
      <c r="AO525" s="76"/>
      <c r="AP525" s="72"/>
      <c r="AQ525" s="72"/>
      <c r="AR525" s="72"/>
      <c r="AS525" s="72"/>
      <c r="AT525" s="77">
        <v>11</v>
      </c>
      <c r="AU525" s="78">
        <v>270</v>
      </c>
      <c r="AV525" s="77">
        <v>19</v>
      </c>
      <c r="AW525" s="77">
        <v>360</v>
      </c>
      <c r="AX525" s="77">
        <f t="shared" si="247"/>
        <v>150.55434189379241</v>
      </c>
      <c r="AY525" s="77">
        <f t="shared" si="248"/>
        <v>150.55434189379241</v>
      </c>
      <c r="AZ525" s="77">
        <f t="shared" si="249"/>
        <v>68.425903939185574</v>
      </c>
      <c r="BA525" s="77">
        <f t="shared" si="250"/>
        <v>240.55434189379241</v>
      </c>
      <c r="BB525" s="77">
        <f t="shared" si="251"/>
        <v>21.574096060814426</v>
      </c>
      <c r="BC525" s="77">
        <f t="shared" si="252"/>
        <v>330.55434189379241</v>
      </c>
      <c r="BD525" s="79">
        <f t="shared" si="253"/>
        <v>21.574096060814426</v>
      </c>
      <c r="BE525" s="70">
        <f t="shared" si="246"/>
        <v>51.574096060814426</v>
      </c>
      <c r="BF525" s="70">
        <f t="shared" si="244"/>
        <v>8.4259039391855737</v>
      </c>
    </row>
    <row r="526" spans="3:59" s="70" customFormat="1">
      <c r="C526" s="70" t="s">
        <v>1386</v>
      </c>
      <c r="D526" s="70" t="s">
        <v>1387</v>
      </c>
      <c r="E526" s="70">
        <v>74</v>
      </c>
      <c r="F526" s="70">
        <v>3</v>
      </c>
      <c r="G526" s="71" t="str">
        <f t="shared" si="245"/>
        <v>74-3</v>
      </c>
      <c r="H526" s="70">
        <v>0</v>
      </c>
      <c r="I526" s="70">
        <v>78</v>
      </c>
      <c r="J526" s="70" t="b">
        <f>IF((I526/100)&gt;(VLOOKUP($G526,[1]Depth_Lookup_CCL!$A$3:$L$549,9,FALSE)),"Value too high",TRUE)</f>
        <v>1</v>
      </c>
      <c r="K526" s="72">
        <f>(VLOOKUP($G526,Depth_Lookup_CCL!$A$3:$Z$549,11,FALSE))+(H526/100)</f>
        <v>193.215</v>
      </c>
      <c r="L526" s="72">
        <f>(VLOOKUP($G526,Depth_Lookup_CCL!$A$3:$Z$549,11,FALSE))+(I526/100)</f>
        <v>193.995</v>
      </c>
      <c r="M526" s="67">
        <v>100</v>
      </c>
      <c r="N526" s="70" t="s">
        <v>1389</v>
      </c>
      <c r="O526" s="70" t="s">
        <v>233</v>
      </c>
      <c r="P526" s="73"/>
      <c r="Q526" s="73"/>
      <c r="R526" s="73"/>
      <c r="S526" s="74"/>
      <c r="T526" s="73"/>
      <c r="U526" s="75"/>
      <c r="V526" s="73"/>
      <c r="W526" s="73"/>
      <c r="X526" s="73" t="e">
        <f>VLOOKUP(W526,[6]definitions_list_lookup!$V$12:$W$15,2,FALSE)</f>
        <v>#N/A</v>
      </c>
      <c r="Y526" s="75"/>
      <c r="Z526" s="75" t="e">
        <f>VLOOKUP(Y526,[6]definitions_list_lookup!$AT$3:$AU$5,2,FALSE)</f>
        <v>#N/A</v>
      </c>
      <c r="AA526" s="75"/>
      <c r="AB526" s="75"/>
      <c r="AC526" s="73"/>
      <c r="AD526" s="73"/>
      <c r="AE526" s="73"/>
      <c r="AF526" s="75"/>
      <c r="AG526" s="75"/>
      <c r="AH526" s="73"/>
      <c r="AI526" s="73"/>
      <c r="AJ526" s="73"/>
      <c r="AK526" s="72"/>
      <c r="AL526" s="76"/>
      <c r="AM526" s="76"/>
      <c r="AN526" s="72"/>
      <c r="AO526" s="76"/>
      <c r="AP526" s="72"/>
      <c r="AQ526" s="72"/>
      <c r="AR526" s="72"/>
      <c r="AS526" s="72"/>
      <c r="AT526" s="77">
        <v>0.1</v>
      </c>
      <c r="AU526" s="78">
        <v>90</v>
      </c>
      <c r="AV526" s="77">
        <v>15</v>
      </c>
      <c r="AW526" s="77">
        <v>360</v>
      </c>
      <c r="AX526" s="77">
        <f t="shared" si="247"/>
        <v>-179.62679981825704</v>
      </c>
      <c r="AY526" s="77">
        <f t="shared" si="248"/>
        <v>180.37320018174296</v>
      </c>
      <c r="AZ526" s="77">
        <f t="shared" si="249"/>
        <v>74.999696136780472</v>
      </c>
      <c r="BA526" s="77">
        <f t="shared" si="250"/>
        <v>270.37320018174296</v>
      </c>
      <c r="BB526" s="77">
        <f t="shared" si="251"/>
        <v>15.000303863219528</v>
      </c>
      <c r="BC526" s="77">
        <f t="shared" si="252"/>
        <v>0.3732001817429591</v>
      </c>
      <c r="BD526" s="79">
        <f t="shared" si="253"/>
        <v>15.000303863219528</v>
      </c>
      <c r="BE526" s="70">
        <f t="shared" si="246"/>
        <v>45.000303863219528</v>
      </c>
      <c r="BF526" s="70">
        <f t="shared" si="244"/>
        <v>14.999696136780472</v>
      </c>
    </row>
    <row r="527" spans="3:59" s="70" customFormat="1">
      <c r="C527" s="70" t="s">
        <v>1386</v>
      </c>
      <c r="D527" s="70" t="s">
        <v>1387</v>
      </c>
      <c r="E527" s="70">
        <v>74</v>
      </c>
      <c r="F527" s="70">
        <v>4</v>
      </c>
      <c r="G527" s="71" t="str">
        <f t="shared" si="245"/>
        <v>74-4</v>
      </c>
      <c r="H527" s="70">
        <v>0</v>
      </c>
      <c r="I527" s="70">
        <v>58</v>
      </c>
      <c r="J527" s="70" t="b">
        <f>IF((I527/100)&gt;(VLOOKUP($G527,[1]Depth_Lookup_CCL!$A$3:$L$549,9,FALSE)),"Value too high",TRUE)</f>
        <v>1</v>
      </c>
      <c r="K527" s="72">
        <f>(VLOOKUP($G527,Depth_Lookup_CCL!$A$3:$Z$549,11,FALSE))+(H527/100)</f>
        <v>193.995</v>
      </c>
      <c r="L527" s="72">
        <f>(VLOOKUP($G527,Depth_Lookup_CCL!$A$3:$Z$549,11,FALSE))+(I527/100)</f>
        <v>194.57500000000002</v>
      </c>
      <c r="M527" s="67">
        <v>100</v>
      </c>
      <c r="N527" s="70" t="s">
        <v>1389</v>
      </c>
      <c r="O527" s="70" t="s">
        <v>233</v>
      </c>
      <c r="P527" s="73"/>
      <c r="Q527" s="73"/>
      <c r="R527" s="73"/>
      <c r="S527" s="74"/>
      <c r="T527" s="73" t="s">
        <v>170</v>
      </c>
      <c r="U527" s="75" t="s">
        <v>182</v>
      </c>
      <c r="V527" s="73" t="s">
        <v>176</v>
      </c>
      <c r="W527" s="73" t="s">
        <v>107</v>
      </c>
      <c r="X527" s="73">
        <f>VLOOKUP(W527,[6]definitions_list_lookup!$V$12:$W$15,2,FALSE)</f>
        <v>2</v>
      </c>
      <c r="Y527" s="75" t="s">
        <v>242</v>
      </c>
      <c r="Z527" s="75">
        <f>VLOOKUP(Y527,[6]definitions_list_lookup!$AT$3:$AU$5,2,FALSE)</f>
        <v>1</v>
      </c>
      <c r="AA527" s="75">
        <v>25</v>
      </c>
      <c r="AB527" s="75"/>
      <c r="AC527" s="73"/>
      <c r="AD527" s="73"/>
      <c r="AE527" s="73"/>
      <c r="AF527" s="75"/>
      <c r="AG527" s="75"/>
      <c r="AH527" s="73"/>
      <c r="AI527" s="73"/>
      <c r="AJ527" s="73"/>
      <c r="AK527" s="72"/>
      <c r="AL527" s="76"/>
      <c r="AM527" s="76"/>
      <c r="AN527" s="72"/>
      <c r="AO527" s="76"/>
      <c r="AP527" s="72"/>
      <c r="AQ527" s="72"/>
      <c r="AR527" s="72"/>
      <c r="AS527" s="72"/>
      <c r="AT527" s="77">
        <v>0.1</v>
      </c>
      <c r="AU527" s="78">
        <v>90</v>
      </c>
      <c r="AV527" s="77">
        <v>8</v>
      </c>
      <c r="AW527" s="77">
        <v>360</v>
      </c>
      <c r="AX527" s="77">
        <f t="shared" si="247"/>
        <v>-179.28849888049945</v>
      </c>
      <c r="AY527" s="77">
        <f t="shared" si="248"/>
        <v>180.71150111950055</v>
      </c>
      <c r="AZ527" s="77">
        <f t="shared" si="249"/>
        <v>81.999391116950562</v>
      </c>
      <c r="BA527" s="77">
        <f t="shared" si="250"/>
        <v>270.71150111950055</v>
      </c>
      <c r="BB527" s="77">
        <f t="shared" si="251"/>
        <v>8.0006088830494377</v>
      </c>
      <c r="BC527" s="77">
        <f t="shared" si="252"/>
        <v>0.71150111950055361</v>
      </c>
      <c r="BD527" s="79">
        <f t="shared" si="253"/>
        <v>8.0006088830494377</v>
      </c>
      <c r="BE527" s="70">
        <f t="shared" si="246"/>
        <v>38.000608883049438</v>
      </c>
      <c r="BF527" s="70">
        <f t="shared" si="244"/>
        <v>21.999391116950562</v>
      </c>
    </row>
    <row r="528" spans="3:59" s="70" customFormat="1">
      <c r="C528" s="70" t="s">
        <v>1386</v>
      </c>
      <c r="D528" s="70" t="s">
        <v>1387</v>
      </c>
      <c r="E528" s="70">
        <v>75</v>
      </c>
      <c r="F528" s="70">
        <v>1</v>
      </c>
      <c r="G528" s="71" t="str">
        <f t="shared" si="245"/>
        <v>75-1</v>
      </c>
      <c r="H528" s="70">
        <v>0</v>
      </c>
      <c r="I528" s="70">
        <v>89</v>
      </c>
      <c r="J528" s="70" t="b">
        <f>IF((I528/100)&gt;(VLOOKUP($G528,[1]Depth_Lookup_CCL!$A$3:$L$549,9,FALSE)),"Value too high",TRUE)</f>
        <v>1</v>
      </c>
      <c r="K528" s="72">
        <f>(VLOOKUP($G528,Depth_Lookup_CCL!$A$3:$Z$549,11,FALSE))+(H528/100)</f>
        <v>194.55</v>
      </c>
      <c r="L528" s="72">
        <f>(VLOOKUP($G528,Depth_Lookup_CCL!$A$3:$Z$549,11,FALSE))+(I528/100)</f>
        <v>195.44</v>
      </c>
      <c r="M528" s="67">
        <v>100</v>
      </c>
      <c r="N528" s="70" t="s">
        <v>1389</v>
      </c>
      <c r="O528" s="70" t="s">
        <v>233</v>
      </c>
      <c r="P528" s="73"/>
      <c r="Q528" s="73"/>
      <c r="R528" s="73"/>
      <c r="S528" s="74"/>
      <c r="T528" s="73" t="s">
        <v>170</v>
      </c>
      <c r="U528" s="75" t="s">
        <v>182</v>
      </c>
      <c r="V528" s="73" t="s">
        <v>176</v>
      </c>
      <c r="W528" s="73" t="s">
        <v>107</v>
      </c>
      <c r="X528" s="73">
        <f>VLOOKUP(W528,[6]definitions_list_lookup!$V$12:$W$15,2,FALSE)</f>
        <v>2</v>
      </c>
      <c r="Y528" s="75" t="s">
        <v>242</v>
      </c>
      <c r="Z528" s="75">
        <f>VLOOKUP(Y528,[6]definitions_list_lookup!$AT$3:$AU$5,2,FALSE)</f>
        <v>1</v>
      </c>
      <c r="AA528" s="75">
        <v>30</v>
      </c>
      <c r="AB528" s="75"/>
      <c r="AC528" s="73"/>
      <c r="AD528" s="73"/>
      <c r="AE528" s="73"/>
      <c r="AF528" s="75"/>
      <c r="AG528" s="75"/>
      <c r="AH528" s="73"/>
      <c r="AI528" s="73"/>
      <c r="AJ528" s="73"/>
      <c r="AK528" s="72"/>
      <c r="AL528" s="76"/>
      <c r="AM528" s="76"/>
      <c r="AN528" s="72"/>
      <c r="AO528" s="76"/>
      <c r="AP528" s="72"/>
      <c r="AQ528" s="72"/>
      <c r="AR528" s="72"/>
      <c r="AS528" s="72"/>
      <c r="AT528" s="77">
        <v>31</v>
      </c>
      <c r="AU528" s="78">
        <v>90</v>
      </c>
      <c r="AV528" s="77">
        <v>9</v>
      </c>
      <c r="AW528" s="77">
        <v>360</v>
      </c>
      <c r="AX528" s="77">
        <f t="shared" si="247"/>
        <v>-104.76703476272033</v>
      </c>
      <c r="AY528" s="77">
        <f t="shared" si="248"/>
        <v>255.23296523727967</v>
      </c>
      <c r="AZ528" s="77">
        <f t="shared" si="249"/>
        <v>58.143808893582822</v>
      </c>
      <c r="BA528" s="77">
        <f t="shared" si="250"/>
        <v>345.2329652372797</v>
      </c>
      <c r="BB528" s="77">
        <f t="shared" si="251"/>
        <v>31.856191106417178</v>
      </c>
      <c r="BC528" s="77">
        <f t="shared" si="252"/>
        <v>75.232965237279672</v>
      </c>
      <c r="BD528" s="79">
        <f t="shared" si="253"/>
        <v>31.856191106417178</v>
      </c>
      <c r="BE528" s="70">
        <f t="shared" si="246"/>
        <v>61.856191106417178</v>
      </c>
      <c r="BF528" s="70">
        <f t="shared" si="244"/>
        <v>-1.8561911064171781</v>
      </c>
    </row>
    <row r="529" spans="3:58" s="70" customFormat="1">
      <c r="C529" s="70" t="s">
        <v>1386</v>
      </c>
      <c r="D529" s="70" t="s">
        <v>1387</v>
      </c>
      <c r="E529" s="70">
        <v>75</v>
      </c>
      <c r="F529" s="70">
        <v>2</v>
      </c>
      <c r="G529" s="71" t="str">
        <f t="shared" si="245"/>
        <v>75-2</v>
      </c>
      <c r="H529" s="70">
        <v>0</v>
      </c>
      <c r="I529" s="70">
        <v>80</v>
      </c>
      <c r="J529" s="70" t="b">
        <f>IF((I529/100)&gt;(VLOOKUP($G529,[1]Depth_Lookup_CCL!$A$3:$L$549,9,FALSE)),"Value too high",TRUE)</f>
        <v>1</v>
      </c>
      <c r="K529" s="72">
        <f>(VLOOKUP($G529,Depth_Lookup_CCL!$A$3:$Z$549,11,FALSE))+(H529/100)</f>
        <v>195.44</v>
      </c>
      <c r="L529" s="72">
        <f>(VLOOKUP($G529,Depth_Lookup_CCL!$A$3:$Z$549,11,FALSE))+(I529/100)</f>
        <v>196.24</v>
      </c>
      <c r="M529" s="67">
        <v>100</v>
      </c>
      <c r="N529" s="70" t="s">
        <v>1389</v>
      </c>
      <c r="O529" s="70" t="s">
        <v>233</v>
      </c>
      <c r="P529" s="73"/>
      <c r="Q529" s="73"/>
      <c r="R529" s="73"/>
      <c r="S529" s="74"/>
      <c r="T529" s="73" t="s">
        <v>170</v>
      </c>
      <c r="U529" s="75" t="s">
        <v>182</v>
      </c>
      <c r="V529" s="73" t="s">
        <v>176</v>
      </c>
      <c r="W529" s="73" t="s">
        <v>107</v>
      </c>
      <c r="X529" s="73">
        <f>VLOOKUP(W529,[6]definitions_list_lookup!$V$12:$W$15,2,FALSE)</f>
        <v>2</v>
      </c>
      <c r="Y529" s="75" t="s">
        <v>242</v>
      </c>
      <c r="Z529" s="75">
        <f>VLOOKUP(Y529,[6]definitions_list_lookup!$AT$3:$AU$5,2,FALSE)</f>
        <v>1</v>
      </c>
      <c r="AA529" s="75">
        <v>15</v>
      </c>
      <c r="AB529" s="75"/>
      <c r="AC529" s="73"/>
      <c r="AD529" s="73"/>
      <c r="AE529" s="73"/>
      <c r="AF529" s="75"/>
      <c r="AG529" s="75"/>
      <c r="AH529" s="73"/>
      <c r="AI529" s="73"/>
      <c r="AJ529" s="73"/>
      <c r="AK529" s="72"/>
      <c r="AL529" s="76"/>
      <c r="AM529" s="76"/>
      <c r="AN529" s="72"/>
      <c r="AO529" s="76"/>
      <c r="AP529" s="72"/>
      <c r="AQ529" s="72"/>
      <c r="AR529" s="72"/>
      <c r="AS529" s="72"/>
      <c r="AT529" s="77">
        <v>34</v>
      </c>
      <c r="AU529" s="78">
        <v>90</v>
      </c>
      <c r="AV529" s="77">
        <v>0</v>
      </c>
      <c r="AW529" s="77">
        <v>360</v>
      </c>
      <c r="AX529" s="77">
        <f t="shared" si="247"/>
        <v>-90.000000000000014</v>
      </c>
      <c r="AY529" s="77">
        <f t="shared" si="248"/>
        <v>270</v>
      </c>
      <c r="AZ529" s="77">
        <f t="shared" si="249"/>
        <v>55.999999999999993</v>
      </c>
      <c r="BA529" s="77">
        <f t="shared" si="250"/>
        <v>360</v>
      </c>
      <c r="BB529" s="77">
        <f t="shared" si="251"/>
        <v>34.000000000000007</v>
      </c>
      <c r="BC529" s="77">
        <f t="shared" si="252"/>
        <v>90</v>
      </c>
      <c r="BD529" s="79">
        <f t="shared" si="253"/>
        <v>34.000000000000007</v>
      </c>
      <c r="BE529" s="70">
        <f t="shared" si="246"/>
        <v>64</v>
      </c>
      <c r="BF529" s="70">
        <f t="shared" si="244"/>
        <v>-4.0000000000000071</v>
      </c>
    </row>
    <row r="530" spans="3:58" s="70" customFormat="1">
      <c r="C530" s="70" t="s">
        <v>1386</v>
      </c>
      <c r="D530" s="70" t="s">
        <v>1387</v>
      </c>
      <c r="E530" s="70">
        <v>75</v>
      </c>
      <c r="F530" s="70">
        <v>3</v>
      </c>
      <c r="G530" s="71" t="str">
        <f t="shared" si="245"/>
        <v>75-3</v>
      </c>
      <c r="H530" s="70">
        <v>0</v>
      </c>
      <c r="I530" s="70">
        <v>53</v>
      </c>
      <c r="J530" s="70" t="b">
        <f>IF((I530/100)&gt;(VLOOKUP($G530,[1]Depth_Lookup_CCL!$A$3:$L$549,9,FALSE)),"Value too high",TRUE)</f>
        <v>1</v>
      </c>
      <c r="K530" s="72">
        <f>(VLOOKUP($G530,Depth_Lookup_CCL!$A$3:$Z$549,11,FALSE))+(H530/100)</f>
        <v>196.24</v>
      </c>
      <c r="L530" s="72">
        <f>(VLOOKUP($G530,Depth_Lookup_CCL!$A$3:$Z$549,11,FALSE))+(I530/100)</f>
        <v>196.77</v>
      </c>
      <c r="M530" s="67">
        <v>100</v>
      </c>
      <c r="N530" s="70" t="s">
        <v>1389</v>
      </c>
      <c r="O530" s="70" t="s">
        <v>233</v>
      </c>
      <c r="P530" s="73"/>
      <c r="Q530" s="73"/>
      <c r="R530" s="73"/>
      <c r="S530" s="74"/>
      <c r="T530" s="73"/>
      <c r="U530" s="75"/>
      <c r="V530" s="73"/>
      <c r="W530" s="73"/>
      <c r="X530" s="73" t="e">
        <f>VLOOKUP(W530,[6]definitions_list_lookup!$V$12:$W$15,2,FALSE)</f>
        <v>#N/A</v>
      </c>
      <c r="Y530" s="75"/>
      <c r="Z530" s="75" t="e">
        <f>VLOOKUP(Y530,[6]definitions_list_lookup!$AT$3:$AU$5,2,FALSE)</f>
        <v>#N/A</v>
      </c>
      <c r="AA530" s="75"/>
      <c r="AB530" s="75"/>
      <c r="AC530" s="73"/>
      <c r="AD530" s="73"/>
      <c r="AE530" s="73"/>
      <c r="AF530" s="75"/>
      <c r="AG530" s="75"/>
      <c r="AH530" s="73"/>
      <c r="AI530" s="73"/>
      <c r="AJ530" s="73"/>
      <c r="AK530" s="72"/>
      <c r="AL530" s="76"/>
      <c r="AM530" s="76"/>
      <c r="AN530" s="72"/>
      <c r="AO530" s="76"/>
      <c r="AP530" s="72"/>
      <c r="AQ530" s="72"/>
      <c r="AR530" s="72"/>
      <c r="AS530" s="72"/>
      <c r="AT530" s="77">
        <v>18</v>
      </c>
      <c r="AU530" s="78">
        <v>90</v>
      </c>
      <c r="AV530" s="77">
        <v>0</v>
      </c>
      <c r="AW530" s="77">
        <v>360</v>
      </c>
      <c r="AX530" s="77">
        <f t="shared" si="247"/>
        <v>-90.000000000000014</v>
      </c>
      <c r="AY530" s="77">
        <f t="shared" si="248"/>
        <v>270</v>
      </c>
      <c r="AZ530" s="77">
        <f t="shared" si="249"/>
        <v>72</v>
      </c>
      <c r="BA530" s="77">
        <f t="shared" si="250"/>
        <v>360</v>
      </c>
      <c r="BB530" s="77">
        <f t="shared" si="251"/>
        <v>18</v>
      </c>
      <c r="BC530" s="77">
        <f t="shared" si="252"/>
        <v>90</v>
      </c>
      <c r="BD530" s="79">
        <f t="shared" si="253"/>
        <v>18</v>
      </c>
      <c r="BE530" s="70">
        <f t="shared" si="246"/>
        <v>48</v>
      </c>
      <c r="BF530" s="70">
        <f t="shared" si="244"/>
        <v>12</v>
      </c>
    </row>
    <row r="531" spans="3:58" s="70" customFormat="1">
      <c r="C531" s="70" t="s">
        <v>1386</v>
      </c>
      <c r="D531" s="70" t="s">
        <v>1387</v>
      </c>
      <c r="E531" s="70">
        <v>75</v>
      </c>
      <c r="F531" s="70">
        <v>4</v>
      </c>
      <c r="G531" s="71" t="str">
        <f t="shared" si="245"/>
        <v>75-4</v>
      </c>
      <c r="H531" s="70">
        <v>0</v>
      </c>
      <c r="I531" s="70">
        <v>92</v>
      </c>
      <c r="J531" s="70" t="b">
        <f>IF((I531/100)&gt;(VLOOKUP($G531,[1]Depth_Lookup_CCL!$A$3:$L$549,9,FALSE)),"Value too high",TRUE)</f>
        <v>1</v>
      </c>
      <c r="K531" s="72">
        <f>(VLOOKUP($G531,Depth_Lookup_CCL!$A$3:$Z$549,11,FALSE))+(H531/100)</f>
        <v>196.78</v>
      </c>
      <c r="L531" s="72">
        <f>(VLOOKUP($G531,Depth_Lookup_CCL!$A$3:$Z$549,11,FALSE))+(I531/100)</f>
        <v>197.7</v>
      </c>
      <c r="M531" s="67">
        <v>100</v>
      </c>
      <c r="N531" s="70" t="s">
        <v>1389</v>
      </c>
      <c r="O531" s="70" t="s">
        <v>233</v>
      </c>
      <c r="P531" s="73"/>
      <c r="Q531" s="73"/>
      <c r="R531" s="73"/>
      <c r="S531" s="74"/>
      <c r="T531" s="73" t="s">
        <v>158</v>
      </c>
      <c r="U531" s="75" t="s">
        <v>155</v>
      </c>
      <c r="V531" s="73" t="s">
        <v>176</v>
      </c>
      <c r="W531" s="73" t="s">
        <v>107</v>
      </c>
      <c r="X531" s="73">
        <f>VLOOKUP(W531,[6]definitions_list_lookup!$V$12:$W$15,2,FALSE)</f>
        <v>2</v>
      </c>
      <c r="Y531" s="75" t="s">
        <v>242</v>
      </c>
      <c r="Z531" s="75">
        <f>VLOOKUP(Y531,[6]definitions_list_lookup!$AT$3:$AU$5,2,FALSE)</f>
        <v>1</v>
      </c>
      <c r="AA531" s="75">
        <v>0.5</v>
      </c>
      <c r="AB531" s="75"/>
      <c r="AC531" s="73"/>
      <c r="AD531" s="73"/>
      <c r="AE531" s="73"/>
      <c r="AF531" s="75"/>
      <c r="AG531" s="75"/>
      <c r="AH531" s="73"/>
      <c r="AI531" s="73"/>
      <c r="AJ531" s="73"/>
      <c r="AK531" s="72"/>
      <c r="AL531" s="76"/>
      <c r="AM531" s="76"/>
      <c r="AN531" s="72"/>
      <c r="AO531" s="76"/>
      <c r="AP531" s="72"/>
      <c r="AQ531" s="72"/>
      <c r="AR531" s="72"/>
      <c r="AS531" s="72"/>
      <c r="AT531" s="77">
        <v>14</v>
      </c>
      <c r="AU531" s="78">
        <v>90</v>
      </c>
      <c r="AV531" s="77">
        <v>0</v>
      </c>
      <c r="AW531" s="77">
        <v>360</v>
      </c>
      <c r="AX531" s="77">
        <f t="shared" si="247"/>
        <v>-90.000000000000014</v>
      </c>
      <c r="AY531" s="77">
        <f t="shared" si="248"/>
        <v>270</v>
      </c>
      <c r="AZ531" s="77">
        <f t="shared" si="249"/>
        <v>76</v>
      </c>
      <c r="BA531" s="77">
        <f t="shared" si="250"/>
        <v>360</v>
      </c>
      <c r="BB531" s="77">
        <f t="shared" si="251"/>
        <v>14</v>
      </c>
      <c r="BC531" s="77">
        <f t="shared" si="252"/>
        <v>90</v>
      </c>
      <c r="BD531" s="79">
        <f t="shared" si="253"/>
        <v>14</v>
      </c>
      <c r="BE531" s="70">
        <f t="shared" si="246"/>
        <v>44</v>
      </c>
      <c r="BF531" s="70">
        <f t="shared" si="244"/>
        <v>16</v>
      </c>
    </row>
    <row r="532" spans="3:58" s="70" customFormat="1">
      <c r="C532" s="70" t="s">
        <v>1386</v>
      </c>
      <c r="D532" s="70" t="s">
        <v>1387</v>
      </c>
      <c r="E532" s="70">
        <v>76</v>
      </c>
      <c r="F532" s="70">
        <v>1</v>
      </c>
      <c r="G532" s="71" t="str">
        <f t="shared" si="245"/>
        <v>76-1</v>
      </c>
      <c r="H532" s="70">
        <v>0</v>
      </c>
      <c r="I532" s="70">
        <v>90</v>
      </c>
      <c r="J532" s="70" t="b">
        <f>IF((I532/100)&gt;(VLOOKUP($G532,[1]Depth_Lookup_CCL!$A$3:$L$549,9,FALSE)),"Value too high",TRUE)</f>
        <v>1</v>
      </c>
      <c r="K532" s="72">
        <f>(VLOOKUP($G532,Depth_Lookup_CCL!$A$3:$Z$549,11,FALSE))+(H532/100)</f>
        <v>197.6</v>
      </c>
      <c r="L532" s="72">
        <f>(VLOOKUP($G532,Depth_Lookup_CCL!$A$3:$Z$549,11,FALSE))+(I532/100)</f>
        <v>198.5</v>
      </c>
      <c r="M532" s="67">
        <v>100</v>
      </c>
      <c r="N532" s="70" t="s">
        <v>1389</v>
      </c>
      <c r="O532" s="70" t="s">
        <v>233</v>
      </c>
      <c r="P532" s="73"/>
      <c r="Q532" s="73"/>
      <c r="R532" s="73"/>
      <c r="S532" s="74"/>
      <c r="T532" s="73" t="s">
        <v>170</v>
      </c>
      <c r="U532" s="75" t="s">
        <v>155</v>
      </c>
      <c r="V532" s="73" t="s">
        <v>176</v>
      </c>
      <c r="W532" s="73" t="s">
        <v>107</v>
      </c>
      <c r="X532" s="73">
        <f>VLOOKUP(W532,[6]definitions_list_lookup!$V$12:$W$15,2,FALSE)</f>
        <v>2</v>
      </c>
      <c r="Y532" s="75" t="s">
        <v>243</v>
      </c>
      <c r="Z532" s="75">
        <f>VLOOKUP(Y532,[6]definitions_list_lookup!$AT$3:$AU$5,2,FALSE)</f>
        <v>2</v>
      </c>
      <c r="AA532" s="75">
        <v>0.5</v>
      </c>
      <c r="AB532" s="75"/>
      <c r="AC532" s="73"/>
      <c r="AD532" s="73"/>
      <c r="AE532" s="73"/>
      <c r="AF532" s="75"/>
      <c r="AG532" s="75"/>
      <c r="AH532" s="73"/>
      <c r="AI532" s="73"/>
      <c r="AJ532" s="73"/>
      <c r="AK532" s="72"/>
      <c r="AL532" s="76"/>
      <c r="AM532" s="76"/>
      <c r="AN532" s="72"/>
      <c r="AO532" s="76"/>
      <c r="AP532" s="72"/>
      <c r="AQ532" s="72"/>
      <c r="AR532" s="72"/>
      <c r="AS532" s="72"/>
      <c r="AT532" s="77">
        <v>18</v>
      </c>
      <c r="AU532" s="78">
        <v>90</v>
      </c>
      <c r="AV532" s="77">
        <v>0</v>
      </c>
      <c r="AW532" s="77">
        <v>360</v>
      </c>
      <c r="AX532" s="77">
        <f t="shared" si="247"/>
        <v>-90.000000000000014</v>
      </c>
      <c r="AY532" s="77">
        <f t="shared" si="248"/>
        <v>270</v>
      </c>
      <c r="AZ532" s="77">
        <f t="shared" si="249"/>
        <v>72</v>
      </c>
      <c r="BA532" s="77">
        <f t="shared" si="250"/>
        <v>360</v>
      </c>
      <c r="BB532" s="77">
        <f t="shared" si="251"/>
        <v>18</v>
      </c>
      <c r="BC532" s="77">
        <f t="shared" si="252"/>
        <v>90</v>
      </c>
      <c r="BD532" s="79">
        <f t="shared" si="253"/>
        <v>18</v>
      </c>
      <c r="BE532" s="70">
        <f t="shared" si="246"/>
        <v>48</v>
      </c>
      <c r="BF532" s="70">
        <f t="shared" si="244"/>
        <v>12</v>
      </c>
    </row>
    <row r="533" spans="3:58" s="70" customFormat="1">
      <c r="C533" s="70" t="s">
        <v>1386</v>
      </c>
      <c r="D533" s="70" t="s">
        <v>1387</v>
      </c>
      <c r="E533" s="70">
        <v>76</v>
      </c>
      <c r="F533" s="70">
        <v>2</v>
      </c>
      <c r="G533" s="71" t="str">
        <f t="shared" si="245"/>
        <v>76-2</v>
      </c>
      <c r="H533" s="70">
        <v>0</v>
      </c>
      <c r="I533" s="70">
        <v>77</v>
      </c>
      <c r="J533" s="70" t="b">
        <f>IF((I533/100)&gt;(VLOOKUP($G533,[1]Depth_Lookup_CCL!$A$3:$L$549,9,FALSE)),"Value too high",TRUE)</f>
        <v>1</v>
      </c>
      <c r="K533" s="72">
        <f>(VLOOKUP($G533,Depth_Lookup_CCL!$A$3:$Z$549,11,FALSE))+(H533/100)</f>
        <v>198.5</v>
      </c>
      <c r="L533" s="72">
        <f>(VLOOKUP($G533,Depth_Lookup_CCL!$A$3:$Z$549,11,FALSE))+(I533/100)</f>
        <v>199.27</v>
      </c>
      <c r="M533" s="67">
        <v>100</v>
      </c>
      <c r="N533" s="70" t="s">
        <v>1389</v>
      </c>
      <c r="O533" s="70" t="s">
        <v>233</v>
      </c>
      <c r="P533" s="73"/>
      <c r="Q533" s="73"/>
      <c r="R533" s="73"/>
      <c r="S533" s="74"/>
      <c r="T533" s="73" t="s">
        <v>170</v>
      </c>
      <c r="U533" s="75" t="s">
        <v>155</v>
      </c>
      <c r="V533" s="73" t="s">
        <v>176</v>
      </c>
      <c r="W533" s="73" t="s">
        <v>107</v>
      </c>
      <c r="X533" s="73">
        <f>VLOOKUP(W533,[6]definitions_list_lookup!$V$12:$W$15,2,FALSE)</f>
        <v>2</v>
      </c>
      <c r="Y533" s="75" t="s">
        <v>242</v>
      </c>
      <c r="Z533" s="75">
        <f>VLOOKUP(Y533,[6]definitions_list_lookup!$AT$3:$AU$5,2,FALSE)</f>
        <v>1</v>
      </c>
      <c r="AA533" s="75">
        <v>5</v>
      </c>
      <c r="AB533" s="75"/>
      <c r="AC533" s="73"/>
      <c r="AD533" s="73"/>
      <c r="AE533" s="73"/>
      <c r="AF533" s="75"/>
      <c r="AG533" s="75"/>
      <c r="AH533" s="73"/>
      <c r="AI533" s="73"/>
      <c r="AJ533" s="73"/>
      <c r="AK533" s="72"/>
      <c r="AL533" s="76"/>
      <c r="AM533" s="76"/>
      <c r="AN533" s="72"/>
      <c r="AO533" s="76"/>
      <c r="AP533" s="72"/>
      <c r="AQ533" s="72"/>
      <c r="AR533" s="72"/>
      <c r="AS533" s="72"/>
      <c r="AT533" s="77">
        <v>36</v>
      </c>
      <c r="AU533" s="78">
        <v>90</v>
      </c>
      <c r="AV533" s="77">
        <v>0</v>
      </c>
      <c r="AW533" s="77">
        <v>360</v>
      </c>
      <c r="AX533" s="77">
        <f t="shared" si="247"/>
        <v>-90.000000000000014</v>
      </c>
      <c r="AY533" s="77">
        <f t="shared" si="248"/>
        <v>270</v>
      </c>
      <c r="AZ533" s="77">
        <f t="shared" si="249"/>
        <v>54</v>
      </c>
      <c r="BA533" s="77">
        <f t="shared" si="250"/>
        <v>360</v>
      </c>
      <c r="BB533" s="77">
        <f t="shared" si="251"/>
        <v>36</v>
      </c>
      <c r="BC533" s="77">
        <f t="shared" si="252"/>
        <v>90</v>
      </c>
      <c r="BD533" s="79">
        <f t="shared" si="253"/>
        <v>36</v>
      </c>
      <c r="BE533" s="70">
        <f t="shared" si="246"/>
        <v>66</v>
      </c>
      <c r="BF533" s="70">
        <f t="shared" si="244"/>
        <v>-6</v>
      </c>
    </row>
    <row r="534" spans="3:58" s="70" customFormat="1">
      <c r="C534" s="70" t="s">
        <v>1386</v>
      </c>
      <c r="D534" s="70" t="s">
        <v>1387</v>
      </c>
      <c r="E534" s="70">
        <v>76</v>
      </c>
      <c r="F534" s="70">
        <v>2</v>
      </c>
      <c r="G534" s="71" t="str">
        <f t="shared" si="245"/>
        <v>76-2</v>
      </c>
      <c r="H534" s="70">
        <v>77</v>
      </c>
      <c r="I534" s="70">
        <v>82</v>
      </c>
      <c r="J534" s="70" t="b">
        <f>IF((I534/100)&gt;(VLOOKUP($G534,[1]Depth_Lookup_CCL!$A$3:$L$549,9,FALSE)),"Value too high",TRUE)</f>
        <v>1</v>
      </c>
      <c r="K534" s="72">
        <f>(VLOOKUP($G534,Depth_Lookup_CCL!$A$3:$Z$549,11,FALSE))+(H534/100)</f>
        <v>199.27</v>
      </c>
      <c r="L534" s="72">
        <f>(VLOOKUP($G534,Depth_Lookup_CCL!$A$3:$Z$549,11,FALSE))+(I534/100)</f>
        <v>199.32</v>
      </c>
      <c r="M534" s="67">
        <v>101</v>
      </c>
      <c r="N534" s="70" t="s">
        <v>1407</v>
      </c>
      <c r="O534" s="70" t="s">
        <v>170</v>
      </c>
      <c r="P534" s="73" t="s">
        <v>155</v>
      </c>
      <c r="Q534" s="73" t="s">
        <v>176</v>
      </c>
      <c r="R534" s="73"/>
      <c r="S534" s="74"/>
      <c r="T534" s="73"/>
      <c r="U534" s="75"/>
      <c r="V534" s="73"/>
      <c r="W534" s="73"/>
      <c r="X534" s="73" t="e">
        <f>VLOOKUP(W534,[6]definitions_list_lookup!$V$12:$W$15,2,FALSE)</f>
        <v>#N/A</v>
      </c>
      <c r="Y534" s="75"/>
      <c r="Z534" s="75" t="e">
        <f>VLOOKUP(Y534,[6]definitions_list_lookup!$AT$3:$AU$5,2,FALSE)</f>
        <v>#N/A</v>
      </c>
      <c r="AA534" s="75"/>
      <c r="AB534" s="75"/>
      <c r="AC534" s="73"/>
      <c r="AD534" s="73"/>
      <c r="AE534" s="73"/>
      <c r="AF534" s="75"/>
      <c r="AG534" s="75"/>
      <c r="AH534" s="73"/>
      <c r="AI534" s="73"/>
      <c r="AJ534" s="73"/>
      <c r="AK534" s="72"/>
      <c r="AL534" s="76"/>
      <c r="AM534" s="76"/>
      <c r="AN534" s="72"/>
      <c r="AO534" s="76"/>
      <c r="AP534" s="72"/>
      <c r="AQ534" s="72"/>
      <c r="AR534" s="72"/>
      <c r="AS534" s="72"/>
      <c r="AT534" s="77">
        <v>19</v>
      </c>
      <c r="AU534" s="78">
        <v>90</v>
      </c>
      <c r="AV534" s="77">
        <v>2</v>
      </c>
      <c r="AW534" s="77">
        <v>360</v>
      </c>
      <c r="AX534" s="77">
        <f t="shared" si="247"/>
        <v>-95.790981886419317</v>
      </c>
      <c r="AY534" s="77">
        <f t="shared" si="248"/>
        <v>264.20901811358067</v>
      </c>
      <c r="AZ534" s="77">
        <f t="shared" si="249"/>
        <v>70.909576845784073</v>
      </c>
      <c r="BA534" s="77">
        <f t="shared" si="250"/>
        <v>354.20901811358067</v>
      </c>
      <c r="BB534" s="77">
        <f t="shared" si="251"/>
        <v>19.090423154215927</v>
      </c>
      <c r="BC534" s="77">
        <f t="shared" si="252"/>
        <v>84.209018113580669</v>
      </c>
      <c r="BD534" s="79">
        <f t="shared" si="253"/>
        <v>19.090423154215927</v>
      </c>
      <c r="BE534" s="70">
        <f t="shared" si="246"/>
        <v>49.090423154215927</v>
      </c>
      <c r="BF534" s="70">
        <f t="shared" si="244"/>
        <v>10.909576845784073</v>
      </c>
    </row>
    <row r="535" spans="3:58" s="70" customFormat="1">
      <c r="C535" s="70" t="s">
        <v>1386</v>
      </c>
      <c r="D535" s="70" t="s">
        <v>1387</v>
      </c>
      <c r="E535" s="70">
        <v>76</v>
      </c>
      <c r="F535" s="70">
        <v>3</v>
      </c>
      <c r="G535" s="71" t="str">
        <f t="shared" si="245"/>
        <v>76-3</v>
      </c>
      <c r="H535" s="70">
        <v>0</v>
      </c>
      <c r="I535" s="70">
        <v>69</v>
      </c>
      <c r="J535" s="70" t="b">
        <f>IF((I535/100)&gt;(VLOOKUP($G535,[1]Depth_Lookup_CCL!$A$3:$L$549,9,FALSE)),"Value too high",TRUE)</f>
        <v>1</v>
      </c>
      <c r="K535" s="72">
        <f>(VLOOKUP($G535,Depth_Lookup_CCL!$A$3:$Z$549,11,FALSE))+(H535/100)</f>
        <v>199.33</v>
      </c>
      <c r="L535" s="72">
        <f>(VLOOKUP($G535,Depth_Lookup_CCL!$A$3:$Z$549,11,FALSE))+(I535/100)</f>
        <v>200.02</v>
      </c>
      <c r="M535" s="67">
        <v>101</v>
      </c>
      <c r="N535" s="70" t="s">
        <v>1407</v>
      </c>
      <c r="O535" s="70" t="s">
        <v>233</v>
      </c>
      <c r="P535" s="73"/>
      <c r="Q535" s="73"/>
      <c r="R535" s="73"/>
      <c r="S535" s="74"/>
      <c r="T535" s="73" t="s">
        <v>158</v>
      </c>
      <c r="U535" s="75" t="s">
        <v>155</v>
      </c>
      <c r="V535" s="73" t="s">
        <v>176</v>
      </c>
      <c r="W535" s="73" t="s">
        <v>167</v>
      </c>
      <c r="X535" s="73">
        <f>VLOOKUP(W535,[6]definitions_list_lookup!$V$12:$W$15,2,FALSE)</f>
        <v>3</v>
      </c>
      <c r="Y535" s="75" t="s">
        <v>243</v>
      </c>
      <c r="Z535" s="75">
        <f>VLOOKUP(Y535,[6]definitions_list_lookup!$AT$3:$AU$5,2,FALSE)</f>
        <v>2</v>
      </c>
      <c r="AA535" s="75">
        <v>2</v>
      </c>
      <c r="AB535" s="75"/>
      <c r="AC535" s="73"/>
      <c r="AD535" s="73"/>
      <c r="AE535" s="73"/>
      <c r="AF535" s="75"/>
      <c r="AG535" s="75"/>
      <c r="AH535" s="73"/>
      <c r="AI535" s="73"/>
      <c r="AJ535" s="73"/>
      <c r="AK535" s="72"/>
      <c r="AL535" s="76"/>
      <c r="AM535" s="76"/>
      <c r="AN535" s="72"/>
      <c r="AO535" s="76"/>
      <c r="AP535" s="72"/>
      <c r="AQ535" s="72"/>
      <c r="AR535" s="72"/>
      <c r="AS535" s="72"/>
      <c r="AT535" s="77">
        <v>22</v>
      </c>
      <c r="AU535" s="78">
        <v>90</v>
      </c>
      <c r="AV535" s="77">
        <v>0</v>
      </c>
      <c r="AW535" s="77">
        <v>360</v>
      </c>
      <c r="AX535" s="77">
        <f t="shared" ref="AX535:AX588" si="254">+(IF($AU535&lt;$AW535,((MIN($AW535,$AU535)+(DEGREES(ATAN((TAN(RADIANS($AV535))/((TAN(RADIANS($AT535))*SIN(RADIANS(ABS($AU535-$AW535))))))-(COS(RADIANS(ABS($AU535-$AW535)))/SIN(RADIANS(ABS($AU535-$AW535)))))))-180)),((MAX($AW535,$AU535)-(DEGREES(ATAN((TAN(RADIANS($AV535))/((TAN(RADIANS($AT535))*SIN(RADIANS(ABS($AU535-$AW535))))))-(COS(RADIANS(ABS($AU535-$AW535)))/SIN(RADIANS(ABS($AU535-$AW535)))))))-180))))</f>
        <v>-90.000000000000014</v>
      </c>
      <c r="AY535" s="77">
        <f t="shared" ref="AY535:AY588" si="255">IF($AX535&gt;0,$AX535,360+$AX535)</f>
        <v>270</v>
      </c>
      <c r="AZ535" s="77">
        <f t="shared" ref="AZ535:AZ588" si="256">+ABS(DEGREES(ATAN((COS(RADIANS(ABS($AX535+180-(IF($AU535&gt;$AW535,MAX($AV535,$AU535),MIN($AU535,$AW535))))))/(TAN(RADIANS($AT535)))))))</f>
        <v>68</v>
      </c>
      <c r="BA535" s="77">
        <f t="shared" ref="BA535:BA588" si="257">+IF(($AX535+90)&gt;0,$AX535+90,$AX535+450)</f>
        <v>360</v>
      </c>
      <c r="BB535" s="77">
        <f t="shared" ref="BB535:BB588" si="258">-$AZ535+90</f>
        <v>22</v>
      </c>
      <c r="BC535" s="77">
        <f t="shared" ref="BC535:BC588" si="259">IF(($AY535&lt;180),$AY535+180,$AY535-180)</f>
        <v>90</v>
      </c>
      <c r="BD535" s="79">
        <f t="shared" ref="BD535:BD588" si="260">-$AZ535+90</f>
        <v>22</v>
      </c>
      <c r="BE535" s="70">
        <f t="shared" si="246"/>
        <v>52</v>
      </c>
      <c r="BF535" s="70">
        <f t="shared" si="244"/>
        <v>8</v>
      </c>
    </row>
    <row r="536" spans="3:58" s="70" customFormat="1">
      <c r="C536" s="70" t="s">
        <v>1386</v>
      </c>
      <c r="D536" s="70" t="s">
        <v>1387</v>
      </c>
      <c r="E536" s="70">
        <v>76</v>
      </c>
      <c r="F536" s="70">
        <v>4</v>
      </c>
      <c r="G536" s="71" t="str">
        <f t="shared" si="245"/>
        <v>76-4</v>
      </c>
      <c r="H536" s="70">
        <v>0</v>
      </c>
      <c r="I536" s="70">
        <v>76</v>
      </c>
      <c r="J536" s="70" t="b">
        <f>IF((I536/100)&gt;(VLOOKUP($G536,[1]Depth_Lookup_CCL!$A$3:$L$549,9,FALSE)),"Value too high",TRUE)</f>
        <v>1</v>
      </c>
      <c r="K536" s="72">
        <f>(VLOOKUP($G536,Depth_Lookup_CCL!$A$3:$Z$549,11,FALSE))+(H536/100)</f>
        <v>200.03</v>
      </c>
      <c r="L536" s="72">
        <f>(VLOOKUP($G536,Depth_Lookup_CCL!$A$3:$Z$549,11,FALSE))+(I536/100)</f>
        <v>200.79</v>
      </c>
      <c r="M536" s="67">
        <v>101</v>
      </c>
      <c r="N536" s="70" t="s">
        <v>1389</v>
      </c>
      <c r="O536" s="70" t="s">
        <v>233</v>
      </c>
      <c r="P536" s="73"/>
      <c r="Q536" s="73"/>
      <c r="R536" s="73"/>
      <c r="S536" s="74"/>
      <c r="T536" s="73" t="s">
        <v>171</v>
      </c>
      <c r="U536" s="75" t="s">
        <v>155</v>
      </c>
      <c r="V536" s="73" t="s">
        <v>176</v>
      </c>
      <c r="W536" s="73" t="s">
        <v>107</v>
      </c>
      <c r="X536" s="73">
        <f>VLOOKUP(W536,[6]definitions_list_lookup!$V$12:$W$15,2,FALSE)</f>
        <v>2</v>
      </c>
      <c r="Y536" s="75" t="s">
        <v>242</v>
      </c>
      <c r="Z536" s="75">
        <f>VLOOKUP(Y536,[6]definitions_list_lookup!$AT$3:$AU$5,2,FALSE)</f>
        <v>1</v>
      </c>
      <c r="AA536" s="75">
        <v>15</v>
      </c>
      <c r="AB536" s="75" t="s">
        <v>1408</v>
      </c>
      <c r="AC536" s="73"/>
      <c r="AD536" s="73"/>
      <c r="AE536" s="73"/>
      <c r="AF536" s="75"/>
      <c r="AG536" s="75"/>
      <c r="AH536" s="73"/>
      <c r="AI536" s="73"/>
      <c r="AJ536" s="73"/>
      <c r="AK536" s="72"/>
      <c r="AL536" s="76"/>
      <c r="AM536" s="76"/>
      <c r="AN536" s="72"/>
      <c r="AO536" s="76"/>
      <c r="AP536" s="72"/>
      <c r="AQ536" s="72"/>
      <c r="AR536" s="72"/>
      <c r="AS536" s="72"/>
      <c r="AT536" s="77">
        <v>17</v>
      </c>
      <c r="AU536" s="78">
        <v>90</v>
      </c>
      <c r="AV536" s="77">
        <v>0</v>
      </c>
      <c r="AW536" s="77">
        <v>360</v>
      </c>
      <c r="AX536" s="77">
        <f t="shared" si="254"/>
        <v>-90.000000000000014</v>
      </c>
      <c r="AY536" s="77">
        <f t="shared" si="255"/>
        <v>270</v>
      </c>
      <c r="AZ536" s="77">
        <f t="shared" si="256"/>
        <v>73</v>
      </c>
      <c r="BA536" s="77">
        <f t="shared" si="257"/>
        <v>360</v>
      </c>
      <c r="BB536" s="77">
        <f t="shared" si="258"/>
        <v>17</v>
      </c>
      <c r="BC536" s="77">
        <f t="shared" si="259"/>
        <v>90</v>
      </c>
      <c r="BD536" s="79">
        <f t="shared" si="260"/>
        <v>17</v>
      </c>
      <c r="BE536" s="70">
        <f t="shared" si="246"/>
        <v>47</v>
      </c>
      <c r="BF536" s="70">
        <f t="shared" si="244"/>
        <v>13</v>
      </c>
    </row>
    <row r="537" spans="3:58" s="70" customFormat="1">
      <c r="C537" s="70" t="s">
        <v>1386</v>
      </c>
      <c r="D537" s="70" t="s">
        <v>1387</v>
      </c>
      <c r="E537" s="70">
        <v>77</v>
      </c>
      <c r="F537" s="70">
        <v>1</v>
      </c>
      <c r="G537" s="71" t="str">
        <f t="shared" si="245"/>
        <v>77-1</v>
      </c>
      <c r="H537" s="70">
        <v>0</v>
      </c>
      <c r="I537" s="70">
        <v>86</v>
      </c>
      <c r="J537" s="70" t="b">
        <f>IF((I537/100)&gt;(VLOOKUP($G537,[1]Depth_Lookup_CCL!$A$3:$L$549,9,FALSE)),"Value too high",TRUE)</f>
        <v>1</v>
      </c>
      <c r="K537" s="72">
        <f>(VLOOKUP($G537,Depth_Lookup_CCL!$A$3:$Z$549,11,FALSE))+(H537/100)</f>
        <v>200.65</v>
      </c>
      <c r="L537" s="72">
        <f>(VLOOKUP($G537,Depth_Lookup_CCL!$A$3:$Z$549,11,FALSE))+(I537/100)</f>
        <v>201.51000000000002</v>
      </c>
      <c r="M537" s="67">
        <v>101</v>
      </c>
      <c r="N537" s="70" t="s">
        <v>1389</v>
      </c>
      <c r="O537" s="70" t="s">
        <v>233</v>
      </c>
      <c r="P537" s="73"/>
      <c r="Q537" s="73"/>
      <c r="R537" s="73"/>
      <c r="S537" s="74"/>
      <c r="T537" s="73" t="s">
        <v>158</v>
      </c>
      <c r="U537" s="75" t="s">
        <v>155</v>
      </c>
      <c r="V537" s="73" t="s">
        <v>176</v>
      </c>
      <c r="W537" s="73" t="s">
        <v>107</v>
      </c>
      <c r="X537" s="73">
        <f>VLOOKUP(W537,[6]definitions_list_lookup!$V$12:$W$15,2,FALSE)</f>
        <v>2</v>
      </c>
      <c r="Y537" s="75" t="s">
        <v>243</v>
      </c>
      <c r="Z537" s="75">
        <f>VLOOKUP(Y537,[6]definitions_list_lookup!$AT$3:$AU$5,2,FALSE)</f>
        <v>2</v>
      </c>
      <c r="AA537" s="75">
        <v>5</v>
      </c>
      <c r="AB537" s="75"/>
      <c r="AC537" s="73"/>
      <c r="AD537" s="73"/>
      <c r="AE537" s="73"/>
      <c r="AF537" s="75"/>
      <c r="AG537" s="75"/>
      <c r="AH537" s="73"/>
      <c r="AI537" s="73"/>
      <c r="AJ537" s="73"/>
      <c r="AK537" s="72"/>
      <c r="AL537" s="76"/>
      <c r="AM537" s="76"/>
      <c r="AN537" s="72"/>
      <c r="AO537" s="76"/>
      <c r="AP537" s="72"/>
      <c r="AQ537" s="72"/>
      <c r="AR537" s="72"/>
      <c r="AS537" s="72"/>
      <c r="AT537" s="77">
        <v>21</v>
      </c>
      <c r="AU537" s="78">
        <v>90</v>
      </c>
      <c r="AV537" s="77">
        <v>0</v>
      </c>
      <c r="AW537" s="77">
        <v>360</v>
      </c>
      <c r="AX537" s="77">
        <f t="shared" si="254"/>
        <v>-90.000000000000014</v>
      </c>
      <c r="AY537" s="77">
        <f t="shared" si="255"/>
        <v>270</v>
      </c>
      <c r="AZ537" s="77">
        <f t="shared" si="256"/>
        <v>69.000000000000014</v>
      </c>
      <c r="BA537" s="77">
        <f t="shared" si="257"/>
        <v>360</v>
      </c>
      <c r="BB537" s="77">
        <f t="shared" si="258"/>
        <v>20.999999999999986</v>
      </c>
      <c r="BC537" s="77">
        <f t="shared" si="259"/>
        <v>90</v>
      </c>
      <c r="BD537" s="79">
        <f t="shared" si="260"/>
        <v>20.999999999999986</v>
      </c>
      <c r="BE537" s="70">
        <f t="shared" si="246"/>
        <v>50.999999999999986</v>
      </c>
      <c r="BF537" s="70">
        <f t="shared" si="244"/>
        <v>9.0000000000000142</v>
      </c>
    </row>
    <row r="538" spans="3:58" s="70" customFormat="1">
      <c r="C538" s="70" t="s">
        <v>1386</v>
      </c>
      <c r="D538" s="70" t="s">
        <v>1387</v>
      </c>
      <c r="E538" s="70">
        <v>77</v>
      </c>
      <c r="F538" s="70">
        <v>2</v>
      </c>
      <c r="G538" s="71" t="str">
        <f t="shared" si="245"/>
        <v>77-2</v>
      </c>
      <c r="H538" s="70">
        <v>0</v>
      </c>
      <c r="I538" s="70">
        <v>85</v>
      </c>
      <c r="J538" s="70" t="b">
        <f>IF((I538/100)&gt;(VLOOKUP($G538,[1]Depth_Lookup_CCL!$A$3:$L$549,9,FALSE)),"Value too high",TRUE)</f>
        <v>1</v>
      </c>
      <c r="K538" s="72">
        <f>(VLOOKUP($G538,Depth_Lookup_CCL!$A$3:$Z$549,11,FALSE))+(H538/100)</f>
        <v>201.51500000000001</v>
      </c>
      <c r="L538" s="72">
        <f>(VLOOKUP($G538,Depth_Lookup_CCL!$A$3:$Z$549,11,FALSE))+(I538/100)</f>
        <v>202.36500000000001</v>
      </c>
      <c r="M538" s="67">
        <v>101</v>
      </c>
      <c r="N538" s="70" t="s">
        <v>1389</v>
      </c>
      <c r="O538" s="70" t="s">
        <v>233</v>
      </c>
      <c r="P538" s="73"/>
      <c r="Q538" s="73"/>
      <c r="R538" s="73"/>
      <c r="S538" s="74"/>
      <c r="T538" s="73"/>
      <c r="U538" s="75"/>
      <c r="V538" s="73"/>
      <c r="W538" s="73"/>
      <c r="X538" s="73" t="e">
        <f>VLOOKUP(W538,[6]definitions_list_lookup!$V$12:$W$15,2,FALSE)</f>
        <v>#N/A</v>
      </c>
      <c r="Y538" s="75"/>
      <c r="Z538" s="75" t="e">
        <f>VLOOKUP(Y538,[6]definitions_list_lookup!$AT$3:$AU$5,2,FALSE)</f>
        <v>#N/A</v>
      </c>
      <c r="AA538" s="75"/>
      <c r="AB538" s="75"/>
      <c r="AC538" s="73"/>
      <c r="AD538" s="73"/>
      <c r="AE538" s="73"/>
      <c r="AF538" s="75"/>
      <c r="AG538" s="75"/>
      <c r="AH538" s="73"/>
      <c r="AI538" s="73"/>
      <c r="AJ538" s="73"/>
      <c r="AK538" s="72"/>
      <c r="AL538" s="76"/>
      <c r="AM538" s="76"/>
      <c r="AN538" s="72"/>
      <c r="AO538" s="76"/>
      <c r="AP538" s="72"/>
      <c r="AQ538" s="72"/>
      <c r="AR538" s="72"/>
      <c r="AS538" s="72"/>
      <c r="AT538" s="77">
        <v>19</v>
      </c>
      <c r="AU538" s="78">
        <v>90</v>
      </c>
      <c r="AV538" s="77">
        <v>7</v>
      </c>
      <c r="AW538" s="77">
        <v>360</v>
      </c>
      <c r="AX538" s="77">
        <f t="shared" si="254"/>
        <v>-109.62584080766524</v>
      </c>
      <c r="AY538" s="77">
        <f t="shared" si="255"/>
        <v>250.37415919233476</v>
      </c>
      <c r="AZ538" s="77">
        <f t="shared" si="256"/>
        <v>69.919371592873205</v>
      </c>
      <c r="BA538" s="77">
        <f t="shared" si="257"/>
        <v>340.37415919233479</v>
      </c>
      <c r="BB538" s="77">
        <f t="shared" si="258"/>
        <v>20.080628407126795</v>
      </c>
      <c r="BC538" s="77">
        <f t="shared" si="259"/>
        <v>70.374159192334758</v>
      </c>
      <c r="BD538" s="79">
        <f t="shared" si="260"/>
        <v>20.080628407126795</v>
      </c>
      <c r="BE538" s="70">
        <f t="shared" si="246"/>
        <v>50.080628407126795</v>
      </c>
      <c r="BF538" s="70">
        <f t="shared" si="244"/>
        <v>9.9193715928732047</v>
      </c>
    </row>
    <row r="539" spans="3:58" s="70" customFormat="1">
      <c r="C539" s="70" t="s">
        <v>1386</v>
      </c>
      <c r="D539" s="70" t="s">
        <v>1387</v>
      </c>
      <c r="E539" s="70">
        <v>77</v>
      </c>
      <c r="F539" s="70">
        <v>3</v>
      </c>
      <c r="G539" s="71" t="str">
        <f t="shared" si="245"/>
        <v>77-3</v>
      </c>
      <c r="H539" s="70">
        <v>0</v>
      </c>
      <c r="I539" s="70">
        <v>61</v>
      </c>
      <c r="J539" s="70" t="b">
        <f>IF((I539/100)&gt;(VLOOKUP($G539,[1]Depth_Lookup_CCL!$A$3:$L$549,9,FALSE)),"Value too high",TRUE)</f>
        <v>1</v>
      </c>
      <c r="K539" s="72">
        <f>(VLOOKUP($G539,Depth_Lookup_CCL!$A$3:$Z$549,11,FALSE))+(H539/100)</f>
        <v>202.36500000000001</v>
      </c>
      <c r="L539" s="72">
        <f>(VLOOKUP($G539,Depth_Lookup_CCL!$A$3:$Z$549,11,FALSE))+(I539/100)</f>
        <v>202.97500000000002</v>
      </c>
      <c r="M539" s="67">
        <v>102</v>
      </c>
      <c r="N539" s="70" t="s">
        <v>1389</v>
      </c>
      <c r="O539" s="70" t="s">
        <v>233</v>
      </c>
      <c r="P539" s="73"/>
      <c r="Q539" s="73"/>
      <c r="R539" s="73"/>
      <c r="S539" s="74"/>
      <c r="T539" s="73" t="s">
        <v>170</v>
      </c>
      <c r="U539" s="75" t="s">
        <v>155</v>
      </c>
      <c r="V539" s="73" t="s">
        <v>176</v>
      </c>
      <c r="W539" s="73" t="s">
        <v>107</v>
      </c>
      <c r="X539" s="73">
        <f>VLOOKUP(W539,[7]definitions_list_lookup!$V$12:$W$15,2,FALSE)</f>
        <v>2</v>
      </c>
      <c r="Y539" s="75" t="s">
        <v>243</v>
      </c>
      <c r="Z539" s="75">
        <f>VLOOKUP(Y539,[7]definitions_list_lookup!$AT$3:$AU$5,2,FALSE)</f>
        <v>2</v>
      </c>
      <c r="AA539" s="75">
        <v>5</v>
      </c>
      <c r="AB539" s="75" t="s">
        <v>1409</v>
      </c>
      <c r="AC539" s="73"/>
      <c r="AD539" s="73"/>
      <c r="AE539" s="73"/>
      <c r="AF539" s="75"/>
      <c r="AG539" s="75"/>
      <c r="AH539" s="73"/>
      <c r="AI539" s="73"/>
      <c r="AJ539" s="73"/>
      <c r="AK539" s="72"/>
      <c r="AL539" s="76"/>
      <c r="AM539" s="76"/>
      <c r="AN539" s="72"/>
      <c r="AO539" s="76"/>
      <c r="AP539" s="72"/>
      <c r="AQ539" s="72"/>
      <c r="AR539" s="72"/>
      <c r="AS539" s="72"/>
      <c r="AT539" s="77">
        <v>26</v>
      </c>
      <c r="AU539" s="78">
        <v>90</v>
      </c>
      <c r="AV539" s="77">
        <v>6</v>
      </c>
      <c r="AW539" s="77">
        <v>180</v>
      </c>
      <c r="AX539" s="77">
        <f t="shared" si="254"/>
        <v>-77.838980459428541</v>
      </c>
      <c r="AY539" s="77">
        <f t="shared" si="255"/>
        <v>282.16101954057149</v>
      </c>
      <c r="AZ539" s="77">
        <f t="shared" si="256"/>
        <v>63.484068635831655</v>
      </c>
      <c r="BA539" s="77">
        <f t="shared" si="257"/>
        <v>12.161019540571459</v>
      </c>
      <c r="BB539" s="77">
        <f t="shared" si="258"/>
        <v>26.515931364168345</v>
      </c>
      <c r="BC539" s="77">
        <f t="shared" si="259"/>
        <v>102.16101954057149</v>
      </c>
      <c r="BD539" s="79">
        <f t="shared" si="260"/>
        <v>26.515931364168345</v>
      </c>
      <c r="BE539" s="70">
        <f t="shared" si="246"/>
        <v>56.515931364168345</v>
      </c>
      <c r="BF539" s="70">
        <f t="shared" si="244"/>
        <v>3.4840686358316546</v>
      </c>
    </row>
    <row r="540" spans="3:58" s="70" customFormat="1">
      <c r="C540" s="70" t="s">
        <v>1386</v>
      </c>
      <c r="D540" s="70" t="s">
        <v>1387</v>
      </c>
      <c r="E540" s="70">
        <v>77</v>
      </c>
      <c r="F540" s="70">
        <v>4</v>
      </c>
      <c r="G540" s="71" t="str">
        <f t="shared" si="245"/>
        <v>77-4</v>
      </c>
      <c r="H540" s="70">
        <v>0</v>
      </c>
      <c r="I540" s="70">
        <v>73</v>
      </c>
      <c r="J540" s="70" t="str">
        <f>IF((I540/100)&gt;(VLOOKUP($G540,[1]Depth_Lookup_CCL!$A$3:$L$549,9,FALSE)),"Value too high",TRUE)</f>
        <v>Value too high</v>
      </c>
      <c r="K540" s="72">
        <f>(VLOOKUP($G540,Depth_Lookup_CCL!$A$3:$Z$549,11,FALSE))+(H540/100)</f>
        <v>202.97500000000002</v>
      </c>
      <c r="L540" s="72">
        <f>(VLOOKUP($G540,Depth_Lookup_CCL!$A$3:$Z$549,11,FALSE))+(I540/100)</f>
        <v>203.70500000000001</v>
      </c>
      <c r="M540" s="67">
        <v>102</v>
      </c>
      <c r="N540" s="70" t="s">
        <v>1389</v>
      </c>
      <c r="O540" s="70" t="s">
        <v>233</v>
      </c>
      <c r="P540" s="73"/>
      <c r="Q540" s="73"/>
      <c r="R540" s="73"/>
      <c r="S540" s="74"/>
      <c r="T540" s="73"/>
      <c r="U540" s="75"/>
      <c r="V540" s="73"/>
      <c r="W540" s="73"/>
      <c r="X540" s="73" t="e">
        <f>VLOOKUP(W540,[7]definitions_list_lookup!$V$12:$W$15,2,FALSE)</f>
        <v>#N/A</v>
      </c>
      <c r="Y540" s="75"/>
      <c r="Z540" s="75" t="e">
        <f>VLOOKUP(Y540,[7]definitions_list_lookup!$AT$3:$AU$5,2,FALSE)</f>
        <v>#N/A</v>
      </c>
      <c r="AA540" s="75"/>
      <c r="AB540" s="75"/>
      <c r="AC540" s="73"/>
      <c r="AD540" s="73"/>
      <c r="AE540" s="73"/>
      <c r="AF540" s="75"/>
      <c r="AG540" s="75"/>
      <c r="AH540" s="73"/>
      <c r="AI540" s="73"/>
      <c r="AJ540" s="73"/>
      <c r="AK540" s="72"/>
      <c r="AL540" s="76"/>
      <c r="AM540" s="76"/>
      <c r="AN540" s="72"/>
      <c r="AO540" s="76"/>
      <c r="AP540" s="72"/>
      <c r="AQ540" s="72"/>
      <c r="AR540" s="72"/>
      <c r="AS540" s="72"/>
      <c r="AT540" s="77">
        <v>20</v>
      </c>
      <c r="AU540" s="78">
        <v>90</v>
      </c>
      <c r="AV540" s="77">
        <v>2</v>
      </c>
      <c r="AW540" s="77">
        <v>180</v>
      </c>
      <c r="AX540" s="77">
        <f t="shared" si="254"/>
        <v>-84.519587379877976</v>
      </c>
      <c r="AY540" s="77">
        <f t="shared" si="255"/>
        <v>275.48041262012202</v>
      </c>
      <c r="AZ540" s="77">
        <f t="shared" si="256"/>
        <v>69.915484482935909</v>
      </c>
      <c r="BA540" s="77">
        <f t="shared" si="257"/>
        <v>5.4804126201220242</v>
      </c>
      <c r="BB540" s="77">
        <f t="shared" si="258"/>
        <v>20.084515517064091</v>
      </c>
      <c r="BC540" s="77">
        <f t="shared" si="259"/>
        <v>95.480412620122024</v>
      </c>
      <c r="BD540" s="79">
        <f t="shared" si="260"/>
        <v>20.084515517064091</v>
      </c>
      <c r="BE540" s="70">
        <f t="shared" si="246"/>
        <v>50.084515517064091</v>
      </c>
      <c r="BF540" s="70">
        <f t="shared" si="244"/>
        <v>9.9154844829359092</v>
      </c>
    </row>
    <row r="541" spans="3:58" s="70" customFormat="1">
      <c r="C541" s="70" t="s">
        <v>1386</v>
      </c>
      <c r="D541" s="70" t="s">
        <v>1387</v>
      </c>
      <c r="E541" s="70">
        <v>78</v>
      </c>
      <c r="F541" s="70">
        <v>1</v>
      </c>
      <c r="G541" s="71" t="str">
        <f t="shared" si="245"/>
        <v>78-1</v>
      </c>
      <c r="H541" s="70">
        <v>0</v>
      </c>
      <c r="I541" s="70">
        <v>90</v>
      </c>
      <c r="J541" s="70" t="b">
        <f>IF((I541/100)&gt;(VLOOKUP($G541,[1]Depth_Lookup_CCL!$A$3:$L$549,9,FALSE)),"Value too high",TRUE)</f>
        <v>1</v>
      </c>
      <c r="K541" s="72">
        <f>(VLOOKUP($G541,Depth_Lookup_CCL!$A$3:$Z$549,11,FALSE))+(H541/100)</f>
        <v>203.7</v>
      </c>
      <c r="L541" s="72">
        <f>(VLOOKUP($G541,Depth_Lookup_CCL!$A$3:$Z$549,11,FALSE))+(I541/100)</f>
        <v>204.6</v>
      </c>
      <c r="M541" s="67">
        <v>102</v>
      </c>
      <c r="N541" s="70" t="s">
        <v>1389</v>
      </c>
      <c r="O541" s="70" t="s">
        <v>233</v>
      </c>
      <c r="P541" s="73"/>
      <c r="Q541" s="73"/>
      <c r="R541" s="73"/>
      <c r="S541" s="74"/>
      <c r="T541" s="73"/>
      <c r="U541" s="75"/>
      <c r="V541" s="73"/>
      <c r="W541" s="73"/>
      <c r="X541" s="73" t="e">
        <f>VLOOKUP(W541,[7]definitions_list_lookup!$V$12:$W$15,2,FALSE)</f>
        <v>#N/A</v>
      </c>
      <c r="Y541" s="75"/>
      <c r="Z541" s="75" t="e">
        <f>VLOOKUP(Y541,[7]definitions_list_lookup!$AT$3:$AU$5,2,FALSE)</f>
        <v>#N/A</v>
      </c>
      <c r="AA541" s="75"/>
      <c r="AB541" s="75"/>
      <c r="AC541" s="73"/>
      <c r="AD541" s="73"/>
      <c r="AE541" s="73"/>
      <c r="AF541" s="75"/>
      <c r="AG541" s="75"/>
      <c r="AH541" s="73"/>
      <c r="AI541" s="73"/>
      <c r="AJ541" s="73"/>
      <c r="AK541" s="72"/>
      <c r="AL541" s="76"/>
      <c r="AM541" s="76"/>
      <c r="AN541" s="72"/>
      <c r="AO541" s="76"/>
      <c r="AP541" s="72"/>
      <c r="AQ541" s="72"/>
      <c r="AR541" s="72"/>
      <c r="AS541" s="72"/>
      <c r="AT541" s="77">
        <v>20</v>
      </c>
      <c r="AU541" s="78">
        <v>90</v>
      </c>
      <c r="AV541" s="77">
        <v>11</v>
      </c>
      <c r="AW541" s="77">
        <v>360</v>
      </c>
      <c r="AX541" s="77">
        <f t="shared" si="254"/>
        <v>-118.10469173460231</v>
      </c>
      <c r="AY541" s="77">
        <f t="shared" si="255"/>
        <v>241.89530826539769</v>
      </c>
      <c r="AZ541" s="77">
        <f t="shared" si="256"/>
        <v>67.577812629572094</v>
      </c>
      <c r="BA541" s="77">
        <f t="shared" si="257"/>
        <v>331.89530826539772</v>
      </c>
      <c r="BB541" s="77">
        <f t="shared" si="258"/>
        <v>22.422187370427906</v>
      </c>
      <c r="BC541" s="77">
        <f t="shared" si="259"/>
        <v>61.895308265397688</v>
      </c>
      <c r="BD541" s="79">
        <f t="shared" si="260"/>
        <v>22.422187370427906</v>
      </c>
      <c r="BE541" s="70">
        <f t="shared" si="246"/>
        <v>52.422187370427906</v>
      </c>
      <c r="BF541" s="70">
        <f t="shared" si="244"/>
        <v>7.5778126295720938</v>
      </c>
    </row>
    <row r="542" spans="3:58" s="70" customFormat="1">
      <c r="C542" s="70" t="s">
        <v>1386</v>
      </c>
      <c r="D542" s="70" t="s">
        <v>1387</v>
      </c>
      <c r="E542" s="70">
        <v>78</v>
      </c>
      <c r="F542" s="70">
        <v>2</v>
      </c>
      <c r="G542" s="71" t="str">
        <f t="shared" si="245"/>
        <v>78-2</v>
      </c>
      <c r="H542" s="70">
        <v>0</v>
      </c>
      <c r="I542" s="70">
        <v>77</v>
      </c>
      <c r="J542" s="70" t="str">
        <f>IF((I542/100)&gt;(VLOOKUP($G542,[1]Depth_Lookup_CCL!$A$3:$L$549,9,FALSE)),"Value too high",TRUE)</f>
        <v>Value too high</v>
      </c>
      <c r="K542" s="72">
        <f>(VLOOKUP($G542,Depth_Lookup_CCL!$A$3:$Z$549,11,FALSE))+(H542/100)</f>
        <v>204.6</v>
      </c>
      <c r="L542" s="72">
        <f>(VLOOKUP($G542,Depth_Lookup_CCL!$A$3:$Z$549,11,FALSE))+(I542/100)</f>
        <v>205.37</v>
      </c>
      <c r="M542" s="67">
        <v>102</v>
      </c>
      <c r="N542" s="70" t="s">
        <v>1389</v>
      </c>
      <c r="O542" s="70" t="s">
        <v>233</v>
      </c>
      <c r="P542" s="73"/>
      <c r="Q542" s="73"/>
      <c r="R542" s="73"/>
      <c r="S542" s="74"/>
      <c r="T542" s="73"/>
      <c r="U542" s="75"/>
      <c r="V542" s="73"/>
      <c r="W542" s="73"/>
      <c r="X542" s="73" t="e">
        <f>VLOOKUP(W542,[7]definitions_list_lookup!$V$12:$W$15,2,FALSE)</f>
        <v>#N/A</v>
      </c>
      <c r="Y542" s="75"/>
      <c r="Z542" s="75" t="e">
        <f>VLOOKUP(Y542,[7]definitions_list_lookup!$AT$3:$AU$5,2,FALSE)</f>
        <v>#N/A</v>
      </c>
      <c r="AA542" s="75"/>
      <c r="AB542" s="75"/>
      <c r="AC542" s="73"/>
      <c r="AD542" s="73"/>
      <c r="AE542" s="73"/>
      <c r="AF542" s="75"/>
      <c r="AG542" s="75"/>
      <c r="AH542" s="73"/>
      <c r="AI542" s="73"/>
      <c r="AJ542" s="73"/>
      <c r="AK542" s="72"/>
      <c r="AL542" s="76"/>
      <c r="AM542" s="76"/>
      <c r="AN542" s="72"/>
      <c r="AO542" s="76"/>
      <c r="AP542" s="72"/>
      <c r="AQ542" s="72"/>
      <c r="AR542" s="72"/>
      <c r="AS542" s="72"/>
      <c r="AT542" s="77">
        <v>11</v>
      </c>
      <c r="AU542" s="78">
        <v>90</v>
      </c>
      <c r="AV542" s="77">
        <v>0</v>
      </c>
      <c r="AW542" s="77">
        <v>180</v>
      </c>
      <c r="AX542" s="77">
        <f t="shared" si="254"/>
        <v>-90</v>
      </c>
      <c r="AY542" s="77">
        <f t="shared" si="255"/>
        <v>270</v>
      </c>
      <c r="AZ542" s="77">
        <f t="shared" si="256"/>
        <v>79.000000000000014</v>
      </c>
      <c r="BA542" s="77">
        <f t="shared" si="257"/>
        <v>360</v>
      </c>
      <c r="BB542" s="77">
        <f t="shared" si="258"/>
        <v>10.999999999999986</v>
      </c>
      <c r="BC542" s="77">
        <f t="shared" si="259"/>
        <v>90</v>
      </c>
      <c r="BD542" s="79">
        <f t="shared" si="260"/>
        <v>10.999999999999986</v>
      </c>
      <c r="BE542" s="70">
        <f t="shared" si="246"/>
        <v>40.999999999999986</v>
      </c>
      <c r="BF542" s="70">
        <f t="shared" si="244"/>
        <v>19.000000000000014</v>
      </c>
    </row>
    <row r="543" spans="3:58" s="70" customFormat="1">
      <c r="C543" s="70" t="s">
        <v>1386</v>
      </c>
      <c r="D543" s="70" t="s">
        <v>1387</v>
      </c>
      <c r="E543" s="70">
        <v>78</v>
      </c>
      <c r="F543" s="70">
        <v>3</v>
      </c>
      <c r="G543" s="71" t="str">
        <f t="shared" si="245"/>
        <v>78-3</v>
      </c>
      <c r="H543" s="70">
        <v>0</v>
      </c>
      <c r="I543" s="70">
        <v>87</v>
      </c>
      <c r="J543" s="70" t="str">
        <f>IF((I543/100)&gt;(VLOOKUP($G543,[1]Depth_Lookup_CCL!$A$3:$L$549,9,FALSE)),"Value too high",TRUE)</f>
        <v>Value too high</v>
      </c>
      <c r="K543" s="72">
        <f>(VLOOKUP($G543,Depth_Lookup_CCL!$A$3:$Z$549,11,FALSE))+(H543/100)</f>
        <v>205.35999999999999</v>
      </c>
      <c r="L543" s="72">
        <f>(VLOOKUP($G543,Depth_Lookup_CCL!$A$3:$Z$549,11,FALSE))+(I543/100)</f>
        <v>206.23</v>
      </c>
      <c r="M543" s="67">
        <v>102</v>
      </c>
      <c r="N543" s="70" t="s">
        <v>1389</v>
      </c>
      <c r="O543" s="70" t="s">
        <v>233</v>
      </c>
      <c r="P543" s="73"/>
      <c r="Q543" s="73"/>
      <c r="R543" s="73"/>
      <c r="S543" s="74"/>
      <c r="T543" s="73"/>
      <c r="U543" s="75"/>
      <c r="V543" s="73"/>
      <c r="W543" s="73"/>
      <c r="X543" s="73" t="e">
        <f>VLOOKUP(W543,[7]definitions_list_lookup!$V$12:$W$15,2,FALSE)</f>
        <v>#N/A</v>
      </c>
      <c r="Y543" s="75"/>
      <c r="Z543" s="75" t="e">
        <f>VLOOKUP(Y543,[7]definitions_list_lookup!$AT$3:$AU$5,2,FALSE)</f>
        <v>#N/A</v>
      </c>
      <c r="AA543" s="75"/>
      <c r="AB543" s="75"/>
      <c r="AC543" s="73"/>
      <c r="AD543" s="73"/>
      <c r="AE543" s="73"/>
      <c r="AF543" s="75"/>
      <c r="AG543" s="75"/>
      <c r="AH543" s="73"/>
      <c r="AI543" s="73"/>
      <c r="AJ543" s="73"/>
      <c r="AK543" s="72"/>
      <c r="AL543" s="76"/>
      <c r="AM543" s="76"/>
      <c r="AN543" s="72"/>
      <c r="AO543" s="76"/>
      <c r="AP543" s="72"/>
      <c r="AQ543" s="72"/>
      <c r="AR543" s="72"/>
      <c r="AS543" s="72"/>
      <c r="AT543" s="77">
        <v>6</v>
      </c>
      <c r="AU543" s="78">
        <v>270</v>
      </c>
      <c r="AV543" s="77">
        <v>0</v>
      </c>
      <c r="AW543" s="77">
        <v>360</v>
      </c>
      <c r="AX543" s="77">
        <f t="shared" si="254"/>
        <v>90</v>
      </c>
      <c r="AY543" s="77">
        <f t="shared" si="255"/>
        <v>90</v>
      </c>
      <c r="AZ543" s="77">
        <f t="shared" si="256"/>
        <v>84</v>
      </c>
      <c r="BA543" s="77">
        <f t="shared" si="257"/>
        <v>180</v>
      </c>
      <c r="BB543" s="77">
        <f t="shared" si="258"/>
        <v>6</v>
      </c>
      <c r="BC543" s="77">
        <f t="shared" si="259"/>
        <v>270</v>
      </c>
      <c r="BD543" s="79">
        <f t="shared" si="260"/>
        <v>6</v>
      </c>
      <c r="BE543" s="70">
        <f t="shared" si="246"/>
        <v>36</v>
      </c>
      <c r="BF543" s="70">
        <f t="shared" si="244"/>
        <v>24</v>
      </c>
    </row>
    <row r="544" spans="3:58" s="70" customFormat="1">
      <c r="C544" s="70" t="s">
        <v>1386</v>
      </c>
      <c r="D544" s="70" t="s">
        <v>1387</v>
      </c>
      <c r="E544" s="70">
        <v>78</v>
      </c>
      <c r="F544" s="70">
        <v>4</v>
      </c>
      <c r="G544" s="71" t="str">
        <f t="shared" si="245"/>
        <v>78-4</v>
      </c>
      <c r="H544" s="70">
        <v>0</v>
      </c>
      <c r="I544" s="70">
        <v>60</v>
      </c>
      <c r="J544" s="70" t="str">
        <f>IF((I544/100)&gt;(VLOOKUP($G544,[1]Depth_Lookup_CCL!$A$3:$L$549,9,FALSE)),"Value too high",TRUE)</f>
        <v>Value too high</v>
      </c>
      <c r="K544" s="72">
        <f>(VLOOKUP($G544,Depth_Lookup_CCL!$A$3:$Z$549,11,FALSE))+(H544/100)</f>
        <v>206.22499999999999</v>
      </c>
      <c r="L544" s="72">
        <f>(VLOOKUP($G544,Depth_Lookup_CCL!$A$3:$Z$549,11,FALSE))+(I544/100)</f>
        <v>206.82499999999999</v>
      </c>
      <c r="M544" s="67">
        <v>102</v>
      </c>
      <c r="N544" s="70" t="s">
        <v>1410</v>
      </c>
      <c r="O544" s="70" t="s">
        <v>233</v>
      </c>
      <c r="P544" s="73"/>
      <c r="Q544" s="73"/>
      <c r="R544" s="73"/>
      <c r="S544" s="74"/>
      <c r="T544" s="73" t="s">
        <v>170</v>
      </c>
      <c r="U544" s="75" t="s">
        <v>155</v>
      </c>
      <c r="V544" s="73" t="s">
        <v>176</v>
      </c>
      <c r="W544" s="73" t="s">
        <v>107</v>
      </c>
      <c r="X544" s="73">
        <f>VLOOKUP(W544,[7]definitions_list_lookup!$V$12:$W$15,2,FALSE)</f>
        <v>2</v>
      </c>
      <c r="Y544" s="75" t="s">
        <v>243</v>
      </c>
      <c r="Z544" s="75">
        <f>VLOOKUP(Y544,[7]definitions_list_lookup!$AT$3:$AU$5,2,FALSE)</f>
        <v>2</v>
      </c>
      <c r="AA544" s="75">
        <v>5</v>
      </c>
      <c r="AB544" s="75"/>
      <c r="AC544" s="73"/>
      <c r="AD544" s="73"/>
      <c r="AE544" s="73"/>
      <c r="AF544" s="75"/>
      <c r="AG544" s="75"/>
      <c r="AH544" s="73"/>
      <c r="AI544" s="73"/>
      <c r="AJ544" s="73"/>
      <c r="AK544" s="72"/>
      <c r="AL544" s="76"/>
      <c r="AM544" s="76"/>
      <c r="AN544" s="72"/>
      <c r="AO544" s="76"/>
      <c r="AP544" s="72"/>
      <c r="AQ544" s="72"/>
      <c r="AR544" s="72"/>
      <c r="AS544" s="72"/>
      <c r="AT544" s="77">
        <v>21</v>
      </c>
      <c r="AU544" s="78">
        <v>90</v>
      </c>
      <c r="AV544" s="77">
        <v>13</v>
      </c>
      <c r="AW544" s="77">
        <v>360</v>
      </c>
      <c r="AX544" s="77">
        <f t="shared" si="254"/>
        <v>-121.02405592444218</v>
      </c>
      <c r="AY544" s="77">
        <f t="shared" si="255"/>
        <v>238.97594407555783</v>
      </c>
      <c r="AZ544" s="77">
        <f t="shared" si="256"/>
        <v>65.870404985632106</v>
      </c>
      <c r="BA544" s="77">
        <f t="shared" si="257"/>
        <v>328.97594407555783</v>
      </c>
      <c r="BB544" s="77">
        <f t="shared" si="258"/>
        <v>24.129595014367894</v>
      </c>
      <c r="BC544" s="77">
        <f t="shared" si="259"/>
        <v>58.975944075557834</v>
      </c>
      <c r="BD544" s="79">
        <f t="shared" si="260"/>
        <v>24.129595014367894</v>
      </c>
      <c r="BE544" s="70">
        <f t="shared" si="246"/>
        <v>54.129595014367894</v>
      </c>
      <c r="BF544" s="70">
        <f t="shared" si="244"/>
        <v>5.8704049856321063</v>
      </c>
    </row>
    <row r="545" spans="3:58" s="70" customFormat="1">
      <c r="C545" s="70" t="s">
        <v>1386</v>
      </c>
      <c r="D545" s="70" t="s">
        <v>1387</v>
      </c>
      <c r="E545" s="70">
        <v>79</v>
      </c>
      <c r="F545" s="70">
        <v>1</v>
      </c>
      <c r="G545" s="71" t="str">
        <f t="shared" si="245"/>
        <v>79-1</v>
      </c>
      <c r="H545" s="70">
        <v>0</v>
      </c>
      <c r="I545" s="70">
        <v>66</v>
      </c>
      <c r="J545" s="70" t="b">
        <f>IF((I545/100)&gt;(VLOOKUP($G545,[1]Depth_Lookup_CCL!$A$3:$L$549,9,FALSE)),"Value too high",TRUE)</f>
        <v>1</v>
      </c>
      <c r="K545" s="72">
        <f>(VLOOKUP($G545,Depth_Lookup_CCL!$A$3:$Z$549,11,FALSE))+(H545/100)</f>
        <v>206.75</v>
      </c>
      <c r="L545" s="72">
        <f>(VLOOKUP($G545,Depth_Lookup_CCL!$A$3:$Z$549,11,FALSE))+(I545/100)</f>
        <v>207.41</v>
      </c>
      <c r="M545" s="67">
        <v>102</v>
      </c>
      <c r="N545" s="70" t="s">
        <v>1389</v>
      </c>
      <c r="O545" s="70" t="s">
        <v>233</v>
      </c>
      <c r="P545" s="73"/>
      <c r="Q545" s="73"/>
      <c r="R545" s="73"/>
      <c r="S545" s="74"/>
      <c r="T545" s="73"/>
      <c r="U545" s="75"/>
      <c r="V545" s="73"/>
      <c r="W545" s="73"/>
      <c r="X545" s="73" t="e">
        <f>VLOOKUP(W545,[7]definitions_list_lookup!$V$12:$W$15,2,FALSE)</f>
        <v>#N/A</v>
      </c>
      <c r="Y545" s="75"/>
      <c r="Z545" s="75" t="e">
        <f>VLOOKUP(Y545,[7]definitions_list_lookup!$AT$3:$AU$5,2,FALSE)</f>
        <v>#N/A</v>
      </c>
      <c r="AA545" s="75"/>
      <c r="AB545" s="75"/>
      <c r="AC545" s="73"/>
      <c r="AD545" s="73"/>
      <c r="AE545" s="73"/>
      <c r="AF545" s="75"/>
      <c r="AG545" s="75"/>
      <c r="AH545" s="73"/>
      <c r="AI545" s="73"/>
      <c r="AJ545" s="73"/>
      <c r="AK545" s="72"/>
      <c r="AL545" s="76"/>
      <c r="AM545" s="76"/>
      <c r="AN545" s="72"/>
      <c r="AO545" s="76"/>
      <c r="AP545" s="72"/>
      <c r="AQ545" s="72"/>
      <c r="AR545" s="72"/>
      <c r="AS545" s="72"/>
      <c r="AT545" s="77"/>
      <c r="AU545" s="78"/>
      <c r="AV545" s="77"/>
      <c r="AW545" s="77"/>
      <c r="AX545" s="77"/>
      <c r="AY545" s="77"/>
      <c r="AZ545" s="77"/>
      <c r="BA545" s="77"/>
      <c r="BB545" s="77"/>
      <c r="BC545" s="77"/>
      <c r="BD545" s="79"/>
    </row>
    <row r="546" spans="3:58" s="70" customFormat="1">
      <c r="C546" s="70" t="s">
        <v>1386</v>
      </c>
      <c r="D546" s="70" t="s">
        <v>1387</v>
      </c>
      <c r="E546" s="70">
        <v>79</v>
      </c>
      <c r="F546" s="70">
        <v>2</v>
      </c>
      <c r="G546" s="71" t="str">
        <f t="shared" si="245"/>
        <v>79-2</v>
      </c>
      <c r="H546" s="70">
        <v>0</v>
      </c>
      <c r="I546" s="70">
        <v>82</v>
      </c>
      <c r="J546" s="70" t="str">
        <f>IF((I546/100)&gt;(VLOOKUP($G546,[1]Depth_Lookup_CCL!$A$3:$L$549,9,FALSE)),"Value too high",TRUE)</f>
        <v>Value too high</v>
      </c>
      <c r="K546" s="72">
        <f>(VLOOKUP($G546,Depth_Lookup_CCL!$A$3:$Z$549,11,FALSE))+(H546/100)</f>
        <v>207.41</v>
      </c>
      <c r="L546" s="72">
        <f>(VLOOKUP($G546,Depth_Lookup_CCL!$A$3:$Z$549,11,FALSE))+(I546/100)</f>
        <v>208.23</v>
      </c>
      <c r="M546" s="67">
        <v>102</v>
      </c>
      <c r="N546" s="70" t="s">
        <v>1395</v>
      </c>
      <c r="O546" s="70" t="s">
        <v>233</v>
      </c>
      <c r="P546" s="73"/>
      <c r="Q546" s="73"/>
      <c r="R546" s="73"/>
      <c r="S546" s="74"/>
      <c r="T546" s="73" t="s">
        <v>170</v>
      </c>
      <c r="U546" s="75" t="s">
        <v>155</v>
      </c>
      <c r="V546" s="73" t="s">
        <v>176</v>
      </c>
      <c r="W546" s="73" t="s">
        <v>107</v>
      </c>
      <c r="X546" s="73">
        <f>VLOOKUP(W546,[7]definitions_list_lookup!$V$12:$W$15,2,FALSE)</f>
        <v>2</v>
      </c>
      <c r="Y546" s="75" t="s">
        <v>242</v>
      </c>
      <c r="Z546" s="75">
        <f>VLOOKUP(Y546,[7]definitions_list_lookup!$AT$3:$AU$5,2,FALSE)</f>
        <v>1</v>
      </c>
      <c r="AA546" s="75">
        <v>20</v>
      </c>
      <c r="AB546" s="75"/>
      <c r="AC546" s="73"/>
      <c r="AD546" s="73"/>
      <c r="AE546" s="73"/>
      <c r="AF546" s="75"/>
      <c r="AG546" s="75"/>
      <c r="AH546" s="73"/>
      <c r="AI546" s="73"/>
      <c r="AJ546" s="73"/>
      <c r="AK546" s="72"/>
      <c r="AL546" s="76"/>
      <c r="AM546" s="76"/>
      <c r="AN546" s="72"/>
      <c r="AO546" s="76"/>
      <c r="AP546" s="72"/>
      <c r="AQ546" s="72"/>
      <c r="AR546" s="72"/>
      <c r="AS546" s="72"/>
      <c r="AT546" s="77">
        <v>14</v>
      </c>
      <c r="AU546" s="78">
        <v>270</v>
      </c>
      <c r="AV546" s="77">
        <v>27</v>
      </c>
      <c r="AW546" s="77">
        <v>360</v>
      </c>
      <c r="AX546" s="77">
        <f t="shared" si="254"/>
        <v>153.92593618537569</v>
      </c>
      <c r="AY546" s="77">
        <f t="shared" si="255"/>
        <v>153.92593618537569</v>
      </c>
      <c r="AZ546" s="77">
        <f t="shared" si="256"/>
        <v>60.435616760639611</v>
      </c>
      <c r="BA546" s="77">
        <f t="shared" si="257"/>
        <v>243.92593618537569</v>
      </c>
      <c r="BB546" s="77">
        <f t="shared" si="258"/>
        <v>29.564383239360389</v>
      </c>
      <c r="BC546" s="77">
        <f t="shared" si="259"/>
        <v>333.92593618537569</v>
      </c>
      <c r="BD546" s="79">
        <f t="shared" si="260"/>
        <v>29.564383239360389</v>
      </c>
      <c r="BE546" s="70">
        <f t="shared" si="246"/>
        <v>59.564383239360389</v>
      </c>
      <c r="BF546" s="70">
        <f t="shared" si="244"/>
        <v>0.4356167606396113</v>
      </c>
    </row>
    <row r="547" spans="3:58" s="70" customFormat="1">
      <c r="C547" s="70" t="s">
        <v>1386</v>
      </c>
      <c r="D547" s="70" t="s">
        <v>1387</v>
      </c>
      <c r="E547" s="70">
        <v>79</v>
      </c>
      <c r="F547" s="70">
        <v>3</v>
      </c>
      <c r="G547" s="71" t="str">
        <f t="shared" si="245"/>
        <v>79-3</v>
      </c>
      <c r="H547" s="70">
        <v>0</v>
      </c>
      <c r="I547" s="70">
        <v>82</v>
      </c>
      <c r="J547" s="70" t="b">
        <f>IF((I547/100)&gt;(VLOOKUP($G547,[1]Depth_Lookup_CCL!$A$3:$L$549,9,FALSE)),"Value too high",TRUE)</f>
        <v>1</v>
      </c>
      <c r="K547" s="72">
        <f>(VLOOKUP($G547,Depth_Lookup_CCL!$A$3:$Z$549,11,FALSE))+(H547/100)</f>
        <v>208.22</v>
      </c>
      <c r="L547" s="72">
        <f>(VLOOKUP($G547,Depth_Lookup_CCL!$A$3:$Z$549,11,FALSE))+(I547/100)</f>
        <v>209.04</v>
      </c>
      <c r="M547" s="67">
        <v>102</v>
      </c>
      <c r="N547" s="70" t="s">
        <v>1389</v>
      </c>
      <c r="O547" s="70" t="s">
        <v>233</v>
      </c>
      <c r="P547" s="73"/>
      <c r="Q547" s="73"/>
      <c r="R547" s="73"/>
      <c r="S547" s="74"/>
      <c r="T547" s="73" t="s">
        <v>170</v>
      </c>
      <c r="U547" s="75" t="s">
        <v>155</v>
      </c>
      <c r="V547" s="73" t="s">
        <v>176</v>
      </c>
      <c r="W547" s="73" t="s">
        <v>107</v>
      </c>
      <c r="X547" s="73">
        <f>VLOOKUP(W547,[7]definitions_list_lookup!$V$12:$W$15,2,FALSE)</f>
        <v>2</v>
      </c>
      <c r="Y547" s="75" t="s">
        <v>243</v>
      </c>
      <c r="Z547" s="75">
        <f>VLOOKUP(Y547,[7]definitions_list_lookup!$AT$3:$AU$5,2,FALSE)</f>
        <v>2</v>
      </c>
      <c r="AA547" s="75">
        <v>2</v>
      </c>
      <c r="AB547" s="75" t="s">
        <v>1409</v>
      </c>
      <c r="AC547" s="73"/>
      <c r="AD547" s="73"/>
      <c r="AE547" s="73"/>
      <c r="AF547" s="75"/>
      <c r="AG547" s="75"/>
      <c r="AH547" s="73"/>
      <c r="AI547" s="73"/>
      <c r="AJ547" s="73"/>
      <c r="AK547" s="72"/>
      <c r="AL547" s="76"/>
      <c r="AM547" s="76"/>
      <c r="AN547" s="72"/>
      <c r="AO547" s="76"/>
      <c r="AP547" s="72"/>
      <c r="AQ547" s="72"/>
      <c r="AR547" s="72"/>
      <c r="AS547" s="72"/>
      <c r="AT547" s="77">
        <v>0.1</v>
      </c>
      <c r="AU547" s="78">
        <v>90</v>
      </c>
      <c r="AV547" s="77">
        <v>22</v>
      </c>
      <c r="AW547" s="77">
        <v>360</v>
      </c>
      <c r="AX547" s="77">
        <f t="shared" si="254"/>
        <v>-179.75249260291639</v>
      </c>
      <c r="AY547" s="77">
        <f t="shared" si="255"/>
        <v>180.24750739708361</v>
      </c>
      <c r="AZ547" s="77">
        <f t="shared" si="256"/>
        <v>67.999814318845864</v>
      </c>
      <c r="BA547" s="77">
        <f t="shared" si="257"/>
        <v>270.24750739708361</v>
      </c>
      <c r="BB547" s="77">
        <f t="shared" si="258"/>
        <v>22.000185681154136</v>
      </c>
      <c r="BC547" s="77">
        <f t="shared" si="259"/>
        <v>0.24750739708360925</v>
      </c>
      <c r="BD547" s="79">
        <f t="shared" si="260"/>
        <v>22.000185681154136</v>
      </c>
      <c r="BE547" s="70">
        <f t="shared" si="246"/>
        <v>52.000185681154136</v>
      </c>
      <c r="BF547" s="70">
        <f t="shared" si="244"/>
        <v>7.9998143188458641</v>
      </c>
    </row>
    <row r="548" spans="3:58" s="70" customFormat="1">
      <c r="C548" s="70" t="s">
        <v>1386</v>
      </c>
      <c r="D548" s="70" t="s">
        <v>1387</v>
      </c>
      <c r="E548" s="70">
        <v>79</v>
      </c>
      <c r="F548" s="70">
        <v>4</v>
      </c>
      <c r="G548" s="71" t="str">
        <f t="shared" si="245"/>
        <v>79-4</v>
      </c>
      <c r="H548" s="70">
        <v>0</v>
      </c>
      <c r="I548" s="70">
        <v>86</v>
      </c>
      <c r="J548" s="70" t="b">
        <f>IF((I548/100)&gt;(VLOOKUP($G548,[1]Depth_Lookup_CCL!$A$3:$L$549,9,FALSE)),"Value too high",TRUE)</f>
        <v>1</v>
      </c>
      <c r="K548" s="72">
        <f>(VLOOKUP($G548,Depth_Lookup_CCL!$A$3:$Z$549,11,FALSE))+(H548/100)</f>
        <v>209.05</v>
      </c>
      <c r="L548" s="72">
        <f>(VLOOKUP($G548,Depth_Lookup_CCL!$A$3:$Z$549,11,FALSE))+(I548/100)</f>
        <v>209.91000000000003</v>
      </c>
      <c r="M548" s="67">
        <v>102</v>
      </c>
      <c r="N548" s="70" t="s">
        <v>1410</v>
      </c>
      <c r="O548" s="70" t="s">
        <v>233</v>
      </c>
      <c r="P548" s="73"/>
      <c r="Q548" s="73"/>
      <c r="R548" s="73"/>
      <c r="S548" s="74"/>
      <c r="T548" s="73" t="s">
        <v>158</v>
      </c>
      <c r="U548" s="75" t="s">
        <v>155</v>
      </c>
      <c r="V548" s="73" t="s">
        <v>176</v>
      </c>
      <c r="W548" s="73" t="s">
        <v>107</v>
      </c>
      <c r="X548" s="73">
        <f>VLOOKUP(W548,[7]definitions_list_lookup!$V$12:$W$15,2,FALSE)</f>
        <v>2</v>
      </c>
      <c r="Y548" s="75" t="s">
        <v>241</v>
      </c>
      <c r="Z548" s="75">
        <f>VLOOKUP(Y548,[7]definitions_list_lookup!$AT$3:$AU$5,2,FALSE)</f>
        <v>0</v>
      </c>
      <c r="AA548" s="75">
        <v>7</v>
      </c>
      <c r="AB548" s="75"/>
      <c r="AC548" s="73"/>
      <c r="AD548" s="73"/>
      <c r="AE548" s="73"/>
      <c r="AF548" s="75"/>
      <c r="AG548" s="75"/>
      <c r="AH548" s="73"/>
      <c r="AI548" s="73"/>
      <c r="AJ548" s="73"/>
      <c r="AK548" s="72"/>
      <c r="AL548" s="76"/>
      <c r="AM548" s="76"/>
      <c r="AN548" s="72"/>
      <c r="AO548" s="76"/>
      <c r="AP548" s="72"/>
      <c r="AQ548" s="72"/>
      <c r="AR548" s="72"/>
      <c r="AS548" s="72"/>
      <c r="AT548" s="77">
        <v>6</v>
      </c>
      <c r="AU548" s="78">
        <v>270</v>
      </c>
      <c r="AV548" s="77">
        <v>10</v>
      </c>
      <c r="AW548" s="77">
        <v>360</v>
      </c>
      <c r="AX548" s="77">
        <f t="shared" si="254"/>
        <v>149.20185591801396</v>
      </c>
      <c r="AY548" s="77">
        <f t="shared" si="255"/>
        <v>149.20185591801396</v>
      </c>
      <c r="AZ548" s="77">
        <f t="shared" si="256"/>
        <v>78.399716377492069</v>
      </c>
      <c r="BA548" s="77">
        <f t="shared" si="257"/>
        <v>239.20185591801396</v>
      </c>
      <c r="BB548" s="77">
        <f t="shared" si="258"/>
        <v>11.600283622507931</v>
      </c>
      <c r="BC548" s="77">
        <f t="shared" si="259"/>
        <v>329.20185591801396</v>
      </c>
      <c r="BD548" s="79">
        <f t="shared" si="260"/>
        <v>11.600283622507931</v>
      </c>
      <c r="BE548" s="70">
        <f t="shared" si="246"/>
        <v>41.600283622507931</v>
      </c>
      <c r="BF548" s="70">
        <f t="shared" si="244"/>
        <v>18.399716377492069</v>
      </c>
    </row>
    <row r="549" spans="3:58" s="70" customFormat="1">
      <c r="C549" s="70" t="s">
        <v>1386</v>
      </c>
      <c r="D549" s="70" t="s">
        <v>1387</v>
      </c>
      <c r="E549" s="70">
        <v>80</v>
      </c>
      <c r="F549" s="70">
        <v>1</v>
      </c>
      <c r="G549" s="71" t="str">
        <f t="shared" si="245"/>
        <v>80-1</v>
      </c>
      <c r="H549" s="70">
        <v>0</v>
      </c>
      <c r="I549" s="70">
        <v>86</v>
      </c>
      <c r="J549" s="70" t="b">
        <f>IF((I549/100)&gt;(VLOOKUP($G549,[1]Depth_Lookup_CCL!$A$3:$L$549,9,FALSE)),"Value too high",TRUE)</f>
        <v>1</v>
      </c>
      <c r="K549" s="72">
        <f>(VLOOKUP($G549,Depth_Lookup_CCL!$A$3:$Z$549,11,FALSE))+(H549/100)</f>
        <v>209.8</v>
      </c>
      <c r="L549" s="72">
        <f>(VLOOKUP($G549,Depth_Lookup_CCL!$A$3:$Z$549,11,FALSE))+(I549/100)</f>
        <v>210.66000000000003</v>
      </c>
      <c r="M549" s="67">
        <v>102</v>
      </c>
      <c r="N549" s="70" t="s">
        <v>1389</v>
      </c>
      <c r="O549" s="70" t="s">
        <v>233</v>
      </c>
      <c r="P549" s="73"/>
      <c r="Q549" s="73"/>
      <c r="R549" s="73"/>
      <c r="S549" s="74"/>
      <c r="T549" s="73" t="s">
        <v>158</v>
      </c>
      <c r="U549" s="75" t="s">
        <v>155</v>
      </c>
      <c r="V549" s="73" t="s">
        <v>176</v>
      </c>
      <c r="W549" s="73" t="s">
        <v>107</v>
      </c>
      <c r="X549" s="73">
        <f>VLOOKUP(W549,[7]definitions_list_lookup!$V$12:$W$15,2,FALSE)</f>
        <v>2</v>
      </c>
      <c r="Y549" s="75" t="s">
        <v>243</v>
      </c>
      <c r="Z549" s="75">
        <f>VLOOKUP(Y549,[7]definitions_list_lookup!$AT$3:$AU$5,2,FALSE)</f>
        <v>2</v>
      </c>
      <c r="AA549" s="75">
        <v>60</v>
      </c>
      <c r="AB549" s="75"/>
      <c r="AC549" s="73"/>
      <c r="AD549" s="73"/>
      <c r="AE549" s="73"/>
      <c r="AF549" s="75"/>
      <c r="AG549" s="75"/>
      <c r="AH549" s="73"/>
      <c r="AI549" s="73"/>
      <c r="AJ549" s="73"/>
      <c r="AK549" s="72"/>
      <c r="AL549" s="76"/>
      <c r="AM549" s="76"/>
      <c r="AN549" s="72"/>
      <c r="AO549" s="76"/>
      <c r="AP549" s="72"/>
      <c r="AQ549" s="72"/>
      <c r="AR549" s="72"/>
      <c r="AS549" s="72"/>
      <c r="AT549" s="77">
        <v>17</v>
      </c>
      <c r="AU549" s="78">
        <v>90</v>
      </c>
      <c r="AV549" s="77">
        <v>0</v>
      </c>
      <c r="AW549" s="77">
        <v>360</v>
      </c>
      <c r="AX549" s="77">
        <f t="shared" si="254"/>
        <v>-90.000000000000014</v>
      </c>
      <c r="AY549" s="77">
        <f t="shared" si="255"/>
        <v>270</v>
      </c>
      <c r="AZ549" s="77">
        <f t="shared" si="256"/>
        <v>73</v>
      </c>
      <c r="BA549" s="77">
        <f t="shared" si="257"/>
        <v>360</v>
      </c>
      <c r="BB549" s="77">
        <f t="shared" si="258"/>
        <v>17</v>
      </c>
      <c r="BC549" s="77">
        <f t="shared" si="259"/>
        <v>90</v>
      </c>
      <c r="BD549" s="79">
        <f t="shared" si="260"/>
        <v>17</v>
      </c>
      <c r="BE549" s="70">
        <f t="shared" si="246"/>
        <v>47</v>
      </c>
      <c r="BF549" s="70">
        <f t="shared" si="244"/>
        <v>13</v>
      </c>
    </row>
    <row r="550" spans="3:58" s="70" customFormat="1">
      <c r="C550" s="70" t="s">
        <v>1386</v>
      </c>
      <c r="D550" s="70" t="s">
        <v>1387</v>
      </c>
      <c r="E550" s="70">
        <v>80</v>
      </c>
      <c r="F550" s="70">
        <v>2</v>
      </c>
      <c r="G550" s="71" t="str">
        <f t="shared" si="245"/>
        <v>80-2</v>
      </c>
      <c r="H550" s="70">
        <v>0</v>
      </c>
      <c r="I550" s="70">
        <v>74</v>
      </c>
      <c r="J550" s="70" t="b">
        <f>IF((I550/100)&gt;(VLOOKUP($G550,[1]Depth_Lookup_CCL!$A$3:$L$549,9,FALSE)),"Value too high",TRUE)</f>
        <v>1</v>
      </c>
      <c r="K550" s="72">
        <f>(VLOOKUP($G550,Depth_Lookup_CCL!$A$3:$Z$549,11,FALSE))+(H550/100)</f>
        <v>210.67000000000002</v>
      </c>
      <c r="L550" s="72">
        <f>(VLOOKUP($G550,Depth_Lookup_CCL!$A$3:$Z$549,11,FALSE))+(I550/100)</f>
        <v>211.41000000000003</v>
      </c>
      <c r="M550" s="67">
        <v>102</v>
      </c>
      <c r="N550" s="70" t="s">
        <v>1410</v>
      </c>
      <c r="O550" s="70" t="s">
        <v>233</v>
      </c>
      <c r="P550" s="73"/>
      <c r="Q550" s="73"/>
      <c r="R550" s="73"/>
      <c r="S550" s="74"/>
      <c r="T550" s="73" t="s">
        <v>158</v>
      </c>
      <c r="U550" s="75" t="s">
        <v>155</v>
      </c>
      <c r="V550" s="73" t="s">
        <v>176</v>
      </c>
      <c r="W550" s="73" t="s">
        <v>107</v>
      </c>
      <c r="X550" s="73">
        <f>VLOOKUP(W550,[7]definitions_list_lookup!$V$12:$W$15,2,FALSE)</f>
        <v>2</v>
      </c>
      <c r="Y550" s="75" t="s">
        <v>243</v>
      </c>
      <c r="Z550" s="75">
        <f>VLOOKUP(Y550,[7]definitions_list_lookup!$AT$3:$AU$5,2,FALSE)</f>
        <v>2</v>
      </c>
      <c r="AA550" s="75">
        <v>60</v>
      </c>
      <c r="AB550" s="75"/>
      <c r="AC550" s="73"/>
      <c r="AD550" s="73"/>
      <c r="AE550" s="73"/>
      <c r="AF550" s="75"/>
      <c r="AG550" s="75"/>
      <c r="AH550" s="73"/>
      <c r="AI550" s="73"/>
      <c r="AJ550" s="73"/>
      <c r="AK550" s="72"/>
      <c r="AL550" s="76"/>
      <c r="AM550" s="76"/>
      <c r="AN550" s="72"/>
      <c r="AO550" s="76"/>
      <c r="AP550" s="72"/>
      <c r="AQ550" s="72"/>
      <c r="AR550" s="72"/>
      <c r="AS550" s="72"/>
      <c r="AT550" s="77">
        <v>12</v>
      </c>
      <c r="AU550" s="78">
        <v>180</v>
      </c>
      <c r="AV550" s="77">
        <v>0</v>
      </c>
      <c r="AW550" s="77">
        <v>270</v>
      </c>
      <c r="AX550" s="77">
        <f t="shared" si="254"/>
        <v>0</v>
      </c>
      <c r="AY550" s="77">
        <f t="shared" si="255"/>
        <v>360</v>
      </c>
      <c r="AZ550" s="77">
        <f t="shared" si="256"/>
        <v>78.000000000000014</v>
      </c>
      <c r="BA550" s="77">
        <f t="shared" si="257"/>
        <v>90</v>
      </c>
      <c r="BB550" s="77">
        <f t="shared" si="258"/>
        <v>11.999999999999986</v>
      </c>
      <c r="BC550" s="77">
        <f t="shared" si="259"/>
        <v>180</v>
      </c>
      <c r="BD550" s="79">
        <f t="shared" si="260"/>
        <v>11.999999999999986</v>
      </c>
      <c r="BE550" s="70">
        <f t="shared" si="246"/>
        <v>41.999999999999986</v>
      </c>
      <c r="BF550" s="70">
        <f t="shared" si="244"/>
        <v>18.000000000000014</v>
      </c>
    </row>
    <row r="551" spans="3:58" s="70" customFormat="1">
      <c r="C551" s="70" t="s">
        <v>1386</v>
      </c>
      <c r="D551" s="70" t="s">
        <v>1387</v>
      </c>
      <c r="E551" s="70">
        <v>80</v>
      </c>
      <c r="F551" s="70">
        <v>3</v>
      </c>
      <c r="G551" s="71" t="str">
        <f t="shared" si="245"/>
        <v>80-3</v>
      </c>
      <c r="H551" s="70">
        <v>0</v>
      </c>
      <c r="I551" s="70">
        <v>81</v>
      </c>
      <c r="J551" s="70" t="b">
        <f>IF((I551/100)&gt;(VLOOKUP($G551,[1]Depth_Lookup_CCL!$A$3:$L$549,9,FALSE)),"Value too high",TRUE)</f>
        <v>1</v>
      </c>
      <c r="K551" s="72">
        <f>(VLOOKUP($G551,Depth_Lookup_CCL!$A$3:$Z$549,11,FALSE))+(H551/100)</f>
        <v>211.41000000000003</v>
      </c>
      <c r="L551" s="72">
        <f>(VLOOKUP($G551,Depth_Lookup_CCL!$A$3:$Z$549,11,FALSE))+(I551/100)</f>
        <v>212.22000000000003</v>
      </c>
      <c r="M551" s="67">
        <v>102</v>
      </c>
      <c r="N551" s="70" t="s">
        <v>1410</v>
      </c>
      <c r="O551" s="70" t="s">
        <v>233</v>
      </c>
      <c r="P551" s="73"/>
      <c r="Q551" s="73"/>
      <c r="R551" s="73"/>
      <c r="S551" s="74"/>
      <c r="T551" s="73" t="s">
        <v>158</v>
      </c>
      <c r="U551" s="75" t="s">
        <v>155</v>
      </c>
      <c r="V551" s="73" t="s">
        <v>176</v>
      </c>
      <c r="W551" s="73" t="s">
        <v>107</v>
      </c>
      <c r="X551" s="73">
        <f>VLOOKUP(W551,[7]definitions_list_lookup!$V$12:$W$15,2,FALSE)</f>
        <v>2</v>
      </c>
      <c r="Y551" s="75" t="s">
        <v>242</v>
      </c>
      <c r="Z551" s="75">
        <f>VLOOKUP(Y551,[7]definitions_list_lookup!$AT$3:$AU$5,2,FALSE)</f>
        <v>1</v>
      </c>
      <c r="AA551" s="75">
        <v>10</v>
      </c>
      <c r="AB551" s="75"/>
      <c r="AC551" s="73"/>
      <c r="AD551" s="73"/>
      <c r="AE551" s="73"/>
      <c r="AF551" s="75"/>
      <c r="AG551" s="75"/>
      <c r="AH551" s="73"/>
      <c r="AI551" s="73"/>
      <c r="AJ551" s="73"/>
      <c r="AK551" s="72"/>
      <c r="AL551" s="76"/>
      <c r="AM551" s="76"/>
      <c r="AN551" s="72"/>
      <c r="AO551" s="76"/>
      <c r="AP551" s="72"/>
      <c r="AQ551" s="72"/>
      <c r="AR551" s="72"/>
      <c r="AS551" s="72"/>
      <c r="AT551" s="77">
        <v>19</v>
      </c>
      <c r="AU551" s="78">
        <v>90</v>
      </c>
      <c r="AV551" s="77">
        <v>0</v>
      </c>
      <c r="AW551" s="77">
        <v>360</v>
      </c>
      <c r="AX551" s="77">
        <f t="shared" si="254"/>
        <v>-90.000000000000014</v>
      </c>
      <c r="AY551" s="77">
        <f t="shared" si="255"/>
        <v>270</v>
      </c>
      <c r="AZ551" s="77">
        <f t="shared" si="256"/>
        <v>71</v>
      </c>
      <c r="BA551" s="77">
        <f t="shared" si="257"/>
        <v>360</v>
      </c>
      <c r="BB551" s="77">
        <f t="shared" si="258"/>
        <v>19</v>
      </c>
      <c r="BC551" s="77">
        <f t="shared" si="259"/>
        <v>90</v>
      </c>
      <c r="BD551" s="79">
        <f t="shared" si="260"/>
        <v>19</v>
      </c>
      <c r="BE551" s="70">
        <f t="shared" si="246"/>
        <v>49</v>
      </c>
      <c r="BF551" s="70">
        <f t="shared" si="244"/>
        <v>11</v>
      </c>
    </row>
    <row r="552" spans="3:58" s="70" customFormat="1">
      <c r="C552" s="70" t="s">
        <v>1386</v>
      </c>
      <c r="D552" s="70" t="s">
        <v>1387</v>
      </c>
      <c r="E552" s="70">
        <v>80</v>
      </c>
      <c r="F552" s="70">
        <v>4</v>
      </c>
      <c r="G552" s="71" t="str">
        <f t="shared" si="245"/>
        <v>80-4</v>
      </c>
      <c r="H552" s="70">
        <v>0</v>
      </c>
      <c r="I552" s="70">
        <v>67</v>
      </c>
      <c r="J552" s="70" t="b">
        <f>IF((I552/100)&gt;(VLOOKUP($G552,[1]Depth_Lookup_CCL!$A$3:$L$549,9,FALSE)),"Value too high",TRUE)</f>
        <v>1</v>
      </c>
      <c r="K552" s="72">
        <f>(VLOOKUP($G552,Depth_Lookup_CCL!$A$3:$Z$549,11,FALSE))+(H552/100)</f>
        <v>212.24000000000004</v>
      </c>
      <c r="L552" s="72">
        <f>(VLOOKUP($G552,Depth_Lookup_CCL!$A$3:$Z$549,11,FALSE))+(I552/100)</f>
        <v>212.91000000000003</v>
      </c>
      <c r="M552" s="67">
        <v>102</v>
      </c>
      <c r="N552" s="70" t="s">
        <v>1389</v>
      </c>
      <c r="O552" s="70" t="s">
        <v>233</v>
      </c>
      <c r="P552" s="73"/>
      <c r="Q552" s="73"/>
      <c r="R552" s="73"/>
      <c r="S552" s="74"/>
      <c r="T552" s="73" t="s">
        <v>170</v>
      </c>
      <c r="U552" s="75" t="s">
        <v>155</v>
      </c>
      <c r="V552" s="73" t="s">
        <v>176</v>
      </c>
      <c r="W552" s="73" t="s">
        <v>107</v>
      </c>
      <c r="X552" s="73">
        <f>VLOOKUP(W552,[7]definitions_list_lookup!$V$12:$W$15,2,FALSE)</f>
        <v>2</v>
      </c>
      <c r="Y552" s="75" t="s">
        <v>243</v>
      </c>
      <c r="Z552" s="75">
        <f>VLOOKUP(Y552,[7]definitions_list_lookup!$AT$3:$AU$5,2,FALSE)</f>
        <v>2</v>
      </c>
      <c r="AA552" s="75">
        <v>20</v>
      </c>
      <c r="AB552" s="75" t="s">
        <v>1411</v>
      </c>
      <c r="AC552" s="73"/>
      <c r="AD552" s="73"/>
      <c r="AE552" s="73"/>
      <c r="AF552" s="75"/>
      <c r="AG552" s="75"/>
      <c r="AH552" s="73"/>
      <c r="AI552" s="73"/>
      <c r="AJ552" s="73"/>
      <c r="AK552" s="72"/>
      <c r="AL552" s="76"/>
      <c r="AM552" s="76"/>
      <c r="AN552" s="72"/>
      <c r="AO552" s="76"/>
      <c r="AP552" s="72"/>
      <c r="AQ552" s="72"/>
      <c r="AR552" s="72"/>
      <c r="AS552" s="72"/>
      <c r="AT552" s="77">
        <v>8</v>
      </c>
      <c r="AU552" s="78">
        <v>270</v>
      </c>
      <c r="AV552" s="77">
        <v>0</v>
      </c>
      <c r="AW552" s="77">
        <v>360</v>
      </c>
      <c r="AX552" s="77">
        <f t="shared" si="254"/>
        <v>90</v>
      </c>
      <c r="AY552" s="77">
        <f t="shared" si="255"/>
        <v>90</v>
      </c>
      <c r="AZ552" s="77">
        <f t="shared" si="256"/>
        <v>82</v>
      </c>
      <c r="BA552" s="77">
        <f t="shared" si="257"/>
        <v>180</v>
      </c>
      <c r="BB552" s="77">
        <f t="shared" si="258"/>
        <v>8</v>
      </c>
      <c r="BC552" s="77">
        <f t="shared" si="259"/>
        <v>270</v>
      </c>
      <c r="BD552" s="79">
        <f t="shared" si="260"/>
        <v>8</v>
      </c>
      <c r="BE552" s="70">
        <f t="shared" si="246"/>
        <v>38</v>
      </c>
      <c r="BF552" s="70">
        <f t="shared" si="244"/>
        <v>22</v>
      </c>
    </row>
    <row r="553" spans="3:58" s="70" customFormat="1">
      <c r="C553" s="70" t="s">
        <v>1386</v>
      </c>
      <c r="D553" s="70" t="s">
        <v>1387</v>
      </c>
      <c r="E553" s="70">
        <v>81</v>
      </c>
      <c r="F553" s="70">
        <v>1</v>
      </c>
      <c r="G553" s="71" t="str">
        <f t="shared" si="245"/>
        <v>81-1</v>
      </c>
      <c r="H553" s="70">
        <v>0</v>
      </c>
      <c r="I553" s="70">
        <v>87</v>
      </c>
      <c r="J553" s="70" t="b">
        <f>IF((I553/100)&gt;(VLOOKUP($G553,[1]Depth_Lookup_CCL!$A$3:$L$549,9,FALSE)),"Value too high",TRUE)</f>
        <v>1</v>
      </c>
      <c r="K553" s="72">
        <f>(VLOOKUP($G553,Depth_Lookup_CCL!$A$3:$Z$549,11,FALSE))+(H553/100)</f>
        <v>212.85</v>
      </c>
      <c r="L553" s="72">
        <f>(VLOOKUP($G553,Depth_Lookup_CCL!$A$3:$Z$549,11,FALSE))+(I553/100)</f>
        <v>213.72</v>
      </c>
      <c r="M553" s="67">
        <v>102</v>
      </c>
      <c r="N553" s="70" t="s">
        <v>1389</v>
      </c>
      <c r="O553" s="70" t="s">
        <v>233</v>
      </c>
      <c r="P553" s="73"/>
      <c r="Q553" s="73"/>
      <c r="R553" s="73"/>
      <c r="S553" s="74"/>
      <c r="T553" s="73" t="s">
        <v>170</v>
      </c>
      <c r="U553" s="75" t="s">
        <v>155</v>
      </c>
      <c r="V553" s="73" t="s">
        <v>176</v>
      </c>
      <c r="W553" s="73" t="s">
        <v>107</v>
      </c>
      <c r="X553" s="73">
        <f>VLOOKUP(W553,[7]definitions_list_lookup!$V$12:$W$15,2,FALSE)</f>
        <v>2</v>
      </c>
      <c r="Y553" s="75" t="s">
        <v>243</v>
      </c>
      <c r="Z553" s="75">
        <f>VLOOKUP(Y553,[7]definitions_list_lookup!$AT$3:$AU$5,2,FALSE)</f>
        <v>2</v>
      </c>
      <c r="AA553" s="75">
        <v>12</v>
      </c>
      <c r="AB553" s="75"/>
      <c r="AC553" s="73"/>
      <c r="AD553" s="73"/>
      <c r="AE553" s="73"/>
      <c r="AF553" s="75"/>
      <c r="AG553" s="75"/>
      <c r="AH553" s="73"/>
      <c r="AI553" s="73"/>
      <c r="AJ553" s="73"/>
      <c r="AK553" s="72"/>
      <c r="AL553" s="76"/>
      <c r="AM553" s="76"/>
      <c r="AN553" s="72"/>
      <c r="AO553" s="76"/>
      <c r="AP553" s="72"/>
      <c r="AQ553" s="72"/>
      <c r="AR553" s="72"/>
      <c r="AS553" s="72"/>
      <c r="AT553" s="77">
        <v>13</v>
      </c>
      <c r="AU553" s="78">
        <v>270</v>
      </c>
      <c r="AV553" s="77">
        <v>0</v>
      </c>
      <c r="AW553" s="77">
        <v>360</v>
      </c>
      <c r="AX553" s="77">
        <f t="shared" si="254"/>
        <v>90</v>
      </c>
      <c r="AY553" s="77">
        <f t="shared" si="255"/>
        <v>90</v>
      </c>
      <c r="AZ553" s="77">
        <f t="shared" si="256"/>
        <v>77</v>
      </c>
      <c r="BA553" s="77">
        <f t="shared" si="257"/>
        <v>180</v>
      </c>
      <c r="BB553" s="77">
        <f t="shared" si="258"/>
        <v>13</v>
      </c>
      <c r="BC553" s="77">
        <f t="shared" si="259"/>
        <v>270</v>
      </c>
      <c r="BD553" s="79">
        <f t="shared" si="260"/>
        <v>13</v>
      </c>
      <c r="BE553" s="70">
        <f t="shared" si="246"/>
        <v>43</v>
      </c>
      <c r="BF553" s="70">
        <f t="shared" si="244"/>
        <v>17</v>
      </c>
    </row>
    <row r="554" spans="3:58" s="70" customFormat="1">
      <c r="C554" s="70" t="s">
        <v>1386</v>
      </c>
      <c r="D554" s="70" t="s">
        <v>1387</v>
      </c>
      <c r="E554" s="70">
        <v>81</v>
      </c>
      <c r="F554" s="70">
        <v>2</v>
      </c>
      <c r="G554" s="71" t="str">
        <f t="shared" si="245"/>
        <v>81-2</v>
      </c>
      <c r="H554" s="70">
        <v>0</v>
      </c>
      <c r="I554" s="70">
        <v>78</v>
      </c>
      <c r="J554" s="70" t="b">
        <f>IF((I554/100)&gt;(VLOOKUP($G554,[1]Depth_Lookup_CCL!$A$3:$L$549,9,FALSE)),"Value too high",TRUE)</f>
        <v>1</v>
      </c>
      <c r="K554" s="72">
        <f>(VLOOKUP($G554,Depth_Lookup_CCL!$A$3:$Z$549,11,FALSE))+(H554/100)</f>
        <v>213.72</v>
      </c>
      <c r="L554" s="72">
        <f>(VLOOKUP($G554,Depth_Lookup_CCL!$A$3:$Z$549,11,FALSE))+(I554/100)</f>
        <v>214.5</v>
      </c>
      <c r="M554" s="67">
        <v>102</v>
      </c>
      <c r="N554" s="70" t="s">
        <v>1389</v>
      </c>
      <c r="O554" s="70" t="s">
        <v>233</v>
      </c>
      <c r="P554" s="73"/>
      <c r="Q554" s="73"/>
      <c r="R554" s="73"/>
      <c r="S554" s="74"/>
      <c r="T554" s="73" t="s">
        <v>170</v>
      </c>
      <c r="U554" s="75" t="s">
        <v>155</v>
      </c>
      <c r="V554" s="73" t="s">
        <v>176</v>
      </c>
      <c r="W554" s="73" t="s">
        <v>107</v>
      </c>
      <c r="X554" s="73">
        <f>VLOOKUP(W554,[7]definitions_list_lookup!$V$12:$W$15,2,FALSE)</f>
        <v>2</v>
      </c>
      <c r="Y554" s="75" t="s">
        <v>243</v>
      </c>
      <c r="Z554" s="75">
        <f>VLOOKUP(Y554,[7]definitions_list_lookup!$AT$3:$AU$5,2,FALSE)</f>
        <v>2</v>
      </c>
      <c r="AA554" s="75">
        <v>25</v>
      </c>
      <c r="AB554" s="75"/>
      <c r="AC554" s="73"/>
      <c r="AD554" s="73"/>
      <c r="AE554" s="73"/>
      <c r="AF554" s="75"/>
      <c r="AG554" s="75"/>
      <c r="AH554" s="73"/>
      <c r="AI554" s="73"/>
      <c r="AJ554" s="73"/>
      <c r="AK554" s="72"/>
      <c r="AL554" s="76"/>
      <c r="AM554" s="76"/>
      <c r="AN554" s="72"/>
      <c r="AO554" s="76"/>
      <c r="AP554" s="72"/>
      <c r="AQ554" s="72"/>
      <c r="AR554" s="72"/>
      <c r="AS554" s="72"/>
      <c r="AT554" s="77">
        <v>10</v>
      </c>
      <c r="AU554" s="78">
        <v>90</v>
      </c>
      <c r="AV554" s="77">
        <v>0</v>
      </c>
      <c r="AW554" s="77">
        <v>360</v>
      </c>
      <c r="AX554" s="77">
        <f t="shared" si="254"/>
        <v>-90.000000000000014</v>
      </c>
      <c r="AY554" s="77">
        <f t="shared" si="255"/>
        <v>270</v>
      </c>
      <c r="AZ554" s="77">
        <f t="shared" si="256"/>
        <v>80</v>
      </c>
      <c r="BA554" s="77">
        <f t="shared" si="257"/>
        <v>360</v>
      </c>
      <c r="BB554" s="77">
        <f t="shared" si="258"/>
        <v>10</v>
      </c>
      <c r="BC554" s="77">
        <f t="shared" si="259"/>
        <v>90</v>
      </c>
      <c r="BD554" s="79">
        <f t="shared" si="260"/>
        <v>10</v>
      </c>
      <c r="BE554" s="70">
        <f t="shared" si="246"/>
        <v>40</v>
      </c>
      <c r="BF554" s="70">
        <f t="shared" ref="BF554:BF622" si="261">30-BD554</f>
        <v>20</v>
      </c>
    </row>
    <row r="555" spans="3:58" s="70" customFormat="1">
      <c r="C555" s="70" t="s">
        <v>1386</v>
      </c>
      <c r="D555" s="70" t="s">
        <v>1387</v>
      </c>
      <c r="E555" s="70">
        <v>81</v>
      </c>
      <c r="F555" s="70">
        <v>3</v>
      </c>
      <c r="G555" s="71" t="str">
        <f t="shared" si="245"/>
        <v>81-3</v>
      </c>
      <c r="H555" s="70">
        <v>0</v>
      </c>
      <c r="I555" s="70">
        <v>79</v>
      </c>
      <c r="J555" s="70" t="b">
        <f>IF((I555/100)&gt;(VLOOKUP($G555,[1]Depth_Lookup_CCL!$A$3:$L$549,9,FALSE)),"Value too high",TRUE)</f>
        <v>1</v>
      </c>
      <c r="K555" s="72">
        <f>(VLOOKUP($G555,Depth_Lookup_CCL!$A$3:$Z$549,11,FALSE))+(H555/100)</f>
        <v>214.51</v>
      </c>
      <c r="L555" s="72">
        <f>(VLOOKUP($G555,Depth_Lookup_CCL!$A$3:$Z$549,11,FALSE))+(I555/100)</f>
        <v>215.29999999999998</v>
      </c>
      <c r="M555" s="67">
        <v>102</v>
      </c>
      <c r="N555" s="70" t="s">
        <v>1389</v>
      </c>
      <c r="O555" s="70" t="s">
        <v>233</v>
      </c>
      <c r="P555" s="73"/>
      <c r="Q555" s="73"/>
      <c r="R555" s="73"/>
      <c r="S555" s="74"/>
      <c r="T555" s="73" t="s">
        <v>170</v>
      </c>
      <c r="U555" s="75" t="s">
        <v>155</v>
      </c>
      <c r="V555" s="73" t="s">
        <v>176</v>
      </c>
      <c r="W555" s="73" t="s">
        <v>107</v>
      </c>
      <c r="X555" s="73">
        <f>VLOOKUP(W555,[7]definitions_list_lookup!$V$12:$W$15,2,FALSE)</f>
        <v>2</v>
      </c>
      <c r="Y555" s="75" t="s">
        <v>243</v>
      </c>
      <c r="Z555" s="75">
        <f>VLOOKUP(Y555,[7]definitions_list_lookup!$AT$3:$AU$5,2,FALSE)</f>
        <v>2</v>
      </c>
      <c r="AA555" s="75">
        <v>12</v>
      </c>
      <c r="AB555" s="75"/>
      <c r="AC555" s="73"/>
      <c r="AD555" s="73"/>
      <c r="AE555" s="73"/>
      <c r="AF555" s="75"/>
      <c r="AG555" s="75"/>
      <c r="AH555" s="73"/>
      <c r="AI555" s="73"/>
      <c r="AJ555" s="73"/>
      <c r="AK555" s="72"/>
      <c r="AL555" s="76"/>
      <c r="AM555" s="76"/>
      <c r="AN555" s="72"/>
      <c r="AO555" s="76"/>
      <c r="AP555" s="72"/>
      <c r="AQ555" s="72"/>
      <c r="AR555" s="72"/>
      <c r="AS555" s="72"/>
      <c r="AT555" s="77">
        <v>36</v>
      </c>
      <c r="AU555" s="78">
        <v>270</v>
      </c>
      <c r="AV555" s="77">
        <v>6</v>
      </c>
      <c r="AW555" s="77">
        <v>360</v>
      </c>
      <c r="AX555" s="77">
        <f t="shared" si="254"/>
        <v>98.231507195472375</v>
      </c>
      <c r="AY555" s="77">
        <f t="shared" si="255"/>
        <v>98.231507195472375</v>
      </c>
      <c r="AZ555" s="77">
        <f t="shared" si="256"/>
        <v>53.717401314096875</v>
      </c>
      <c r="BA555" s="77">
        <f t="shared" si="257"/>
        <v>188.23150719547237</v>
      </c>
      <c r="BB555" s="77">
        <f t="shared" si="258"/>
        <v>36.282598685903125</v>
      </c>
      <c r="BC555" s="77">
        <f t="shared" si="259"/>
        <v>278.23150719547237</v>
      </c>
      <c r="BD555" s="79">
        <f t="shared" si="260"/>
        <v>36.282598685903125</v>
      </c>
      <c r="BE555" s="70">
        <f t="shared" si="246"/>
        <v>66.282598685903125</v>
      </c>
      <c r="BF555" s="70">
        <f t="shared" si="261"/>
        <v>-6.2825986859031246</v>
      </c>
    </row>
    <row r="556" spans="3:58" s="70" customFormat="1">
      <c r="C556" s="70" t="s">
        <v>1386</v>
      </c>
      <c r="D556" s="70" t="s">
        <v>1387</v>
      </c>
      <c r="E556" s="70">
        <v>81</v>
      </c>
      <c r="F556" s="70">
        <v>4</v>
      </c>
      <c r="G556" s="71" t="str">
        <f t="shared" si="245"/>
        <v>81-4</v>
      </c>
      <c r="H556" s="70">
        <v>0</v>
      </c>
      <c r="I556" s="70">
        <v>59</v>
      </c>
      <c r="J556" s="70" t="b">
        <f>IF((I556/100)&gt;(VLOOKUP($G556,[1]Depth_Lookup_CCL!$A$3:$L$549,9,FALSE)),"Value too high",TRUE)</f>
        <v>1</v>
      </c>
      <c r="K556" s="72">
        <f>(VLOOKUP($G556,Depth_Lookup_CCL!$A$3:$Z$549,11,FALSE))+(H556/100)</f>
        <v>215.31</v>
      </c>
      <c r="L556" s="72">
        <f>(VLOOKUP($G556,Depth_Lookup_CCL!$A$3:$Z$549,11,FALSE))+(I556/100)</f>
        <v>215.9</v>
      </c>
      <c r="M556" s="67">
        <v>102</v>
      </c>
      <c r="N556" s="70" t="s">
        <v>1395</v>
      </c>
      <c r="O556" s="70" t="s">
        <v>233</v>
      </c>
      <c r="P556" s="73"/>
      <c r="Q556" s="73"/>
      <c r="R556" s="73"/>
      <c r="S556" s="74"/>
      <c r="T556" s="73" t="s">
        <v>158</v>
      </c>
      <c r="U556" s="75" t="s">
        <v>155</v>
      </c>
      <c r="V556" s="73" t="s">
        <v>176</v>
      </c>
      <c r="W556" s="73" t="s">
        <v>107</v>
      </c>
      <c r="X556" s="73">
        <f>VLOOKUP(W556,[7]definitions_list_lookup!$V$12:$W$15,2,FALSE)</f>
        <v>2</v>
      </c>
      <c r="Y556" s="75" t="s">
        <v>243</v>
      </c>
      <c r="Z556" s="75">
        <f>VLOOKUP(Y556,[7]definitions_list_lookup!$AT$3:$AU$5,2,FALSE)</f>
        <v>2</v>
      </c>
      <c r="AA556" s="75">
        <v>10</v>
      </c>
      <c r="AB556" s="75"/>
      <c r="AC556" s="73"/>
      <c r="AD556" s="73"/>
      <c r="AE556" s="73"/>
      <c r="AF556" s="75"/>
      <c r="AG556" s="75"/>
      <c r="AH556" s="73"/>
      <c r="AI556" s="73"/>
      <c r="AJ556" s="73"/>
      <c r="AK556" s="72"/>
      <c r="AL556" s="76"/>
      <c r="AM556" s="76"/>
      <c r="AN556" s="72"/>
      <c r="AO556" s="76"/>
      <c r="AP556" s="72"/>
      <c r="AQ556" s="72"/>
      <c r="AR556" s="72"/>
      <c r="AS556" s="72"/>
      <c r="AT556" s="77">
        <v>26</v>
      </c>
      <c r="AU556" s="78">
        <v>270</v>
      </c>
      <c r="AV556" s="77">
        <v>13</v>
      </c>
      <c r="AW556" s="77">
        <v>360</v>
      </c>
      <c r="AX556" s="77">
        <f t="shared" si="254"/>
        <v>115.3305313984863</v>
      </c>
      <c r="AY556" s="77">
        <f t="shared" si="255"/>
        <v>115.3305313984863</v>
      </c>
      <c r="AZ556" s="77">
        <f t="shared" si="256"/>
        <v>61.648082403013952</v>
      </c>
      <c r="BA556" s="77">
        <f t="shared" si="257"/>
        <v>205.3305313984863</v>
      </c>
      <c r="BB556" s="77">
        <f t="shared" si="258"/>
        <v>28.351917596986048</v>
      </c>
      <c r="BC556" s="77">
        <f t="shared" si="259"/>
        <v>295.3305313984863</v>
      </c>
      <c r="BD556" s="79">
        <f t="shared" si="260"/>
        <v>28.351917596986048</v>
      </c>
      <c r="BE556" s="70">
        <f t="shared" si="246"/>
        <v>58.351917596986048</v>
      </c>
      <c r="BF556" s="70">
        <f t="shared" si="261"/>
        <v>1.6480824030139516</v>
      </c>
    </row>
    <row r="557" spans="3:58" s="70" customFormat="1">
      <c r="C557" s="70" t="s">
        <v>1386</v>
      </c>
      <c r="D557" s="70" t="s">
        <v>1387</v>
      </c>
      <c r="E557" s="70">
        <v>82</v>
      </c>
      <c r="F557" s="70">
        <v>1</v>
      </c>
      <c r="G557" s="71" t="str">
        <f t="shared" si="245"/>
        <v>82-1</v>
      </c>
      <c r="H557" s="70">
        <v>0</v>
      </c>
      <c r="I557" s="70">
        <v>69</v>
      </c>
      <c r="J557" s="70" t="b">
        <f>IF((I557/100)&gt;(VLOOKUP($G557,[1]Depth_Lookup_CCL!$A$3:$L$549,9,FALSE)),"Value too high",TRUE)</f>
        <v>1</v>
      </c>
      <c r="K557" s="72">
        <f>(VLOOKUP($G557,Depth_Lookup_CCL!$A$3:$Z$549,11,FALSE))+(H557/100)</f>
        <v>215.9</v>
      </c>
      <c r="L557" s="72">
        <f>(VLOOKUP($G557,Depth_Lookup_CCL!$A$3:$Z$549,11,FALSE))+(I557/100)</f>
        <v>216.59</v>
      </c>
      <c r="M557" s="67">
        <v>102</v>
      </c>
      <c r="N557" s="70" t="s">
        <v>1389</v>
      </c>
      <c r="O557" s="70" t="s">
        <v>233</v>
      </c>
      <c r="P557" s="73"/>
      <c r="Q557" s="73"/>
      <c r="R557" s="73"/>
      <c r="S557" s="74"/>
      <c r="T557" s="73" t="s">
        <v>170</v>
      </c>
      <c r="U557" s="75" t="s">
        <v>155</v>
      </c>
      <c r="V557" s="73" t="s">
        <v>176</v>
      </c>
      <c r="W557" s="73" t="s">
        <v>166</v>
      </c>
      <c r="X557" s="73">
        <f>VLOOKUP(W557,[7]definitions_list_lookup!$V$12:$W$15,2,FALSE)</f>
        <v>1</v>
      </c>
      <c r="Y557" s="75" t="s">
        <v>242</v>
      </c>
      <c r="Z557" s="75">
        <f>VLOOKUP(Y557,[7]definitions_list_lookup!$AT$3:$AU$5,2,FALSE)</f>
        <v>1</v>
      </c>
      <c r="AA557" s="75">
        <v>5</v>
      </c>
      <c r="AB557" s="75"/>
      <c r="AC557" s="73"/>
      <c r="AD557" s="73"/>
      <c r="AE557" s="73"/>
      <c r="AF557" s="75"/>
      <c r="AG557" s="75"/>
      <c r="AH557" s="73"/>
      <c r="AI557" s="73"/>
      <c r="AJ557" s="73"/>
      <c r="AK557" s="72"/>
      <c r="AL557" s="76"/>
      <c r="AM557" s="76"/>
      <c r="AN557" s="72"/>
      <c r="AO557" s="76"/>
      <c r="AP557" s="72"/>
      <c r="AQ557" s="72"/>
      <c r="AR557" s="72"/>
      <c r="AS557" s="72"/>
      <c r="AT557" s="77">
        <v>33</v>
      </c>
      <c r="AU557" s="78">
        <v>270</v>
      </c>
      <c r="AV557" s="77">
        <v>10</v>
      </c>
      <c r="AW557" s="77">
        <v>360</v>
      </c>
      <c r="AX557" s="77">
        <f t="shared" si="254"/>
        <v>105.19070228013521</v>
      </c>
      <c r="AY557" s="77">
        <f t="shared" si="255"/>
        <v>105.19070228013521</v>
      </c>
      <c r="AZ557" s="77">
        <f t="shared" si="256"/>
        <v>56.06259827393842</v>
      </c>
      <c r="BA557" s="77">
        <f t="shared" si="257"/>
        <v>195.19070228013521</v>
      </c>
      <c r="BB557" s="77">
        <f t="shared" si="258"/>
        <v>33.93740172606158</v>
      </c>
      <c r="BC557" s="77">
        <f t="shared" si="259"/>
        <v>285.19070228013521</v>
      </c>
      <c r="BD557" s="79">
        <f t="shared" si="260"/>
        <v>33.93740172606158</v>
      </c>
      <c r="BE557" s="70">
        <f t="shared" si="246"/>
        <v>63.93740172606158</v>
      </c>
      <c r="BF557" s="70">
        <f t="shared" si="261"/>
        <v>-3.9374017260615801</v>
      </c>
    </row>
    <row r="558" spans="3:58" s="70" customFormat="1">
      <c r="C558" s="70" t="s">
        <v>1386</v>
      </c>
      <c r="D558" s="70" t="s">
        <v>1387</v>
      </c>
      <c r="E558" s="70">
        <v>82</v>
      </c>
      <c r="F558" s="70">
        <v>2</v>
      </c>
      <c r="G558" s="71" t="str">
        <f t="shared" si="245"/>
        <v>82-2</v>
      </c>
      <c r="H558" s="70">
        <v>0</v>
      </c>
      <c r="I558" s="70">
        <v>85</v>
      </c>
      <c r="J558" s="70" t="str">
        <f>IF((I558/100)&gt;(VLOOKUP($G558,[1]Depth_Lookup_CCL!$A$3:$L$549,9,FALSE)),"Value too high",TRUE)</f>
        <v>Value too high</v>
      </c>
      <c r="K558" s="72">
        <f>(VLOOKUP($G558,Depth_Lookup_CCL!$A$3:$Z$549,11,FALSE))+(H558/100)</f>
        <v>216.59</v>
      </c>
      <c r="L558" s="72">
        <f>(VLOOKUP($G558,Depth_Lookup_CCL!$A$3:$Z$549,11,FALSE))+(I558/100)</f>
        <v>217.44</v>
      </c>
      <c r="M558" s="67">
        <v>102</v>
      </c>
      <c r="N558" s="70" t="s">
        <v>1395</v>
      </c>
      <c r="O558" s="70" t="s">
        <v>233</v>
      </c>
      <c r="P558" s="73"/>
      <c r="Q558" s="73"/>
      <c r="R558" s="73"/>
      <c r="S558" s="74"/>
      <c r="T558" s="73" t="s">
        <v>158</v>
      </c>
      <c r="U558" s="75" t="s">
        <v>155</v>
      </c>
      <c r="V558" s="73" t="s">
        <v>176</v>
      </c>
      <c r="W558" s="73" t="s">
        <v>107</v>
      </c>
      <c r="X558" s="73">
        <f>VLOOKUP(W558,[7]definitions_list_lookup!$V$12:$W$15,2,FALSE)</f>
        <v>2</v>
      </c>
      <c r="Y558" s="75" t="s">
        <v>243</v>
      </c>
      <c r="Z558" s="75">
        <f>VLOOKUP(Y558,[7]definitions_list_lookup!$AT$3:$AU$5,2,FALSE)</f>
        <v>2</v>
      </c>
      <c r="AA558" s="75">
        <v>20</v>
      </c>
      <c r="AB558" s="75" t="s">
        <v>1412</v>
      </c>
      <c r="AC558" s="73"/>
      <c r="AD558" s="73"/>
      <c r="AE558" s="73"/>
      <c r="AF558" s="75"/>
      <c r="AG558" s="75"/>
      <c r="AH558" s="73"/>
      <c r="AI558" s="73"/>
      <c r="AJ558" s="73"/>
      <c r="AK558" s="72"/>
      <c r="AL558" s="76"/>
      <c r="AM558" s="76"/>
      <c r="AN558" s="72"/>
      <c r="AO558" s="76"/>
      <c r="AP558" s="72"/>
      <c r="AQ558" s="72"/>
      <c r="AR558" s="72"/>
      <c r="AS558" s="72"/>
      <c r="AT558" s="77">
        <v>19</v>
      </c>
      <c r="AU558" s="78">
        <v>270</v>
      </c>
      <c r="AV558" s="77">
        <v>0</v>
      </c>
      <c r="AW558" s="77">
        <v>360</v>
      </c>
      <c r="AX558" s="77">
        <f t="shared" si="254"/>
        <v>90</v>
      </c>
      <c r="AY558" s="77">
        <f t="shared" si="255"/>
        <v>90</v>
      </c>
      <c r="AZ558" s="77">
        <f t="shared" si="256"/>
        <v>71</v>
      </c>
      <c r="BA558" s="77">
        <f t="shared" si="257"/>
        <v>180</v>
      </c>
      <c r="BB558" s="77">
        <f t="shared" si="258"/>
        <v>19</v>
      </c>
      <c r="BC558" s="77">
        <f t="shared" si="259"/>
        <v>270</v>
      </c>
      <c r="BD558" s="79">
        <f t="shared" si="260"/>
        <v>19</v>
      </c>
      <c r="BE558" s="70">
        <f t="shared" si="246"/>
        <v>49</v>
      </c>
      <c r="BF558" s="70">
        <f t="shared" si="261"/>
        <v>11</v>
      </c>
    </row>
    <row r="559" spans="3:58" s="70" customFormat="1">
      <c r="C559" s="70" t="s">
        <v>1386</v>
      </c>
      <c r="D559" s="70" t="s">
        <v>1387</v>
      </c>
      <c r="E559" s="70">
        <v>82</v>
      </c>
      <c r="F559" s="70">
        <v>3</v>
      </c>
      <c r="G559" s="71" t="str">
        <f t="shared" si="245"/>
        <v>82-3</v>
      </c>
      <c r="H559" s="70">
        <v>0</v>
      </c>
      <c r="I559" s="70">
        <v>73</v>
      </c>
      <c r="J559" s="70" t="str">
        <f>IF((I559/100)&gt;(VLOOKUP($G559,[1]Depth_Lookup_CCL!$A$3:$L$549,9,FALSE)),"Value too high",TRUE)</f>
        <v>Value too high</v>
      </c>
      <c r="K559" s="72">
        <f>(VLOOKUP($G559,Depth_Lookup_CCL!$A$3:$Z$549,11,FALSE))+(H559/100)</f>
        <v>217.43</v>
      </c>
      <c r="L559" s="72">
        <f>(VLOOKUP($G559,Depth_Lookup_CCL!$A$3:$Z$549,11,FALSE))+(I559/100)</f>
        <v>218.16</v>
      </c>
      <c r="M559" s="67">
        <v>102</v>
      </c>
      <c r="N559" s="70" t="s">
        <v>1395</v>
      </c>
      <c r="O559" s="70" t="s">
        <v>233</v>
      </c>
      <c r="P559" s="73"/>
      <c r="Q559" s="73"/>
      <c r="R559" s="73"/>
      <c r="S559" s="74"/>
      <c r="T559" s="73" t="s">
        <v>158</v>
      </c>
      <c r="U559" s="75" t="s">
        <v>155</v>
      </c>
      <c r="V559" s="73" t="s">
        <v>176</v>
      </c>
      <c r="W559" s="73" t="s">
        <v>107</v>
      </c>
      <c r="X559" s="73">
        <f>VLOOKUP(W559,[7]definitions_list_lookup!$V$12:$W$15,2,FALSE)</f>
        <v>2</v>
      </c>
      <c r="Y559" s="75" t="s">
        <v>242</v>
      </c>
      <c r="Z559" s="75">
        <f>VLOOKUP(Y559,[7]definitions_list_lookup!$AT$3:$AU$5,2,FALSE)</f>
        <v>1</v>
      </c>
      <c r="AA559" s="75">
        <v>25</v>
      </c>
      <c r="AB559" s="75"/>
      <c r="AC559" s="73"/>
      <c r="AD559" s="73"/>
      <c r="AE559" s="73"/>
      <c r="AF559" s="75"/>
      <c r="AG559" s="75"/>
      <c r="AH559" s="73"/>
      <c r="AI559" s="73"/>
      <c r="AJ559" s="73"/>
      <c r="AK559" s="72"/>
      <c r="AL559" s="76"/>
      <c r="AM559" s="76"/>
      <c r="AN559" s="72"/>
      <c r="AO559" s="76"/>
      <c r="AP559" s="72"/>
      <c r="AQ559" s="72"/>
      <c r="AR559" s="72"/>
      <c r="AS559" s="72"/>
      <c r="AT559" s="77">
        <v>17</v>
      </c>
      <c r="AU559" s="78">
        <v>270</v>
      </c>
      <c r="AV559" s="77">
        <v>6</v>
      </c>
      <c r="AW559" s="77">
        <v>360</v>
      </c>
      <c r="AX559" s="77">
        <f t="shared" si="254"/>
        <v>108.97196875346413</v>
      </c>
      <c r="AY559" s="77">
        <f t="shared" si="255"/>
        <v>108.97196875346413</v>
      </c>
      <c r="AZ559" s="77">
        <f t="shared" si="256"/>
        <v>72.08436017996884</v>
      </c>
      <c r="BA559" s="77">
        <f t="shared" si="257"/>
        <v>198.97196875346413</v>
      </c>
      <c r="BB559" s="77">
        <f t="shared" si="258"/>
        <v>17.91563982003116</v>
      </c>
      <c r="BC559" s="77">
        <f t="shared" si="259"/>
        <v>288.97196875346413</v>
      </c>
      <c r="BD559" s="79">
        <f t="shared" si="260"/>
        <v>17.91563982003116</v>
      </c>
      <c r="BE559" s="70">
        <f t="shared" si="246"/>
        <v>47.91563982003116</v>
      </c>
      <c r="BF559" s="70">
        <f t="shared" si="261"/>
        <v>12.08436017996884</v>
      </c>
    </row>
    <row r="560" spans="3:58" s="70" customFormat="1">
      <c r="C560" s="70" t="s">
        <v>1386</v>
      </c>
      <c r="D560" s="70" t="s">
        <v>1387</v>
      </c>
      <c r="E560" s="70">
        <v>82</v>
      </c>
      <c r="F560" s="70">
        <v>4</v>
      </c>
      <c r="G560" s="71" t="str">
        <f t="shared" si="245"/>
        <v>82-4</v>
      </c>
      <c r="H560" s="70">
        <v>0</v>
      </c>
      <c r="I560" s="70">
        <v>91</v>
      </c>
      <c r="J560" s="70" t="str">
        <f>IF((I560/100)&gt;(VLOOKUP($G560,[1]Depth_Lookup_CCL!$A$3:$L$549,9,FALSE)),"Value too high",TRUE)</f>
        <v>Value too high</v>
      </c>
      <c r="K560" s="72">
        <f>(VLOOKUP($G560,Depth_Lookup_CCL!$A$3:$Z$549,11,FALSE))+(H560/100)</f>
        <v>218.155</v>
      </c>
      <c r="L560" s="72">
        <f>(VLOOKUP($G560,Depth_Lookup_CCL!$A$3:$Z$549,11,FALSE))+(I560/100)</f>
        <v>219.065</v>
      </c>
      <c r="M560" s="67">
        <v>102</v>
      </c>
      <c r="N560" s="70" t="s">
        <v>1395</v>
      </c>
      <c r="O560" s="70" t="s">
        <v>233</v>
      </c>
      <c r="P560" s="73"/>
      <c r="Q560" s="73"/>
      <c r="R560" s="73"/>
      <c r="S560" s="74"/>
      <c r="T560" s="73"/>
      <c r="U560" s="75"/>
      <c r="V560" s="73"/>
      <c r="W560" s="73"/>
      <c r="X560" s="73" t="e">
        <f>VLOOKUP(W560,[7]definitions_list_lookup!$V$12:$W$15,2,FALSE)</f>
        <v>#N/A</v>
      </c>
      <c r="Y560" s="75"/>
      <c r="Z560" s="75" t="e">
        <f>VLOOKUP(Y560,[7]definitions_list_lookup!$AT$3:$AU$5,2,FALSE)</f>
        <v>#N/A</v>
      </c>
      <c r="AA560" s="75"/>
      <c r="AB560" s="75"/>
      <c r="AC560" s="73"/>
      <c r="AD560" s="73"/>
      <c r="AE560" s="73"/>
      <c r="AF560" s="75"/>
      <c r="AG560" s="75"/>
      <c r="AH560" s="73"/>
      <c r="AI560" s="73"/>
      <c r="AJ560" s="73"/>
      <c r="AK560" s="72"/>
      <c r="AL560" s="76"/>
      <c r="AM560" s="76"/>
      <c r="AN560" s="72"/>
      <c r="AO560" s="76"/>
      <c r="AP560" s="72"/>
      <c r="AQ560" s="72"/>
      <c r="AR560" s="72"/>
      <c r="AS560" s="72"/>
      <c r="AT560" s="77">
        <v>15</v>
      </c>
      <c r="AU560" s="78">
        <v>270</v>
      </c>
      <c r="AV560" s="77">
        <v>5</v>
      </c>
      <c r="AW560" s="77">
        <v>180</v>
      </c>
      <c r="AX560" s="77">
        <f t="shared" si="254"/>
        <v>71.917511165965038</v>
      </c>
      <c r="AY560" s="77">
        <f t="shared" si="255"/>
        <v>71.917511165965038</v>
      </c>
      <c r="AZ560" s="77">
        <f t="shared" si="256"/>
        <v>74.258416161575198</v>
      </c>
      <c r="BA560" s="77">
        <f t="shared" si="257"/>
        <v>161.91751116596504</v>
      </c>
      <c r="BB560" s="77">
        <f t="shared" si="258"/>
        <v>15.741583838424802</v>
      </c>
      <c r="BC560" s="77">
        <f t="shared" si="259"/>
        <v>251.91751116596504</v>
      </c>
      <c r="BD560" s="79">
        <f t="shared" si="260"/>
        <v>15.741583838424802</v>
      </c>
      <c r="BE560" s="70">
        <f t="shared" si="246"/>
        <v>45.741583838424802</v>
      </c>
      <c r="BF560" s="70">
        <f t="shared" si="261"/>
        <v>14.258416161575198</v>
      </c>
    </row>
    <row r="561" spans="3:58" s="70" customFormat="1">
      <c r="C561" s="70" t="s">
        <v>1386</v>
      </c>
      <c r="D561" s="70" t="s">
        <v>1387</v>
      </c>
      <c r="E561" s="70">
        <v>83</v>
      </c>
      <c r="F561" s="70">
        <v>1</v>
      </c>
      <c r="G561" s="71" t="str">
        <f t="shared" si="245"/>
        <v>83-1</v>
      </c>
      <c r="H561" s="70">
        <v>0</v>
      </c>
      <c r="I561" s="70">
        <v>98</v>
      </c>
      <c r="J561" s="70" t="b">
        <f>IF((I561/100)&gt;(VLOOKUP($G561,[1]Depth_Lookup_CCL!$A$3:$L$549,9,FALSE)),"Value too high",TRUE)</f>
        <v>1</v>
      </c>
      <c r="K561" s="72">
        <f>(VLOOKUP($G561,Depth_Lookup_CCL!$A$3:$Z$549,11,FALSE))+(H561/100)</f>
        <v>218.95</v>
      </c>
      <c r="L561" s="72">
        <f>(VLOOKUP($G561,Depth_Lookup_CCL!$A$3:$Z$549,11,FALSE))+(I561/100)</f>
        <v>219.92999999999998</v>
      </c>
      <c r="M561" s="67">
        <v>102</v>
      </c>
      <c r="N561" s="70" t="s">
        <v>1395</v>
      </c>
      <c r="O561" s="70" t="s">
        <v>233</v>
      </c>
      <c r="P561" s="73"/>
      <c r="Q561" s="73"/>
      <c r="R561" s="73"/>
      <c r="S561" s="74" t="s">
        <v>1413</v>
      </c>
      <c r="T561" s="73" t="s">
        <v>171</v>
      </c>
      <c r="U561" s="75" t="s">
        <v>155</v>
      </c>
      <c r="V561" s="73" t="s">
        <v>176</v>
      </c>
      <c r="W561" s="73" t="s">
        <v>107</v>
      </c>
      <c r="X561" s="73">
        <f>VLOOKUP(W561,[7]definitions_list_lookup!$V$12:$W$15,2,FALSE)</f>
        <v>2</v>
      </c>
      <c r="Y561" s="75" t="s">
        <v>243</v>
      </c>
      <c r="Z561" s="75">
        <f>VLOOKUP(Y561,[7]definitions_list_lookup!$AT$3:$AU$5,2,FALSE)</f>
        <v>2</v>
      </c>
      <c r="AA561" s="75">
        <v>10</v>
      </c>
      <c r="AB561" s="75" t="s">
        <v>1414</v>
      </c>
      <c r="AC561" s="73"/>
      <c r="AD561" s="73"/>
      <c r="AE561" s="73"/>
      <c r="AF561" s="75"/>
      <c r="AG561" s="75"/>
      <c r="AH561" s="73"/>
      <c r="AI561" s="73"/>
      <c r="AJ561" s="73"/>
      <c r="AK561" s="72"/>
      <c r="AL561" s="76"/>
      <c r="AM561" s="76"/>
      <c r="AN561" s="72"/>
      <c r="AO561" s="76"/>
      <c r="AP561" s="72"/>
      <c r="AQ561" s="72"/>
      <c r="AR561" s="72"/>
      <c r="AS561" s="72"/>
      <c r="AT561" s="77">
        <v>15</v>
      </c>
      <c r="AU561" s="78">
        <v>270</v>
      </c>
      <c r="AV561" s="77">
        <v>0</v>
      </c>
      <c r="AW561" s="77">
        <v>180</v>
      </c>
      <c r="AX561" s="77">
        <f t="shared" si="254"/>
        <v>90</v>
      </c>
      <c r="AY561" s="77">
        <f t="shared" si="255"/>
        <v>90</v>
      </c>
      <c r="AZ561" s="77">
        <f t="shared" si="256"/>
        <v>75</v>
      </c>
      <c r="BA561" s="77">
        <f t="shared" si="257"/>
        <v>180</v>
      </c>
      <c r="BB561" s="77">
        <f t="shared" si="258"/>
        <v>15</v>
      </c>
      <c r="BC561" s="77">
        <f t="shared" si="259"/>
        <v>270</v>
      </c>
      <c r="BD561" s="79">
        <f t="shared" si="260"/>
        <v>15</v>
      </c>
      <c r="BE561" s="70">
        <f t="shared" si="246"/>
        <v>45</v>
      </c>
      <c r="BF561" s="70">
        <f t="shared" si="261"/>
        <v>15</v>
      </c>
    </row>
    <row r="562" spans="3:58" s="70" customFormat="1">
      <c r="C562" s="70" t="s">
        <v>1386</v>
      </c>
      <c r="D562" s="70" t="s">
        <v>1387</v>
      </c>
      <c r="E562" s="70">
        <v>83</v>
      </c>
      <c r="F562" s="70">
        <v>2</v>
      </c>
      <c r="G562" s="71" t="str">
        <f t="shared" si="245"/>
        <v>83-2</v>
      </c>
      <c r="H562" s="70">
        <v>0</v>
      </c>
      <c r="I562" s="70">
        <v>92</v>
      </c>
      <c r="J562" s="70" t="str">
        <f>IF((I562/100)&gt;(VLOOKUP($G562,[1]Depth_Lookup_CCL!$A$3:$L$549,9,FALSE)),"Value too high",TRUE)</f>
        <v>Value too high</v>
      </c>
      <c r="K562" s="72">
        <f>(VLOOKUP($G562,Depth_Lookup_CCL!$A$3:$Z$549,11,FALSE))+(H562/100)</f>
        <v>219.92999999999998</v>
      </c>
      <c r="L562" s="72">
        <f>(VLOOKUP($G562,Depth_Lookup_CCL!$A$3:$Z$549,11,FALSE))+(I562/100)</f>
        <v>220.84999999999997</v>
      </c>
      <c r="M562" s="67">
        <v>102</v>
      </c>
      <c r="N562" s="70" t="s">
        <v>1395</v>
      </c>
      <c r="O562" s="70" t="s">
        <v>233</v>
      </c>
      <c r="P562" s="73"/>
      <c r="Q562" s="73"/>
      <c r="R562" s="73"/>
      <c r="S562" s="74"/>
      <c r="T562" s="73" t="s">
        <v>170</v>
      </c>
      <c r="U562" s="75" t="s">
        <v>155</v>
      </c>
      <c r="V562" s="73" t="s">
        <v>176</v>
      </c>
      <c r="W562" s="73" t="s">
        <v>107</v>
      </c>
      <c r="X562" s="73">
        <f>VLOOKUP(W562,[7]definitions_list_lookup!$V$12:$W$15,2,FALSE)</f>
        <v>2</v>
      </c>
      <c r="Y562" s="75" t="s">
        <v>243</v>
      </c>
      <c r="Z562" s="75">
        <f>VLOOKUP(Y562,[7]definitions_list_lookup!$AT$3:$AU$5,2,FALSE)</f>
        <v>2</v>
      </c>
      <c r="AA562" s="75">
        <v>12</v>
      </c>
      <c r="AB562" s="75"/>
      <c r="AC562" s="73"/>
      <c r="AD562" s="73"/>
      <c r="AE562" s="73"/>
      <c r="AF562" s="75"/>
      <c r="AG562" s="75"/>
      <c r="AH562" s="73"/>
      <c r="AI562" s="73"/>
      <c r="AJ562" s="73"/>
      <c r="AK562" s="72"/>
      <c r="AL562" s="76"/>
      <c r="AM562" s="76"/>
      <c r="AN562" s="72"/>
      <c r="AO562" s="76"/>
      <c r="AP562" s="72"/>
      <c r="AQ562" s="72"/>
      <c r="AR562" s="72"/>
      <c r="AS562" s="72"/>
      <c r="AT562" s="77">
        <v>21</v>
      </c>
      <c r="AU562" s="78">
        <v>270</v>
      </c>
      <c r="AV562" s="77">
        <v>6</v>
      </c>
      <c r="AW562" s="77">
        <v>360</v>
      </c>
      <c r="AX562" s="77">
        <f t="shared" si="254"/>
        <v>105.31262488948283</v>
      </c>
      <c r="AY562" s="77">
        <f t="shared" si="255"/>
        <v>105.31262488948283</v>
      </c>
      <c r="AZ562" s="77">
        <f t="shared" si="256"/>
        <v>68.297786319283176</v>
      </c>
      <c r="BA562" s="77">
        <f t="shared" si="257"/>
        <v>195.31262488948283</v>
      </c>
      <c r="BB562" s="77">
        <f t="shared" si="258"/>
        <v>21.702213680716824</v>
      </c>
      <c r="BC562" s="77">
        <f t="shared" si="259"/>
        <v>285.31262488948283</v>
      </c>
      <c r="BD562" s="79">
        <f t="shared" si="260"/>
        <v>21.702213680716824</v>
      </c>
      <c r="BE562" s="70">
        <f t="shared" si="246"/>
        <v>51.702213680716824</v>
      </c>
      <c r="BF562" s="70">
        <f t="shared" si="261"/>
        <v>8.2977863192831762</v>
      </c>
    </row>
    <row r="563" spans="3:58" s="70" customFormat="1">
      <c r="C563" s="70" t="s">
        <v>1386</v>
      </c>
      <c r="D563" s="70" t="s">
        <v>1387</v>
      </c>
      <c r="E563" s="70">
        <v>83</v>
      </c>
      <c r="F563" s="70">
        <v>3</v>
      </c>
      <c r="G563" s="71" t="str">
        <f t="shared" si="245"/>
        <v>83-3</v>
      </c>
      <c r="H563" s="70">
        <v>0</v>
      </c>
      <c r="I563" s="70">
        <v>90</v>
      </c>
      <c r="J563" s="70" t="b">
        <f>IF((I563/100)&gt;(VLOOKUP($G563,[1]Depth_Lookup_CCL!$A$3:$L$549,9,FALSE)),"Value too high",TRUE)</f>
        <v>1</v>
      </c>
      <c r="K563" s="72">
        <f>(VLOOKUP($G563,Depth_Lookup_CCL!$A$3:$Z$549,11,FALSE))+(H563/100)</f>
        <v>220.84499999999997</v>
      </c>
      <c r="L563" s="72">
        <f>(VLOOKUP($G563,Depth_Lookup_CCL!$A$3:$Z$549,11,FALSE))+(I563/100)</f>
        <v>221.74499999999998</v>
      </c>
      <c r="M563" s="67">
        <v>102</v>
      </c>
      <c r="N563" s="70" t="s">
        <v>1395</v>
      </c>
      <c r="O563" s="70" t="s">
        <v>233</v>
      </c>
      <c r="P563" s="73"/>
      <c r="Q563" s="73"/>
      <c r="R563" s="73"/>
      <c r="S563" s="74"/>
      <c r="T563" s="73" t="s">
        <v>170</v>
      </c>
      <c r="U563" s="75" t="s">
        <v>182</v>
      </c>
      <c r="V563" s="73" t="s">
        <v>176</v>
      </c>
      <c r="W563" s="73" t="s">
        <v>107</v>
      </c>
      <c r="X563" s="73">
        <f>VLOOKUP(W563,[7]definitions_list_lookup!$V$12:$W$15,2,FALSE)</f>
        <v>2</v>
      </c>
      <c r="Y563" s="75" t="s">
        <v>243</v>
      </c>
      <c r="Z563" s="75">
        <f>VLOOKUP(Y563,[7]definitions_list_lookup!$AT$3:$AU$5,2,FALSE)</f>
        <v>2</v>
      </c>
      <c r="AA563" s="75">
        <v>15</v>
      </c>
      <c r="AB563" s="75" t="s">
        <v>1415</v>
      </c>
      <c r="AC563" s="73"/>
      <c r="AD563" s="73"/>
      <c r="AE563" s="73"/>
      <c r="AF563" s="75"/>
      <c r="AG563" s="75"/>
      <c r="AH563" s="73"/>
      <c r="AI563" s="73"/>
      <c r="AJ563" s="73"/>
      <c r="AK563" s="72"/>
      <c r="AL563" s="76"/>
      <c r="AM563" s="76"/>
      <c r="AN563" s="72"/>
      <c r="AO563" s="76"/>
      <c r="AP563" s="72"/>
      <c r="AQ563" s="72"/>
      <c r="AR563" s="72"/>
      <c r="AS563" s="72"/>
      <c r="AT563" s="77">
        <v>20</v>
      </c>
      <c r="AU563" s="78">
        <v>270</v>
      </c>
      <c r="AV563" s="77">
        <v>7</v>
      </c>
      <c r="AW563" s="77">
        <v>180</v>
      </c>
      <c r="AX563" s="77">
        <f t="shared" si="254"/>
        <v>71.358289849556542</v>
      </c>
      <c r="AY563" s="77">
        <f t="shared" si="255"/>
        <v>71.358289849556542</v>
      </c>
      <c r="AZ563" s="77">
        <f t="shared" si="256"/>
        <v>68.987075531795554</v>
      </c>
      <c r="BA563" s="77">
        <f t="shared" si="257"/>
        <v>161.35828984955654</v>
      </c>
      <c r="BB563" s="77">
        <f t="shared" si="258"/>
        <v>21.012924468204446</v>
      </c>
      <c r="BC563" s="77">
        <f t="shared" si="259"/>
        <v>251.35828984955654</v>
      </c>
      <c r="BD563" s="79">
        <f t="shared" si="260"/>
        <v>21.012924468204446</v>
      </c>
      <c r="BE563" s="70">
        <f t="shared" si="246"/>
        <v>51.012924468204446</v>
      </c>
      <c r="BF563" s="70">
        <f t="shared" si="261"/>
        <v>8.9870755317955542</v>
      </c>
    </row>
    <row r="564" spans="3:58" s="70" customFormat="1">
      <c r="C564" s="70" t="s">
        <v>1386</v>
      </c>
      <c r="D564" s="70" t="s">
        <v>1387</v>
      </c>
      <c r="E564" s="70">
        <v>83</v>
      </c>
      <c r="F564" s="70">
        <v>4</v>
      </c>
      <c r="G564" s="71" t="str">
        <f t="shared" si="245"/>
        <v>83-4</v>
      </c>
      <c r="H564" s="70">
        <v>0</v>
      </c>
      <c r="I564" s="70">
        <v>29</v>
      </c>
      <c r="J564" s="70" t="b">
        <f>IF((I564/100)&gt;(VLOOKUP($G564,[1]Depth_Lookup_CCL!$A$3:$L$549,9,FALSE)),"Value too high",TRUE)</f>
        <v>1</v>
      </c>
      <c r="K564" s="72">
        <f>(VLOOKUP($G564,Depth_Lookup_CCL!$A$3:$Z$549,11,FALSE))+(H564/100)</f>
        <v>221.74499999999998</v>
      </c>
      <c r="L564" s="72">
        <f>(VLOOKUP($G564,Depth_Lookup_CCL!$A$3:$Z$549,11,FALSE))+(I564/100)</f>
        <v>222.03499999999997</v>
      </c>
      <c r="M564" s="67">
        <v>102</v>
      </c>
      <c r="N564" s="70" t="s">
        <v>1389</v>
      </c>
      <c r="O564" s="70" t="s">
        <v>233</v>
      </c>
      <c r="P564" s="73"/>
      <c r="Q564" s="73"/>
      <c r="R564" s="73"/>
      <c r="S564" s="74"/>
      <c r="T564" s="73"/>
      <c r="U564" s="75"/>
      <c r="V564" s="73"/>
      <c r="W564" s="73"/>
      <c r="X564" s="73" t="e">
        <f>VLOOKUP(W564,[7]definitions_list_lookup!$V$12:$W$15,2,FALSE)</f>
        <v>#N/A</v>
      </c>
      <c r="Y564" s="75"/>
      <c r="Z564" s="75" t="e">
        <f>VLOOKUP(Y564,[7]definitions_list_lookup!$AT$3:$AU$5,2,FALSE)</f>
        <v>#N/A</v>
      </c>
      <c r="AA564" s="75"/>
      <c r="AB564" s="75"/>
      <c r="AC564" s="73"/>
      <c r="AD564" s="73"/>
      <c r="AE564" s="73"/>
      <c r="AF564" s="75"/>
      <c r="AG564" s="75"/>
      <c r="AH564" s="73"/>
      <c r="AI564" s="73"/>
      <c r="AJ564" s="73"/>
      <c r="AK564" s="72"/>
      <c r="AL564" s="76"/>
      <c r="AM564" s="76"/>
      <c r="AN564" s="72"/>
      <c r="AO564" s="76"/>
      <c r="AP564" s="72"/>
      <c r="AQ564" s="72"/>
      <c r="AR564" s="72"/>
      <c r="AS564" s="72"/>
      <c r="AT564" s="77">
        <v>17</v>
      </c>
      <c r="AU564" s="78">
        <v>270</v>
      </c>
      <c r="AV564" s="77">
        <v>7</v>
      </c>
      <c r="AW564" s="77">
        <v>180</v>
      </c>
      <c r="AX564" s="77">
        <f t="shared" si="254"/>
        <v>68.119102105489446</v>
      </c>
      <c r="AY564" s="77">
        <f t="shared" si="255"/>
        <v>68.119102105489446</v>
      </c>
      <c r="AZ564" s="77">
        <f t="shared" si="256"/>
        <v>71.764748618711494</v>
      </c>
      <c r="BA564" s="77">
        <f t="shared" si="257"/>
        <v>158.11910210548945</v>
      </c>
      <c r="BB564" s="77">
        <f t="shared" si="258"/>
        <v>18.235251381288506</v>
      </c>
      <c r="BC564" s="77">
        <f t="shared" si="259"/>
        <v>248.11910210548945</v>
      </c>
      <c r="BD564" s="79">
        <f t="shared" si="260"/>
        <v>18.235251381288506</v>
      </c>
      <c r="BE564" s="70">
        <f t="shared" si="246"/>
        <v>48.235251381288506</v>
      </c>
      <c r="BF564" s="70">
        <f t="shared" si="261"/>
        <v>11.764748618711494</v>
      </c>
    </row>
    <row r="565" spans="3:58" s="70" customFormat="1">
      <c r="C565" s="70" t="s">
        <v>1386</v>
      </c>
      <c r="D565" s="70" t="s">
        <v>1387</v>
      </c>
      <c r="E565" s="70">
        <v>84</v>
      </c>
      <c r="F565" s="70">
        <v>1</v>
      </c>
      <c r="G565" s="71" t="str">
        <f t="shared" si="245"/>
        <v>84-1</v>
      </c>
      <c r="H565" s="70">
        <v>0</v>
      </c>
      <c r="I565" s="70">
        <v>97</v>
      </c>
      <c r="J565" s="70" t="str">
        <f>IF((I565/100)&gt;(VLOOKUP($G565,[1]Depth_Lookup_CCL!$A$3:$L$549,9,FALSE)),"Value too high",TRUE)</f>
        <v>Value too high</v>
      </c>
      <c r="K565" s="72">
        <f>(VLOOKUP($G565,Depth_Lookup_CCL!$A$3:$Z$549,11,FALSE))+(H565/100)</f>
        <v>222</v>
      </c>
      <c r="L565" s="72">
        <f>(VLOOKUP($G565,Depth_Lookup_CCL!$A$3:$Z$549,11,FALSE))+(I565/100)</f>
        <v>222.97</v>
      </c>
      <c r="M565" s="67">
        <v>102</v>
      </c>
      <c r="N565" s="70" t="s">
        <v>1410</v>
      </c>
      <c r="O565" s="70" t="s">
        <v>233</v>
      </c>
      <c r="P565" s="73"/>
      <c r="Q565" s="73"/>
      <c r="R565" s="73"/>
      <c r="S565" s="74"/>
      <c r="T565" s="73" t="s">
        <v>170</v>
      </c>
      <c r="U565" s="75" t="s">
        <v>155</v>
      </c>
      <c r="V565" s="73" t="s">
        <v>176</v>
      </c>
      <c r="W565" s="73" t="s">
        <v>166</v>
      </c>
      <c r="X565" s="73">
        <f>VLOOKUP(W565,[7]definitions_list_lookup!$V$12:$W$15,2,FALSE)</f>
        <v>1</v>
      </c>
      <c r="Y565" s="75" t="s">
        <v>243</v>
      </c>
      <c r="Z565" s="75">
        <f>VLOOKUP(Y565,[7]definitions_list_lookup!$AT$3:$AU$5,2,FALSE)</f>
        <v>2</v>
      </c>
      <c r="AA565" s="75">
        <v>2</v>
      </c>
      <c r="AB565" s="75" t="s">
        <v>1416</v>
      </c>
      <c r="AC565" s="73"/>
      <c r="AD565" s="73"/>
      <c r="AE565" s="73"/>
      <c r="AF565" s="75"/>
      <c r="AG565" s="75"/>
      <c r="AH565" s="73"/>
      <c r="AI565" s="73"/>
      <c r="AJ565" s="73"/>
      <c r="AK565" s="72"/>
      <c r="AL565" s="76"/>
      <c r="AM565" s="76"/>
      <c r="AN565" s="72"/>
      <c r="AO565" s="76"/>
      <c r="AP565" s="72"/>
      <c r="AQ565" s="72"/>
      <c r="AR565" s="72"/>
      <c r="AS565" s="72"/>
      <c r="AT565" s="77">
        <v>7</v>
      </c>
      <c r="AU565" s="78">
        <v>270</v>
      </c>
      <c r="AV565" s="77">
        <v>10</v>
      </c>
      <c r="AW565" s="77">
        <v>180</v>
      </c>
      <c r="AX565" s="77">
        <f t="shared" si="254"/>
        <v>34.851263749450993</v>
      </c>
      <c r="AY565" s="77">
        <f t="shared" si="255"/>
        <v>34.851263749450993</v>
      </c>
      <c r="AZ565" s="77">
        <f t="shared" si="256"/>
        <v>77.873476982485911</v>
      </c>
      <c r="BA565" s="77">
        <f t="shared" si="257"/>
        <v>124.85126374945099</v>
      </c>
      <c r="BB565" s="77">
        <f t="shared" si="258"/>
        <v>12.126523017514089</v>
      </c>
      <c r="BC565" s="77">
        <f t="shared" si="259"/>
        <v>214.85126374945099</v>
      </c>
      <c r="BD565" s="79">
        <f t="shared" si="260"/>
        <v>12.126523017514089</v>
      </c>
      <c r="BE565" s="70">
        <f t="shared" si="246"/>
        <v>42.126523017514089</v>
      </c>
      <c r="BF565" s="70">
        <f t="shared" si="261"/>
        <v>17.873476982485911</v>
      </c>
    </row>
    <row r="566" spans="3:58" s="70" customFormat="1">
      <c r="C566" s="70" t="s">
        <v>1386</v>
      </c>
      <c r="D566" s="70" t="s">
        <v>1387</v>
      </c>
      <c r="E566" s="70">
        <v>84</v>
      </c>
      <c r="F566" s="70">
        <v>2</v>
      </c>
      <c r="G566" s="71" t="str">
        <f t="shared" si="245"/>
        <v>84-2</v>
      </c>
      <c r="H566" s="70">
        <v>0</v>
      </c>
      <c r="I566" s="70">
        <v>58</v>
      </c>
      <c r="J566" s="70" t="str">
        <f>IF((I566/100)&gt;(VLOOKUP($G566,[1]Depth_Lookup_CCL!$A$3:$L$549,9,FALSE)),"Value too high",TRUE)</f>
        <v>Value too high</v>
      </c>
      <c r="K566" s="72">
        <f>(VLOOKUP($G566,Depth_Lookup_CCL!$A$3:$Z$549,11,FALSE))+(H566/100)</f>
        <v>222.965</v>
      </c>
      <c r="L566" s="72">
        <f>(VLOOKUP($G566,Depth_Lookup_CCL!$A$3:$Z$549,11,FALSE))+(I566/100)</f>
        <v>223.54500000000002</v>
      </c>
      <c r="M566" s="67">
        <v>102</v>
      </c>
      <c r="N566" s="70" t="s">
        <v>1389</v>
      </c>
      <c r="O566" s="70" t="s">
        <v>233</v>
      </c>
      <c r="P566" s="73"/>
      <c r="Q566" s="73"/>
      <c r="R566" s="73"/>
      <c r="S566" s="74" t="s">
        <v>1417</v>
      </c>
      <c r="T566" s="73" t="s">
        <v>170</v>
      </c>
      <c r="U566" s="75" t="s">
        <v>155</v>
      </c>
      <c r="V566" s="73" t="s">
        <v>176</v>
      </c>
      <c r="W566" s="73" t="s">
        <v>107</v>
      </c>
      <c r="X566" s="73">
        <f>VLOOKUP(W566,[7]definitions_list_lookup!$V$12:$W$15,2,FALSE)</f>
        <v>2</v>
      </c>
      <c r="Y566" s="75" t="s">
        <v>242</v>
      </c>
      <c r="Z566" s="75">
        <f>VLOOKUP(Y566,[7]definitions_list_lookup!$AT$3:$AU$5,2,FALSE)</f>
        <v>1</v>
      </c>
      <c r="AA566" s="75">
        <v>12</v>
      </c>
      <c r="AB566" s="75"/>
      <c r="AC566" s="73"/>
      <c r="AD566" s="73"/>
      <c r="AE566" s="73"/>
      <c r="AF566" s="75"/>
      <c r="AG566" s="75"/>
      <c r="AH566" s="73"/>
      <c r="AI566" s="73"/>
      <c r="AJ566" s="73"/>
      <c r="AK566" s="72"/>
      <c r="AL566" s="76"/>
      <c r="AM566" s="76"/>
      <c r="AN566" s="72"/>
      <c r="AO566" s="76"/>
      <c r="AP566" s="72"/>
      <c r="AQ566" s="72"/>
      <c r="AR566" s="72"/>
      <c r="AS566" s="72"/>
      <c r="AT566" s="77">
        <v>9</v>
      </c>
      <c r="AU566" s="78">
        <v>270</v>
      </c>
      <c r="AV566" s="77">
        <v>2</v>
      </c>
      <c r="AW566" s="77">
        <v>180</v>
      </c>
      <c r="AX566" s="77">
        <f t="shared" si="254"/>
        <v>77.566293799448829</v>
      </c>
      <c r="AY566" s="77">
        <f t="shared" si="255"/>
        <v>77.566293799448829</v>
      </c>
      <c r="AZ566" s="77">
        <f t="shared" si="256"/>
        <v>80.787506260273261</v>
      </c>
      <c r="BA566" s="77">
        <f t="shared" si="257"/>
        <v>167.56629379944883</v>
      </c>
      <c r="BB566" s="77">
        <f t="shared" si="258"/>
        <v>9.2124937397267388</v>
      </c>
      <c r="BC566" s="77">
        <f t="shared" si="259"/>
        <v>257.56629379944883</v>
      </c>
      <c r="BD566" s="79">
        <f t="shared" si="260"/>
        <v>9.2124937397267388</v>
      </c>
      <c r="BE566" s="70">
        <f t="shared" si="246"/>
        <v>39.212493739726739</v>
      </c>
      <c r="BF566" s="70">
        <f t="shared" si="261"/>
        <v>20.787506260273261</v>
      </c>
    </row>
    <row r="567" spans="3:58" s="70" customFormat="1">
      <c r="C567" s="70" t="s">
        <v>1386</v>
      </c>
      <c r="D567" s="70" t="s">
        <v>1387</v>
      </c>
      <c r="E567" s="70">
        <v>84</v>
      </c>
      <c r="F567" s="70">
        <v>3</v>
      </c>
      <c r="G567" s="71" t="str">
        <f t="shared" si="245"/>
        <v>84-3</v>
      </c>
      <c r="H567" s="70">
        <v>0</v>
      </c>
      <c r="I567" s="70">
        <v>86</v>
      </c>
      <c r="J567" s="70" t="str">
        <f>IF((I567/100)&gt;(VLOOKUP($G567,[1]Depth_Lookup_CCL!$A$3:$L$549,9,FALSE)),"Value too high",TRUE)</f>
        <v>Value too high</v>
      </c>
      <c r="K567" s="72">
        <f>(VLOOKUP($G567,Depth_Lookup_CCL!$A$3:$Z$549,11,FALSE))+(H567/100)</f>
        <v>223.54</v>
      </c>
      <c r="L567" s="72">
        <f>(VLOOKUP($G567,Depth_Lookup_CCL!$A$3:$Z$549,11,FALSE))+(I567/100)</f>
        <v>224.4</v>
      </c>
      <c r="M567" s="67">
        <v>102</v>
      </c>
      <c r="N567" s="70" t="s">
        <v>1389</v>
      </c>
      <c r="O567" s="70" t="s">
        <v>233</v>
      </c>
      <c r="P567" s="73"/>
      <c r="Q567" s="73"/>
      <c r="R567" s="73"/>
      <c r="S567" s="74"/>
      <c r="T567" s="73"/>
      <c r="U567" s="75"/>
      <c r="V567" s="73"/>
      <c r="W567" s="73"/>
      <c r="X567" s="73" t="e">
        <f>VLOOKUP(W567,[7]definitions_list_lookup!$V$12:$W$15,2,FALSE)</f>
        <v>#N/A</v>
      </c>
      <c r="Y567" s="75"/>
      <c r="Z567" s="75" t="e">
        <f>VLOOKUP(Y567,[7]definitions_list_lookup!$AT$3:$AU$5,2,FALSE)</f>
        <v>#N/A</v>
      </c>
      <c r="AA567" s="75"/>
      <c r="AB567" s="75"/>
      <c r="AC567" s="73"/>
      <c r="AD567" s="73"/>
      <c r="AE567" s="73"/>
      <c r="AF567" s="75"/>
      <c r="AG567" s="75"/>
      <c r="AH567" s="73"/>
      <c r="AI567" s="73"/>
      <c r="AJ567" s="73"/>
      <c r="AK567" s="72"/>
      <c r="AL567" s="76"/>
      <c r="AM567" s="76"/>
      <c r="AN567" s="72"/>
      <c r="AO567" s="76"/>
      <c r="AP567" s="72"/>
      <c r="AQ567" s="72"/>
      <c r="AR567" s="72"/>
      <c r="AS567" s="72"/>
      <c r="AT567" s="77">
        <v>7</v>
      </c>
      <c r="AU567" s="78">
        <v>270</v>
      </c>
      <c r="AV567" s="77">
        <v>0</v>
      </c>
      <c r="AW567" s="77">
        <v>180</v>
      </c>
      <c r="AX567" s="77">
        <f t="shared" si="254"/>
        <v>90</v>
      </c>
      <c r="AY567" s="77">
        <f t="shared" si="255"/>
        <v>90</v>
      </c>
      <c r="AZ567" s="77">
        <f t="shared" si="256"/>
        <v>83</v>
      </c>
      <c r="BA567" s="77">
        <f t="shared" si="257"/>
        <v>180</v>
      </c>
      <c r="BB567" s="77">
        <f t="shared" si="258"/>
        <v>7</v>
      </c>
      <c r="BC567" s="77">
        <f t="shared" si="259"/>
        <v>270</v>
      </c>
      <c r="BD567" s="79">
        <f t="shared" si="260"/>
        <v>7</v>
      </c>
      <c r="BE567" s="70">
        <f t="shared" si="246"/>
        <v>37</v>
      </c>
      <c r="BF567" s="70">
        <f t="shared" si="261"/>
        <v>23</v>
      </c>
    </row>
    <row r="568" spans="3:58" s="70" customFormat="1">
      <c r="C568" s="70" t="s">
        <v>1386</v>
      </c>
      <c r="D568" s="70" t="s">
        <v>1387</v>
      </c>
      <c r="E568" s="70">
        <v>84</v>
      </c>
      <c r="F568" s="70">
        <v>4</v>
      </c>
      <c r="G568" s="71" t="str">
        <f t="shared" si="245"/>
        <v>84-4</v>
      </c>
      <c r="H568" s="70">
        <v>0</v>
      </c>
      <c r="I568" s="70">
        <v>71</v>
      </c>
      <c r="J568" s="70" t="str">
        <f>IF((I568/100)&gt;(VLOOKUP($G568,[1]Depth_Lookup_CCL!$A$3:$L$549,9,FALSE)),"Value too high",TRUE)</f>
        <v>Value too high</v>
      </c>
      <c r="K568" s="72">
        <f>(VLOOKUP($G568,Depth_Lookup_CCL!$A$3:$Z$549,11,FALSE))+(H568/100)</f>
        <v>224.39499999999998</v>
      </c>
      <c r="L568" s="72">
        <f>(VLOOKUP($G568,Depth_Lookup_CCL!$A$3:$Z$549,11,FALSE))+(I568/100)</f>
        <v>225.10499999999999</v>
      </c>
      <c r="M568" s="67">
        <v>102</v>
      </c>
      <c r="N568" s="70" t="s">
        <v>1395</v>
      </c>
      <c r="O568" s="70" t="s">
        <v>233</v>
      </c>
      <c r="P568" s="73"/>
      <c r="Q568" s="73"/>
      <c r="R568" s="73"/>
      <c r="S568" s="74"/>
      <c r="T568" s="73" t="s">
        <v>170</v>
      </c>
      <c r="U568" s="75" t="s">
        <v>182</v>
      </c>
      <c r="V568" s="73" t="s">
        <v>176</v>
      </c>
      <c r="W568" s="73" t="s">
        <v>107</v>
      </c>
      <c r="X568" s="73">
        <f>VLOOKUP(W568,[7]definitions_list_lookup!$V$12:$W$15,2,FALSE)</f>
        <v>2</v>
      </c>
      <c r="Y568" s="75" t="s">
        <v>242</v>
      </c>
      <c r="Z568" s="75">
        <f>VLOOKUP(Y568,[7]definitions_list_lookup!$AT$3:$AU$5,2,FALSE)</f>
        <v>1</v>
      </c>
      <c r="AA568" s="75">
        <v>15</v>
      </c>
      <c r="AB568" s="75"/>
      <c r="AC568" s="73"/>
      <c r="AD568" s="73"/>
      <c r="AE568" s="73"/>
      <c r="AF568" s="75"/>
      <c r="AG568" s="75"/>
      <c r="AH568" s="73"/>
      <c r="AI568" s="73"/>
      <c r="AJ568" s="73"/>
      <c r="AK568" s="72"/>
      <c r="AL568" s="76"/>
      <c r="AM568" s="76"/>
      <c r="AN568" s="72"/>
      <c r="AO568" s="76"/>
      <c r="AP568" s="72"/>
      <c r="AQ568" s="72"/>
      <c r="AR568" s="72"/>
      <c r="AS568" s="72"/>
      <c r="AT568" s="77">
        <v>12</v>
      </c>
      <c r="AU568" s="78">
        <v>270</v>
      </c>
      <c r="AV568" s="77">
        <v>0</v>
      </c>
      <c r="AW568" s="77">
        <v>180</v>
      </c>
      <c r="AX568" s="77">
        <f t="shared" si="254"/>
        <v>90</v>
      </c>
      <c r="AY568" s="77">
        <f t="shared" si="255"/>
        <v>90</v>
      </c>
      <c r="AZ568" s="77">
        <f t="shared" si="256"/>
        <v>78.000000000000014</v>
      </c>
      <c r="BA568" s="77">
        <f t="shared" si="257"/>
        <v>180</v>
      </c>
      <c r="BB568" s="77">
        <f t="shared" si="258"/>
        <v>11.999999999999986</v>
      </c>
      <c r="BC568" s="77">
        <f t="shared" si="259"/>
        <v>270</v>
      </c>
      <c r="BD568" s="79">
        <f t="shared" si="260"/>
        <v>11.999999999999986</v>
      </c>
      <c r="BE568" s="70">
        <f t="shared" si="246"/>
        <v>41.999999999999986</v>
      </c>
      <c r="BF568" s="70">
        <f t="shared" si="261"/>
        <v>18.000000000000014</v>
      </c>
    </row>
    <row r="569" spans="3:58" s="70" customFormat="1">
      <c r="C569" s="70" t="s">
        <v>1386</v>
      </c>
      <c r="D569" s="70" t="s">
        <v>1387</v>
      </c>
      <c r="E569" s="70">
        <v>85</v>
      </c>
      <c r="F569" s="70">
        <v>1</v>
      </c>
      <c r="G569" s="71" t="str">
        <f t="shared" si="245"/>
        <v>85-1</v>
      </c>
      <c r="H569" s="70">
        <v>0</v>
      </c>
      <c r="I569" s="70">
        <v>74</v>
      </c>
      <c r="J569" s="70" t="b">
        <f>IF((I569/100)&gt;(VLOOKUP($G569,[1]Depth_Lookup_CCL!$A$3:$L$549,9,FALSE)),"Value too high",TRUE)</f>
        <v>1</v>
      </c>
      <c r="K569" s="72">
        <f>(VLOOKUP($G569,Depth_Lookup_CCL!$A$3:$Z$549,11,FALSE))+(H569/100)</f>
        <v>225.05</v>
      </c>
      <c r="L569" s="72">
        <f>(VLOOKUP($G569,Depth_Lookup_CCL!$A$3:$Z$549,11,FALSE))+(I569/100)</f>
        <v>225.79000000000002</v>
      </c>
      <c r="M569" s="67">
        <v>102</v>
      </c>
      <c r="N569" s="70" t="s">
        <v>1395</v>
      </c>
      <c r="O569" s="70" t="s">
        <v>233</v>
      </c>
      <c r="P569" s="73"/>
      <c r="Q569" s="73"/>
      <c r="R569" s="73"/>
      <c r="S569" s="74"/>
      <c r="T569" s="73" t="s">
        <v>170</v>
      </c>
      <c r="U569" s="75" t="s">
        <v>155</v>
      </c>
      <c r="V569" s="73" t="s">
        <v>176</v>
      </c>
      <c r="W569" s="73" t="s">
        <v>107</v>
      </c>
      <c r="X569" s="73">
        <f>VLOOKUP(W569,[7]definitions_list_lookup!$V$12:$W$15,2,FALSE)</f>
        <v>2</v>
      </c>
      <c r="Y569" s="75" t="s">
        <v>243</v>
      </c>
      <c r="Z569" s="75">
        <f>VLOOKUP(Y569,[7]definitions_list_lookup!$AT$3:$AU$5,2,FALSE)</f>
        <v>2</v>
      </c>
      <c r="AA569" s="75">
        <v>15</v>
      </c>
      <c r="AB569" s="75"/>
      <c r="AC569" s="73"/>
      <c r="AD569" s="73"/>
      <c r="AE569" s="73"/>
      <c r="AF569" s="75"/>
      <c r="AG569" s="75"/>
      <c r="AH569" s="73"/>
      <c r="AI569" s="73"/>
      <c r="AJ569" s="73"/>
      <c r="AK569" s="72"/>
      <c r="AL569" s="76"/>
      <c r="AM569" s="76"/>
      <c r="AN569" s="72"/>
      <c r="AO569" s="76"/>
      <c r="AP569" s="72"/>
      <c r="AQ569" s="72"/>
      <c r="AR569" s="72"/>
      <c r="AS569" s="72"/>
      <c r="AT569" s="77">
        <v>2</v>
      </c>
      <c r="AU569" s="78">
        <v>270</v>
      </c>
      <c r="AV569" s="77">
        <v>0</v>
      </c>
      <c r="AW569" s="77">
        <v>180</v>
      </c>
      <c r="AX569" s="77">
        <f t="shared" si="254"/>
        <v>90</v>
      </c>
      <c r="AY569" s="77">
        <f t="shared" si="255"/>
        <v>90</v>
      </c>
      <c r="AZ569" s="77">
        <f t="shared" si="256"/>
        <v>88</v>
      </c>
      <c r="BA569" s="77">
        <f t="shared" si="257"/>
        <v>180</v>
      </c>
      <c r="BB569" s="77">
        <f t="shared" si="258"/>
        <v>2</v>
      </c>
      <c r="BC569" s="77">
        <f t="shared" si="259"/>
        <v>270</v>
      </c>
      <c r="BD569" s="79">
        <f t="shared" si="260"/>
        <v>2</v>
      </c>
      <c r="BE569" s="70">
        <f t="shared" si="246"/>
        <v>32</v>
      </c>
      <c r="BF569" s="70">
        <f t="shared" si="261"/>
        <v>28</v>
      </c>
    </row>
    <row r="570" spans="3:58" s="70" customFormat="1">
      <c r="C570" s="70" t="s">
        <v>1386</v>
      </c>
      <c r="D570" s="70" t="s">
        <v>1387</v>
      </c>
      <c r="E570" s="70">
        <v>85</v>
      </c>
      <c r="F570" s="70">
        <v>2</v>
      </c>
      <c r="G570" s="71" t="str">
        <f t="shared" si="245"/>
        <v>85-2</v>
      </c>
      <c r="H570" s="70">
        <v>0</v>
      </c>
      <c r="I570" s="70">
        <v>81</v>
      </c>
      <c r="J570" s="70" t="b">
        <f>IF((I570/100)&gt;(VLOOKUP($G570,[1]Depth_Lookup_CCL!$A$3:$L$549,9,FALSE)),"Value too high",TRUE)</f>
        <v>1</v>
      </c>
      <c r="K570" s="72">
        <f>(VLOOKUP($G570,Depth_Lookup_CCL!$A$3:$Z$549,11,FALSE))+(H570/100)</f>
        <v>225.79000000000002</v>
      </c>
      <c r="L570" s="72">
        <f>(VLOOKUP($G570,Depth_Lookup_CCL!$A$3:$Z$549,11,FALSE))+(I570/100)</f>
        <v>226.60000000000002</v>
      </c>
      <c r="M570" s="67">
        <v>102</v>
      </c>
      <c r="N570" s="70" t="s">
        <v>1395</v>
      </c>
      <c r="O570" s="70" t="s">
        <v>233</v>
      </c>
      <c r="P570" s="73"/>
      <c r="Q570" s="73"/>
      <c r="R570" s="73"/>
      <c r="S570" s="74"/>
      <c r="T570" s="73" t="s">
        <v>158</v>
      </c>
      <c r="U570" s="75" t="s">
        <v>155</v>
      </c>
      <c r="V570" s="73" t="s">
        <v>176</v>
      </c>
      <c r="W570" s="73" t="s">
        <v>107</v>
      </c>
      <c r="X570" s="73">
        <f>VLOOKUP(W570,[7]definitions_list_lookup!$V$12:$W$15,2,FALSE)</f>
        <v>2</v>
      </c>
      <c r="Y570" s="75" t="s">
        <v>243</v>
      </c>
      <c r="Z570" s="75">
        <f>VLOOKUP(Y570,[7]definitions_list_lookup!$AT$3:$AU$5,2,FALSE)</f>
        <v>2</v>
      </c>
      <c r="AA570" s="75">
        <v>20</v>
      </c>
      <c r="AB570" s="75" t="s">
        <v>1418</v>
      </c>
      <c r="AC570" s="73"/>
      <c r="AD570" s="73"/>
      <c r="AE570" s="73"/>
      <c r="AF570" s="75"/>
      <c r="AG570" s="75"/>
      <c r="AH570" s="73"/>
      <c r="AI570" s="73"/>
      <c r="AJ570" s="73"/>
      <c r="AK570" s="72"/>
      <c r="AL570" s="76"/>
      <c r="AM570" s="76"/>
      <c r="AN570" s="72"/>
      <c r="AO570" s="76"/>
      <c r="AP570" s="72"/>
      <c r="AQ570" s="72"/>
      <c r="AR570" s="72"/>
      <c r="AS570" s="72"/>
      <c r="AT570" s="77">
        <v>43</v>
      </c>
      <c r="AU570" s="78">
        <v>360</v>
      </c>
      <c r="AV570" s="77">
        <v>6</v>
      </c>
      <c r="AW570" s="77">
        <v>270</v>
      </c>
      <c r="AX570" s="77">
        <f t="shared" si="254"/>
        <v>173.56930390840665</v>
      </c>
      <c r="AY570" s="77">
        <f t="shared" si="255"/>
        <v>173.56930390840665</v>
      </c>
      <c r="AZ570" s="77">
        <f t="shared" si="256"/>
        <v>46.819581611408445</v>
      </c>
      <c r="BA570" s="77">
        <f t="shared" si="257"/>
        <v>263.56930390840665</v>
      </c>
      <c r="BB570" s="77">
        <f t="shared" si="258"/>
        <v>43.180418388591555</v>
      </c>
      <c r="BC570" s="77">
        <f t="shared" si="259"/>
        <v>353.56930390840665</v>
      </c>
      <c r="BD570" s="79">
        <f t="shared" si="260"/>
        <v>43.180418388591555</v>
      </c>
      <c r="BE570" s="70">
        <f t="shared" ref="BE570:BE638" si="262">30+BD570</f>
        <v>73.180418388591562</v>
      </c>
      <c r="BF570" s="70">
        <f t="shared" si="261"/>
        <v>-13.180418388591555</v>
      </c>
    </row>
    <row r="571" spans="3:58" s="70" customFormat="1">
      <c r="C571" s="70" t="s">
        <v>1386</v>
      </c>
      <c r="D571" s="70" t="s">
        <v>1387</v>
      </c>
      <c r="E571" s="70">
        <v>85</v>
      </c>
      <c r="F571" s="70">
        <v>3</v>
      </c>
      <c r="G571" s="71" t="str">
        <f t="shared" si="245"/>
        <v>85-3</v>
      </c>
      <c r="H571" s="70">
        <v>0</v>
      </c>
      <c r="I571" s="70">
        <v>79</v>
      </c>
      <c r="J571" s="70" t="b">
        <f>IF((I571/100)&gt;(VLOOKUP($G571,[1]Depth_Lookup_CCL!$A$3:$L$549,9,FALSE)),"Value too high",TRUE)</f>
        <v>1</v>
      </c>
      <c r="K571" s="72">
        <f>(VLOOKUP($G571,Depth_Lookup_CCL!$A$3:$Z$549,11,FALSE))+(H571/100)</f>
        <v>226.61</v>
      </c>
      <c r="L571" s="72">
        <f>(VLOOKUP($G571,Depth_Lookup_CCL!$A$3:$Z$549,11,FALSE))+(I571/100)</f>
        <v>227.4</v>
      </c>
      <c r="M571" s="67">
        <v>102</v>
      </c>
      <c r="N571" s="70" t="s">
        <v>1389</v>
      </c>
      <c r="O571" s="70" t="s">
        <v>233</v>
      </c>
      <c r="P571" s="73"/>
      <c r="Q571" s="73"/>
      <c r="R571" s="73"/>
      <c r="S571" s="74"/>
      <c r="T571" s="73" t="s">
        <v>170</v>
      </c>
      <c r="U571" s="75" t="s">
        <v>182</v>
      </c>
      <c r="V571" s="73" t="s">
        <v>202</v>
      </c>
      <c r="W571" s="73" t="s">
        <v>107</v>
      </c>
      <c r="X571" s="73">
        <f>VLOOKUP(W571,[7]definitions_list_lookup!$V$12:$W$15,2,FALSE)</f>
        <v>2</v>
      </c>
      <c r="Y571" s="75" t="s">
        <v>241</v>
      </c>
      <c r="Z571" s="75">
        <f>VLOOKUP(Y571,[7]definitions_list_lookup!$AT$3:$AU$5,2,FALSE)</f>
        <v>0</v>
      </c>
      <c r="AA571" s="75">
        <v>15</v>
      </c>
      <c r="AB571" s="75"/>
      <c r="AC571" s="73"/>
      <c r="AD571" s="73"/>
      <c r="AE571" s="73"/>
      <c r="AF571" s="75"/>
      <c r="AG571" s="75"/>
      <c r="AH571" s="73"/>
      <c r="AI571" s="73"/>
      <c r="AJ571" s="73"/>
      <c r="AK571" s="72"/>
      <c r="AL571" s="76"/>
      <c r="AM571" s="76"/>
      <c r="AN571" s="72"/>
      <c r="AO571" s="76"/>
      <c r="AP571" s="72"/>
      <c r="AQ571" s="72"/>
      <c r="AR571" s="72"/>
      <c r="AS571" s="72"/>
      <c r="AT571" s="77">
        <v>34</v>
      </c>
      <c r="AU571" s="78">
        <v>270</v>
      </c>
      <c r="AV571" s="77">
        <v>11</v>
      </c>
      <c r="AW571" s="77">
        <v>360</v>
      </c>
      <c r="AX571" s="77">
        <f t="shared" si="254"/>
        <v>106.07595829841688</v>
      </c>
      <c r="AY571" s="77">
        <f t="shared" si="255"/>
        <v>106.07595829841688</v>
      </c>
      <c r="AZ571" s="77">
        <f t="shared" si="256"/>
        <v>54.932745789482944</v>
      </c>
      <c r="BA571" s="77">
        <f t="shared" si="257"/>
        <v>196.07595829841688</v>
      </c>
      <c r="BB571" s="77">
        <f t="shared" si="258"/>
        <v>35.067254210517056</v>
      </c>
      <c r="BC571" s="77">
        <f t="shared" si="259"/>
        <v>286.07595829841688</v>
      </c>
      <c r="BD571" s="79">
        <f t="shared" si="260"/>
        <v>35.067254210517056</v>
      </c>
      <c r="BE571" s="70">
        <f t="shared" si="262"/>
        <v>65.067254210517063</v>
      </c>
      <c r="BF571" s="70">
        <f t="shared" si="261"/>
        <v>-5.0672542105170564</v>
      </c>
    </row>
    <row r="572" spans="3:58" s="70" customFormat="1">
      <c r="C572" s="70" t="s">
        <v>1386</v>
      </c>
      <c r="D572" s="70" t="s">
        <v>1387</v>
      </c>
      <c r="E572" s="70">
        <v>85</v>
      </c>
      <c r="F572" s="70">
        <v>4</v>
      </c>
      <c r="G572" s="71" t="str">
        <f t="shared" si="245"/>
        <v>85-4</v>
      </c>
      <c r="H572" s="70">
        <v>0</v>
      </c>
      <c r="I572" s="70">
        <v>82</v>
      </c>
      <c r="J572" s="70" t="b">
        <f>IF((I572/100)&gt;(VLOOKUP($G572,[1]Depth_Lookup_CCL!$A$3:$L$549,9,FALSE)),"Value too high",TRUE)</f>
        <v>1</v>
      </c>
      <c r="K572" s="72">
        <f>(VLOOKUP($G572,Depth_Lookup_CCL!$A$3:$Z$549,11,FALSE))+(H572/100)</f>
        <v>227.41500000000002</v>
      </c>
      <c r="L572" s="72">
        <f>(VLOOKUP($G572,Depth_Lookup_CCL!$A$3:$Z$549,11,FALSE))+(I572/100)</f>
        <v>228.23500000000001</v>
      </c>
      <c r="M572" s="67">
        <v>102</v>
      </c>
      <c r="N572" s="70" t="s">
        <v>1395</v>
      </c>
      <c r="O572" s="70" t="s">
        <v>233</v>
      </c>
      <c r="P572" s="73"/>
      <c r="Q572" s="73"/>
      <c r="R572" s="73"/>
      <c r="S572" s="74"/>
      <c r="T572" s="73" t="s">
        <v>170</v>
      </c>
      <c r="U572" s="75" t="s">
        <v>182</v>
      </c>
      <c r="V572" s="73" t="s">
        <v>202</v>
      </c>
      <c r="W572" s="73" t="s">
        <v>107</v>
      </c>
      <c r="X572" s="73">
        <f>VLOOKUP(W572,[7]definitions_list_lookup!$V$12:$W$15,2,FALSE)</f>
        <v>2</v>
      </c>
      <c r="Y572" s="75" t="s">
        <v>241</v>
      </c>
      <c r="Z572" s="75">
        <f>VLOOKUP(Y572,[7]definitions_list_lookup!$AT$3:$AU$5,2,FALSE)</f>
        <v>0</v>
      </c>
      <c r="AA572" s="75">
        <v>25</v>
      </c>
      <c r="AB572" s="75" t="s">
        <v>1419</v>
      </c>
      <c r="AC572" s="73"/>
      <c r="AD572" s="73"/>
      <c r="AE572" s="73"/>
      <c r="AF572" s="75"/>
      <c r="AG572" s="75"/>
      <c r="AH572" s="73"/>
      <c r="AI572" s="73"/>
      <c r="AJ572" s="73"/>
      <c r="AK572" s="72"/>
      <c r="AL572" s="76"/>
      <c r="AM572" s="76"/>
      <c r="AN572" s="72"/>
      <c r="AO572" s="76"/>
      <c r="AP572" s="72"/>
      <c r="AQ572" s="72"/>
      <c r="AR572" s="72"/>
      <c r="AS572" s="72"/>
      <c r="AT572" s="77">
        <v>47</v>
      </c>
      <c r="AU572" s="78">
        <v>270</v>
      </c>
      <c r="AV572" s="77">
        <v>0</v>
      </c>
      <c r="AW572" s="77">
        <v>360</v>
      </c>
      <c r="AX572" s="77">
        <f t="shared" si="254"/>
        <v>90</v>
      </c>
      <c r="AY572" s="77">
        <f t="shared" si="255"/>
        <v>90</v>
      </c>
      <c r="AZ572" s="77">
        <f t="shared" si="256"/>
        <v>43</v>
      </c>
      <c r="BA572" s="77">
        <f t="shared" si="257"/>
        <v>180</v>
      </c>
      <c r="BB572" s="77">
        <f t="shared" si="258"/>
        <v>47</v>
      </c>
      <c r="BC572" s="77">
        <f t="shared" si="259"/>
        <v>270</v>
      </c>
      <c r="BD572" s="79">
        <f t="shared" si="260"/>
        <v>47</v>
      </c>
      <c r="BE572" s="70">
        <f t="shared" si="262"/>
        <v>77</v>
      </c>
      <c r="BF572" s="70">
        <f t="shared" si="261"/>
        <v>-17</v>
      </c>
    </row>
    <row r="573" spans="3:58" s="70" customFormat="1">
      <c r="C573" s="70" t="s">
        <v>1386</v>
      </c>
      <c r="D573" s="70" t="s">
        <v>1387</v>
      </c>
      <c r="E573" s="70">
        <v>86</v>
      </c>
      <c r="F573" s="70">
        <v>1</v>
      </c>
      <c r="G573" s="71" t="str">
        <f t="shared" si="245"/>
        <v>86-1</v>
      </c>
      <c r="H573" s="70">
        <v>0</v>
      </c>
      <c r="I573" s="70">
        <v>60</v>
      </c>
      <c r="J573" s="70" t="str">
        <f>IF((I573/100)&gt;(VLOOKUP($G573,[1]Depth_Lookup_CCL!$A$3:$L$549,9,FALSE)),"Value too high",TRUE)</f>
        <v>Value too high</v>
      </c>
      <c r="K573" s="72">
        <f>(VLOOKUP($G573,Depth_Lookup_CCL!$A$3:$Z$549,11,FALSE))+(H573/100)</f>
        <v>228.1</v>
      </c>
      <c r="L573" s="72">
        <f>(VLOOKUP($G573,Depth_Lookup_CCL!$A$3:$Z$549,11,FALSE))+(I573/100)</f>
        <v>228.7</v>
      </c>
      <c r="M573" s="67">
        <v>102</v>
      </c>
      <c r="N573" s="70" t="s">
        <v>1410</v>
      </c>
      <c r="O573" s="70" t="s">
        <v>233</v>
      </c>
      <c r="P573" s="73"/>
      <c r="Q573" s="73"/>
      <c r="R573" s="73"/>
      <c r="S573" s="74" t="s">
        <v>1420</v>
      </c>
      <c r="T573" s="73"/>
      <c r="U573" s="75"/>
      <c r="V573" s="73"/>
      <c r="W573" s="73"/>
      <c r="X573" s="73" t="e">
        <f>VLOOKUP(W573,[7]definitions_list_lookup!$V$12:$W$15,2,FALSE)</f>
        <v>#N/A</v>
      </c>
      <c r="Y573" s="75"/>
      <c r="Z573" s="75" t="e">
        <f>VLOOKUP(Y573,[7]definitions_list_lookup!$AT$3:$AU$5,2,FALSE)</f>
        <v>#N/A</v>
      </c>
      <c r="AA573" s="75"/>
      <c r="AB573" s="75"/>
      <c r="AC573" s="73"/>
      <c r="AD573" s="73"/>
      <c r="AE573" s="73"/>
      <c r="AF573" s="75"/>
      <c r="AG573" s="75"/>
      <c r="AH573" s="73"/>
      <c r="AI573" s="73"/>
      <c r="AJ573" s="73"/>
      <c r="AK573" s="72"/>
      <c r="AL573" s="76"/>
      <c r="AM573" s="76"/>
      <c r="AN573" s="72"/>
      <c r="AO573" s="76"/>
      <c r="AP573" s="72"/>
      <c r="AQ573" s="72"/>
      <c r="AR573" s="72"/>
      <c r="AS573" s="72"/>
      <c r="AT573" s="77">
        <v>33</v>
      </c>
      <c r="AU573" s="78">
        <v>270</v>
      </c>
      <c r="AV573" s="77">
        <v>0</v>
      </c>
      <c r="AW573" s="77">
        <v>360</v>
      </c>
      <c r="AX573" s="77">
        <f t="shared" si="254"/>
        <v>90</v>
      </c>
      <c r="AY573" s="77">
        <f t="shared" si="255"/>
        <v>90</v>
      </c>
      <c r="AZ573" s="77">
        <f t="shared" si="256"/>
        <v>57</v>
      </c>
      <c r="BA573" s="77">
        <f t="shared" si="257"/>
        <v>180</v>
      </c>
      <c r="BB573" s="77">
        <f t="shared" si="258"/>
        <v>33</v>
      </c>
      <c r="BC573" s="77">
        <f t="shared" si="259"/>
        <v>270</v>
      </c>
      <c r="BD573" s="79">
        <f t="shared" si="260"/>
        <v>33</v>
      </c>
      <c r="BE573" s="70">
        <f t="shared" si="262"/>
        <v>63</v>
      </c>
      <c r="BF573" s="70">
        <f t="shared" si="261"/>
        <v>-3</v>
      </c>
    </row>
    <row r="574" spans="3:58" s="70" customFormat="1">
      <c r="C574" s="70" t="s">
        <v>1386</v>
      </c>
      <c r="D574" s="70" t="s">
        <v>1387</v>
      </c>
      <c r="E574" s="70">
        <v>86</v>
      </c>
      <c r="F574" s="70">
        <v>2</v>
      </c>
      <c r="G574" s="71" t="str">
        <f t="shared" si="245"/>
        <v>86-2</v>
      </c>
      <c r="H574" s="70">
        <v>0</v>
      </c>
      <c r="I574" s="70">
        <v>67</v>
      </c>
      <c r="J574" s="70" t="b">
        <f>IF((I574/100)&gt;(VLOOKUP($G574,[1]Depth_Lookup_CCL!$A$3:$L$549,9,FALSE)),"Value too high",TRUE)</f>
        <v>1</v>
      </c>
      <c r="K574" s="72">
        <f>(VLOOKUP($G574,Depth_Lookup_CCL!$A$3:$Z$549,11,FALSE))+(H574/100)</f>
        <v>228.69499999999999</v>
      </c>
      <c r="L574" s="72">
        <f>(VLOOKUP($G574,Depth_Lookup_CCL!$A$3:$Z$549,11,FALSE))+(I574/100)</f>
        <v>229.36499999999998</v>
      </c>
      <c r="M574" s="67">
        <v>102</v>
      </c>
      <c r="N574" s="70" t="s">
        <v>1410</v>
      </c>
      <c r="O574" s="70" t="s">
        <v>233</v>
      </c>
      <c r="P574" s="73"/>
      <c r="Q574" s="73"/>
      <c r="R574" s="73"/>
      <c r="S574" s="74"/>
      <c r="T574" s="73" t="s">
        <v>158</v>
      </c>
      <c r="U574" s="75" t="s">
        <v>155</v>
      </c>
      <c r="V574" s="73" t="s">
        <v>176</v>
      </c>
      <c r="W574" s="73" t="s">
        <v>167</v>
      </c>
      <c r="X574" s="73">
        <f>VLOOKUP(W574,[7]definitions_list_lookup!$V$12:$W$15,2,FALSE)</f>
        <v>3</v>
      </c>
      <c r="Y574" s="75" t="s">
        <v>243</v>
      </c>
      <c r="Z574" s="75">
        <f>VLOOKUP(Y574,[7]definitions_list_lookup!$AT$3:$AU$5,2,FALSE)</f>
        <v>2</v>
      </c>
      <c r="AA574" s="75">
        <v>10</v>
      </c>
      <c r="AB574" s="75" t="s">
        <v>1421</v>
      </c>
      <c r="AC574" s="73"/>
      <c r="AD574" s="73"/>
      <c r="AE574" s="73"/>
      <c r="AF574" s="75"/>
      <c r="AG574" s="75"/>
      <c r="AH574" s="73"/>
      <c r="AI574" s="73"/>
      <c r="AJ574" s="73"/>
      <c r="AK574" s="72"/>
      <c r="AL574" s="76"/>
      <c r="AM574" s="76"/>
      <c r="AN574" s="72"/>
      <c r="AO574" s="76"/>
      <c r="AP574" s="72"/>
      <c r="AQ574" s="72"/>
      <c r="AR574" s="72"/>
      <c r="AS574" s="72"/>
      <c r="AT574" s="77">
        <v>31</v>
      </c>
      <c r="AU574" s="78">
        <v>270</v>
      </c>
      <c r="AV574" s="77">
        <v>0</v>
      </c>
      <c r="AW574" s="77">
        <v>360</v>
      </c>
      <c r="AX574" s="77">
        <f t="shared" si="254"/>
        <v>90</v>
      </c>
      <c r="AY574" s="77">
        <f t="shared" si="255"/>
        <v>90</v>
      </c>
      <c r="AZ574" s="77">
        <f t="shared" si="256"/>
        <v>59.000000000000007</v>
      </c>
      <c r="BA574" s="77">
        <f t="shared" si="257"/>
        <v>180</v>
      </c>
      <c r="BB574" s="77">
        <f t="shared" si="258"/>
        <v>30.999999999999993</v>
      </c>
      <c r="BC574" s="77">
        <f t="shared" si="259"/>
        <v>270</v>
      </c>
      <c r="BD574" s="79">
        <f t="shared" si="260"/>
        <v>30.999999999999993</v>
      </c>
      <c r="BE574" s="70">
        <f t="shared" si="262"/>
        <v>60.999999999999993</v>
      </c>
      <c r="BF574" s="70">
        <f t="shared" si="261"/>
        <v>-0.99999999999999289</v>
      </c>
    </row>
    <row r="575" spans="3:58" s="70" customFormat="1">
      <c r="C575" s="70" t="s">
        <v>1386</v>
      </c>
      <c r="D575" s="70" t="s">
        <v>1387</v>
      </c>
      <c r="E575" s="70">
        <v>86</v>
      </c>
      <c r="F575" s="70">
        <v>3</v>
      </c>
      <c r="G575" s="71" t="str">
        <f t="shared" si="245"/>
        <v>86-3</v>
      </c>
      <c r="H575" s="70">
        <v>0</v>
      </c>
      <c r="I575" s="70">
        <v>92</v>
      </c>
      <c r="J575" s="70" t="b">
        <f>IF((I575/100)&gt;(VLOOKUP($G575,[1]Depth_Lookup_CCL!$A$3:$L$549,9,FALSE)),"Value too high",TRUE)</f>
        <v>1</v>
      </c>
      <c r="K575" s="72">
        <f>(VLOOKUP($G575,Depth_Lookup_CCL!$A$3:$Z$549,11,FALSE))+(H575/100)</f>
        <v>229.37</v>
      </c>
      <c r="L575" s="72">
        <f>(VLOOKUP($G575,Depth_Lookup_CCL!$A$3:$Z$549,11,FALSE))+(I575/100)</f>
        <v>230.29</v>
      </c>
      <c r="M575" s="67">
        <v>102</v>
      </c>
      <c r="N575" s="70" t="s">
        <v>1389</v>
      </c>
      <c r="O575" s="70" t="s">
        <v>233</v>
      </c>
      <c r="P575" s="73"/>
      <c r="Q575" s="73"/>
      <c r="R575" s="73"/>
      <c r="S575" s="74"/>
      <c r="T575" s="73" t="s">
        <v>170</v>
      </c>
      <c r="U575" s="75" t="s">
        <v>155</v>
      </c>
      <c r="V575" s="73" t="s">
        <v>176</v>
      </c>
      <c r="W575" s="73" t="s">
        <v>107</v>
      </c>
      <c r="X575" s="73">
        <f>VLOOKUP(W575,[7]definitions_list_lookup!$V$12:$W$15,2,FALSE)</f>
        <v>2</v>
      </c>
      <c r="Y575" s="75" t="s">
        <v>243</v>
      </c>
      <c r="Z575" s="75">
        <f>VLOOKUP(Y575,[7]definitions_list_lookup!$AT$3:$AU$5,2,FALSE)</f>
        <v>2</v>
      </c>
      <c r="AA575" s="75">
        <v>40</v>
      </c>
      <c r="AB575" s="75"/>
      <c r="AC575" s="73"/>
      <c r="AD575" s="73"/>
      <c r="AE575" s="73"/>
      <c r="AF575" s="75"/>
      <c r="AG575" s="75"/>
      <c r="AH575" s="73"/>
      <c r="AI575" s="73"/>
      <c r="AJ575" s="73"/>
      <c r="AK575" s="72"/>
      <c r="AL575" s="76"/>
      <c r="AM575" s="76"/>
      <c r="AN575" s="72"/>
      <c r="AO575" s="76"/>
      <c r="AP575" s="72"/>
      <c r="AQ575" s="72"/>
      <c r="AR575" s="72"/>
      <c r="AS575" s="72"/>
      <c r="AT575" s="77">
        <v>31</v>
      </c>
      <c r="AU575" s="78">
        <v>270</v>
      </c>
      <c r="AV575" s="77">
        <v>0</v>
      </c>
      <c r="AW575" s="77">
        <v>360</v>
      </c>
      <c r="AX575" s="77">
        <f t="shared" si="254"/>
        <v>90</v>
      </c>
      <c r="AY575" s="77">
        <f t="shared" si="255"/>
        <v>90</v>
      </c>
      <c r="AZ575" s="77">
        <f t="shared" si="256"/>
        <v>59.000000000000007</v>
      </c>
      <c r="BA575" s="77">
        <f t="shared" si="257"/>
        <v>180</v>
      </c>
      <c r="BB575" s="77">
        <f t="shared" si="258"/>
        <v>30.999999999999993</v>
      </c>
      <c r="BC575" s="77">
        <f t="shared" si="259"/>
        <v>270</v>
      </c>
      <c r="BD575" s="79">
        <f t="shared" si="260"/>
        <v>30.999999999999993</v>
      </c>
      <c r="BE575" s="70">
        <f t="shared" si="262"/>
        <v>60.999999999999993</v>
      </c>
      <c r="BF575" s="70">
        <f t="shared" si="261"/>
        <v>-0.99999999999999289</v>
      </c>
    </row>
    <row r="576" spans="3:58" s="70" customFormat="1">
      <c r="C576" s="70" t="s">
        <v>1386</v>
      </c>
      <c r="D576" s="70" t="s">
        <v>1387</v>
      </c>
      <c r="E576" s="70">
        <v>86</v>
      </c>
      <c r="F576" s="70">
        <v>4</v>
      </c>
      <c r="G576" s="71" t="str">
        <f t="shared" si="245"/>
        <v>86-4</v>
      </c>
      <c r="H576" s="70">
        <v>0</v>
      </c>
      <c r="I576" s="70">
        <v>94</v>
      </c>
      <c r="J576" s="70" t="b">
        <f>IF((I576/100)&gt;(VLOOKUP($G576,[1]Depth_Lookup_CCL!$A$3:$L$549,9,FALSE)),"Value too high",TRUE)</f>
        <v>1</v>
      </c>
      <c r="K576" s="72">
        <f>(VLOOKUP($G576,Depth_Lookup_CCL!$A$3:$Z$549,11,FALSE))+(H576/100)</f>
        <v>230.29500000000002</v>
      </c>
      <c r="L576" s="72">
        <f>(VLOOKUP($G576,Depth_Lookup_CCL!$A$3:$Z$549,11,FALSE))+(I576/100)</f>
        <v>231.23500000000001</v>
      </c>
      <c r="M576" s="67">
        <v>102</v>
      </c>
      <c r="N576" s="70" t="s">
        <v>1389</v>
      </c>
      <c r="O576" s="70" t="s">
        <v>233</v>
      </c>
      <c r="P576" s="73"/>
      <c r="Q576" s="73"/>
      <c r="R576" s="73"/>
      <c r="S576" s="74"/>
      <c r="T576" s="73" t="s">
        <v>170</v>
      </c>
      <c r="U576" s="75" t="s">
        <v>182</v>
      </c>
      <c r="V576" s="73" t="s">
        <v>202</v>
      </c>
      <c r="W576" s="73" t="s">
        <v>166</v>
      </c>
      <c r="X576" s="73">
        <f>VLOOKUP(W576,[7]definitions_list_lookup!$V$12:$W$15,2,FALSE)</f>
        <v>1</v>
      </c>
      <c r="Y576" s="75" t="s">
        <v>241</v>
      </c>
      <c r="Z576" s="75">
        <f>VLOOKUP(Y576,[7]definitions_list_lookup!$AT$3:$AU$5,2,FALSE)</f>
        <v>0</v>
      </c>
      <c r="AA576" s="75">
        <v>5</v>
      </c>
      <c r="AB576" s="75"/>
      <c r="AC576" s="73"/>
      <c r="AD576" s="73"/>
      <c r="AE576" s="73"/>
      <c r="AF576" s="75"/>
      <c r="AG576" s="75"/>
      <c r="AH576" s="73"/>
      <c r="AI576" s="73"/>
      <c r="AJ576" s="73"/>
      <c r="AK576" s="72"/>
      <c r="AL576" s="76"/>
      <c r="AM576" s="76"/>
      <c r="AN576" s="72"/>
      <c r="AO576" s="76"/>
      <c r="AP576" s="72"/>
      <c r="AQ576" s="72"/>
      <c r="AR576" s="72"/>
      <c r="AS576" s="72"/>
      <c r="AT576" s="77">
        <v>31</v>
      </c>
      <c r="AU576" s="78">
        <v>270</v>
      </c>
      <c r="AV576" s="77">
        <v>0</v>
      </c>
      <c r="AW576" s="77">
        <v>360</v>
      </c>
      <c r="AX576" s="77">
        <f t="shared" si="254"/>
        <v>90</v>
      </c>
      <c r="AY576" s="77">
        <f t="shared" si="255"/>
        <v>90</v>
      </c>
      <c r="AZ576" s="77">
        <f t="shared" si="256"/>
        <v>59.000000000000007</v>
      </c>
      <c r="BA576" s="77">
        <f t="shared" si="257"/>
        <v>180</v>
      </c>
      <c r="BB576" s="77">
        <f t="shared" si="258"/>
        <v>30.999999999999993</v>
      </c>
      <c r="BC576" s="77">
        <f t="shared" si="259"/>
        <v>270</v>
      </c>
      <c r="BD576" s="79">
        <f t="shared" si="260"/>
        <v>30.999999999999993</v>
      </c>
      <c r="BE576" s="70">
        <f t="shared" si="262"/>
        <v>60.999999999999993</v>
      </c>
      <c r="BF576" s="70">
        <f t="shared" si="261"/>
        <v>-0.99999999999999289</v>
      </c>
    </row>
    <row r="577" spans="3:59" s="70" customFormat="1">
      <c r="C577" s="70" t="s">
        <v>1386</v>
      </c>
      <c r="D577" s="70" t="s">
        <v>1387</v>
      </c>
      <c r="E577" s="70">
        <v>87</v>
      </c>
      <c r="F577" s="70">
        <v>1</v>
      </c>
      <c r="G577" s="71" t="str">
        <f t="shared" si="245"/>
        <v>87-1</v>
      </c>
      <c r="H577" s="70">
        <v>0</v>
      </c>
      <c r="I577" s="70">
        <v>93</v>
      </c>
      <c r="J577" s="70" t="b">
        <f>IF((I577/100)&gt;(VLOOKUP($G577,[1]Depth_Lookup_CCL!$A$3:$L$549,9,FALSE)),"Value too high",TRUE)</f>
        <v>1</v>
      </c>
      <c r="K577" s="72">
        <f>(VLOOKUP($G577,Depth_Lookup_CCL!$A$3:$Z$549,11,FALSE))+(H577/100)</f>
        <v>231.15</v>
      </c>
      <c r="L577" s="72">
        <f>(VLOOKUP($G577,Depth_Lookup_CCL!$A$3:$Z$549,11,FALSE))+(I577/100)</f>
        <v>232.08</v>
      </c>
      <c r="M577" s="67">
        <v>102</v>
      </c>
      <c r="N577" s="70" t="s">
        <v>1395</v>
      </c>
      <c r="O577" s="70" t="s">
        <v>233</v>
      </c>
      <c r="P577" s="73"/>
      <c r="Q577" s="73"/>
      <c r="R577" s="73"/>
      <c r="S577" s="74"/>
      <c r="T577" s="73"/>
      <c r="U577" s="75"/>
      <c r="V577" s="73"/>
      <c r="W577" s="73"/>
      <c r="X577" s="73" t="e">
        <f>VLOOKUP(W577,[7]definitions_list_lookup!$V$12:$W$15,2,FALSE)</f>
        <v>#N/A</v>
      </c>
      <c r="Y577" s="75"/>
      <c r="Z577" s="75" t="e">
        <f>VLOOKUP(Y577,[7]definitions_list_lookup!$AT$3:$AU$5,2,FALSE)</f>
        <v>#N/A</v>
      </c>
      <c r="AA577" s="75"/>
      <c r="AB577" s="75"/>
      <c r="AC577" s="73"/>
      <c r="AD577" s="73"/>
      <c r="AE577" s="73"/>
      <c r="AF577" s="75"/>
      <c r="AG577" s="75"/>
      <c r="AH577" s="73"/>
      <c r="AI577" s="73"/>
      <c r="AJ577" s="73"/>
      <c r="AK577" s="72"/>
      <c r="AL577" s="76"/>
      <c r="AM577" s="76"/>
      <c r="AN577" s="72"/>
      <c r="AO577" s="76"/>
      <c r="AP577" s="72"/>
      <c r="AQ577" s="72"/>
      <c r="AR577" s="72"/>
      <c r="AS577" s="72"/>
      <c r="AT577" s="77">
        <v>11</v>
      </c>
      <c r="AU577" s="78">
        <v>270</v>
      </c>
      <c r="AV577" s="77">
        <v>2</v>
      </c>
      <c r="AW577" s="77">
        <v>360</v>
      </c>
      <c r="AX577" s="77">
        <f t="shared" si="254"/>
        <v>100.18464742912181</v>
      </c>
      <c r="AY577" s="77">
        <f t="shared" si="255"/>
        <v>100.18464742912181</v>
      </c>
      <c r="AZ577" s="77">
        <f t="shared" si="256"/>
        <v>78.828294483524587</v>
      </c>
      <c r="BA577" s="77">
        <f t="shared" si="257"/>
        <v>190.18464742912181</v>
      </c>
      <c r="BB577" s="77">
        <f t="shared" si="258"/>
        <v>11.171705516475413</v>
      </c>
      <c r="BC577" s="77">
        <f t="shared" si="259"/>
        <v>280.18464742912181</v>
      </c>
      <c r="BD577" s="79">
        <f t="shared" si="260"/>
        <v>11.171705516475413</v>
      </c>
      <c r="BE577" s="70">
        <f t="shared" si="262"/>
        <v>41.171705516475413</v>
      </c>
      <c r="BF577" s="70">
        <f t="shared" si="261"/>
        <v>18.828294483524587</v>
      </c>
    </row>
    <row r="578" spans="3:59" s="70" customFormat="1">
      <c r="C578" s="70" t="s">
        <v>1386</v>
      </c>
      <c r="D578" s="70" t="s">
        <v>1387</v>
      </c>
      <c r="E578" s="70">
        <v>87</v>
      </c>
      <c r="F578" s="70">
        <v>2</v>
      </c>
      <c r="G578" s="71" t="str">
        <f t="shared" si="245"/>
        <v>87-2</v>
      </c>
      <c r="H578" s="70">
        <v>0</v>
      </c>
      <c r="I578" s="70">
        <v>87</v>
      </c>
      <c r="J578" s="70" t="b">
        <f>IF((I578/100)&gt;(VLOOKUP($G578,[1]Depth_Lookup_CCL!$A$3:$L$549,9,FALSE)),"Value too high",TRUE)</f>
        <v>1</v>
      </c>
      <c r="K578" s="72">
        <f>(VLOOKUP($G578,Depth_Lookup_CCL!$A$3:$Z$549,11,FALSE))+(H578/100)</f>
        <v>232.095</v>
      </c>
      <c r="L578" s="72">
        <f>(VLOOKUP($G578,Depth_Lookup_CCL!$A$3:$Z$549,11,FALSE))+(I578/100)</f>
        <v>232.965</v>
      </c>
      <c r="M578" s="67">
        <v>102</v>
      </c>
      <c r="N578" s="70" t="s">
        <v>1389</v>
      </c>
      <c r="O578" s="70" t="s">
        <v>233</v>
      </c>
      <c r="P578" s="73"/>
      <c r="Q578" s="73"/>
      <c r="R578" s="73"/>
      <c r="S578" s="74"/>
      <c r="T578" s="73"/>
      <c r="U578" s="75"/>
      <c r="V578" s="73"/>
      <c r="W578" s="73"/>
      <c r="X578" s="73" t="e">
        <f>VLOOKUP(W578,[7]definitions_list_lookup!$V$12:$W$15,2,FALSE)</f>
        <v>#N/A</v>
      </c>
      <c r="Y578" s="75"/>
      <c r="Z578" s="75" t="e">
        <f>VLOOKUP(Y578,[7]definitions_list_lookup!$AT$3:$AU$5,2,FALSE)</f>
        <v>#N/A</v>
      </c>
      <c r="AA578" s="75"/>
      <c r="AB578" s="75"/>
      <c r="AC578" s="73"/>
      <c r="AD578" s="73"/>
      <c r="AE578" s="73"/>
      <c r="AF578" s="75"/>
      <c r="AG578" s="75"/>
      <c r="AH578" s="73"/>
      <c r="AI578" s="73"/>
      <c r="AJ578" s="73"/>
      <c r="AK578" s="72"/>
      <c r="AL578" s="76"/>
      <c r="AM578" s="76"/>
      <c r="AN578" s="72"/>
      <c r="AO578" s="76"/>
      <c r="AP578" s="72"/>
      <c r="AQ578" s="72"/>
      <c r="AR578" s="72"/>
      <c r="AS578" s="72"/>
      <c r="AT578" s="77">
        <v>17</v>
      </c>
      <c r="AU578" s="78">
        <v>90</v>
      </c>
      <c r="AV578" s="77">
        <v>0</v>
      </c>
      <c r="AW578" s="77">
        <v>360</v>
      </c>
      <c r="AX578" s="77">
        <f t="shared" si="254"/>
        <v>-90.000000000000014</v>
      </c>
      <c r="AY578" s="77">
        <f t="shared" si="255"/>
        <v>270</v>
      </c>
      <c r="AZ578" s="77">
        <f t="shared" si="256"/>
        <v>73</v>
      </c>
      <c r="BA578" s="77">
        <f t="shared" si="257"/>
        <v>360</v>
      </c>
      <c r="BB578" s="77">
        <f t="shared" si="258"/>
        <v>17</v>
      </c>
      <c r="BC578" s="77">
        <f t="shared" si="259"/>
        <v>90</v>
      </c>
      <c r="BD578" s="79">
        <f t="shared" si="260"/>
        <v>17</v>
      </c>
      <c r="BE578" s="70">
        <f t="shared" si="262"/>
        <v>47</v>
      </c>
      <c r="BF578" s="70">
        <f t="shared" si="261"/>
        <v>13</v>
      </c>
    </row>
    <row r="579" spans="3:59" s="70" customFormat="1">
      <c r="C579" s="70" t="s">
        <v>1386</v>
      </c>
      <c r="D579" s="70" t="s">
        <v>1387</v>
      </c>
      <c r="E579" s="70">
        <v>87</v>
      </c>
      <c r="F579" s="70">
        <v>3</v>
      </c>
      <c r="G579" s="71" t="str">
        <f t="shared" ref="G579:G652" si="263">E579&amp;"-"&amp;F579</f>
        <v>87-3</v>
      </c>
      <c r="H579" s="70">
        <v>0</v>
      </c>
      <c r="I579" s="70">
        <v>57</v>
      </c>
      <c r="J579" s="70" t="b">
        <f>IF((I579/100)&gt;(VLOOKUP($G579,[1]Depth_Lookup_CCL!$A$3:$L$549,9,FALSE)),"Value too high",TRUE)</f>
        <v>1</v>
      </c>
      <c r="K579" s="72">
        <f>(VLOOKUP($G579,Depth_Lookup_CCL!$A$3:$Z$549,11,FALSE))+(H579/100)</f>
        <v>232.97</v>
      </c>
      <c r="L579" s="72">
        <f>(VLOOKUP($G579,Depth_Lookup_CCL!$A$3:$Z$549,11,FALSE))+(I579/100)</f>
        <v>233.54</v>
      </c>
      <c r="M579" s="67">
        <v>102</v>
      </c>
      <c r="N579" s="70" t="s">
        <v>1389</v>
      </c>
      <c r="O579" s="70" t="s">
        <v>233</v>
      </c>
      <c r="P579" s="73"/>
      <c r="Q579" s="73"/>
      <c r="R579" s="73"/>
      <c r="S579" s="74"/>
      <c r="T579" s="73" t="s">
        <v>170</v>
      </c>
      <c r="U579" s="75" t="s">
        <v>155</v>
      </c>
      <c r="V579" s="73" t="s">
        <v>176</v>
      </c>
      <c r="W579" s="73" t="s">
        <v>166</v>
      </c>
      <c r="X579" s="73">
        <f>VLOOKUP(W579,[7]definitions_list_lookup!$V$12:$W$15,2,FALSE)</f>
        <v>1</v>
      </c>
      <c r="Y579" s="75" t="s">
        <v>242</v>
      </c>
      <c r="Z579" s="75">
        <f>VLOOKUP(Y579,[7]definitions_list_lookup!$AT$3:$AU$5,2,FALSE)</f>
        <v>1</v>
      </c>
      <c r="AA579" s="75">
        <v>1</v>
      </c>
      <c r="AB579" s="75" t="s">
        <v>1422</v>
      </c>
      <c r="AC579" s="73"/>
      <c r="AD579" s="73"/>
      <c r="AE579" s="73"/>
      <c r="AF579" s="75"/>
      <c r="AG579" s="75"/>
      <c r="AH579" s="73"/>
      <c r="AI579" s="73"/>
      <c r="AJ579" s="73"/>
      <c r="AK579" s="72"/>
      <c r="AL579" s="76"/>
      <c r="AM579" s="76"/>
      <c r="AN579" s="72"/>
      <c r="AO579" s="76"/>
      <c r="AP579" s="72"/>
      <c r="AQ579" s="72"/>
      <c r="AR579" s="72"/>
      <c r="AS579" s="72"/>
      <c r="AT579" s="77">
        <v>18</v>
      </c>
      <c r="AU579" s="78">
        <v>90</v>
      </c>
      <c r="AV579" s="77">
        <v>0</v>
      </c>
      <c r="AW579" s="77">
        <v>360</v>
      </c>
      <c r="AX579" s="77">
        <f t="shared" si="254"/>
        <v>-90.000000000000014</v>
      </c>
      <c r="AY579" s="77">
        <f t="shared" si="255"/>
        <v>270</v>
      </c>
      <c r="AZ579" s="77">
        <f t="shared" si="256"/>
        <v>72</v>
      </c>
      <c r="BA579" s="77">
        <f t="shared" si="257"/>
        <v>360</v>
      </c>
      <c r="BB579" s="77">
        <f t="shared" si="258"/>
        <v>18</v>
      </c>
      <c r="BC579" s="77">
        <f t="shared" si="259"/>
        <v>90</v>
      </c>
      <c r="BD579" s="79">
        <f t="shared" si="260"/>
        <v>18</v>
      </c>
      <c r="BE579" s="70">
        <f t="shared" si="262"/>
        <v>48</v>
      </c>
      <c r="BF579" s="70">
        <f t="shared" si="261"/>
        <v>12</v>
      </c>
    </row>
    <row r="580" spans="3:59" s="70" customFormat="1">
      <c r="C580" s="70" t="s">
        <v>1386</v>
      </c>
      <c r="D580" s="70" t="s">
        <v>1387</v>
      </c>
      <c r="E580" s="70">
        <v>87</v>
      </c>
      <c r="F580" s="70">
        <v>4</v>
      </c>
      <c r="G580" s="71" t="str">
        <f t="shared" si="263"/>
        <v>87-4</v>
      </c>
      <c r="H580" s="70">
        <v>0</v>
      </c>
      <c r="I580" s="70">
        <v>64</v>
      </c>
      <c r="J580" s="70" t="b">
        <f>IF((I580/100)&gt;(VLOOKUP($G580,[1]Depth_Lookup_CCL!$A$3:$L$549,9,FALSE)),"Value too high",TRUE)</f>
        <v>1</v>
      </c>
      <c r="K580" s="72">
        <f>(VLOOKUP($G580,Depth_Lookup_CCL!$A$3:$Z$549,11,FALSE))+(H580/100)</f>
        <v>233.54</v>
      </c>
      <c r="L580" s="72">
        <f>(VLOOKUP($G580,Depth_Lookup_CCL!$A$3:$Z$549,11,FALSE))+(I580/100)</f>
        <v>234.17999999999998</v>
      </c>
      <c r="M580" s="67">
        <v>102</v>
      </c>
      <c r="N580" s="70" t="s">
        <v>1389</v>
      </c>
      <c r="O580" s="70" t="s">
        <v>233</v>
      </c>
      <c r="P580" s="73"/>
      <c r="Q580" s="73"/>
      <c r="R580" s="73"/>
      <c r="S580" s="74"/>
      <c r="T580" s="73" t="s">
        <v>170</v>
      </c>
      <c r="U580" s="75" t="s">
        <v>182</v>
      </c>
      <c r="V580" s="73" t="s">
        <v>176</v>
      </c>
      <c r="W580" s="73" t="s">
        <v>107</v>
      </c>
      <c r="X580" s="73">
        <f>VLOOKUP(W580,[7]definitions_list_lookup!$V$12:$W$15,2,FALSE)</f>
        <v>2</v>
      </c>
      <c r="Y580" s="75" t="s">
        <v>243</v>
      </c>
      <c r="Z580" s="75">
        <f>VLOOKUP(Y580,[7]definitions_list_lookup!$AT$3:$AU$5,2,FALSE)</f>
        <v>2</v>
      </c>
      <c r="AA580" s="75">
        <v>5</v>
      </c>
      <c r="AB580" s="75"/>
      <c r="AC580" s="73"/>
      <c r="AD580" s="73"/>
      <c r="AE580" s="73"/>
      <c r="AF580" s="75"/>
      <c r="AG580" s="75"/>
      <c r="AH580" s="73"/>
      <c r="AI580" s="73"/>
      <c r="AJ580" s="73"/>
      <c r="AK580" s="72"/>
      <c r="AL580" s="76"/>
      <c r="AM580" s="76"/>
      <c r="AN580" s="72"/>
      <c r="AO580" s="76"/>
      <c r="AP580" s="72"/>
      <c r="AQ580" s="72"/>
      <c r="AR580" s="72"/>
      <c r="AS580" s="72"/>
      <c r="AT580" s="77">
        <v>20</v>
      </c>
      <c r="AU580" s="78">
        <v>90</v>
      </c>
      <c r="AV580" s="77">
        <v>0</v>
      </c>
      <c r="AW580" s="77">
        <v>360</v>
      </c>
      <c r="AX580" s="77">
        <f t="shared" si="254"/>
        <v>-90.000000000000014</v>
      </c>
      <c r="AY580" s="77">
        <f t="shared" si="255"/>
        <v>270</v>
      </c>
      <c r="AZ580" s="77">
        <f t="shared" si="256"/>
        <v>70.000000000000014</v>
      </c>
      <c r="BA580" s="77">
        <f t="shared" si="257"/>
        <v>360</v>
      </c>
      <c r="BB580" s="77">
        <f t="shared" si="258"/>
        <v>19.999999999999986</v>
      </c>
      <c r="BC580" s="77">
        <f t="shared" si="259"/>
        <v>90</v>
      </c>
      <c r="BD580" s="79">
        <f t="shared" si="260"/>
        <v>19.999999999999986</v>
      </c>
      <c r="BE580" s="70">
        <f t="shared" si="262"/>
        <v>49.999999999999986</v>
      </c>
      <c r="BF580" s="70">
        <f t="shared" si="261"/>
        <v>10.000000000000014</v>
      </c>
    </row>
    <row r="581" spans="3:59" s="70" customFormat="1">
      <c r="C581" s="70" t="s">
        <v>1386</v>
      </c>
      <c r="D581" s="70" t="s">
        <v>1387</v>
      </c>
      <c r="E581" s="70">
        <v>88</v>
      </c>
      <c r="F581" s="70">
        <v>1</v>
      </c>
      <c r="G581" s="71" t="str">
        <f t="shared" si="263"/>
        <v>88-1</v>
      </c>
      <c r="H581" s="70">
        <v>0</v>
      </c>
      <c r="I581" s="70">
        <v>92</v>
      </c>
      <c r="J581" s="70" t="str">
        <f>IF((I581/100)&gt;(VLOOKUP($G581,[1]Depth_Lookup_CCL!$A$3:$L$549,9,FALSE)),"Value too high",TRUE)</f>
        <v>Value too high</v>
      </c>
      <c r="K581" s="72">
        <f>(VLOOKUP($G581,Depth_Lookup_CCL!$A$3:$Z$549,11,FALSE))+(H581/100)</f>
        <v>234.2</v>
      </c>
      <c r="L581" s="72">
        <f>(VLOOKUP($G581,Depth_Lookup_CCL!$A$3:$Z$549,11,FALSE))+(I581/100)</f>
        <v>235.11999999999998</v>
      </c>
      <c r="M581" s="67">
        <v>102</v>
      </c>
      <c r="N581" s="70" t="s">
        <v>1389</v>
      </c>
      <c r="O581" s="70" t="s">
        <v>233</v>
      </c>
      <c r="P581" s="73"/>
      <c r="Q581" s="73"/>
      <c r="R581" s="73"/>
      <c r="S581" s="74"/>
      <c r="T581" s="73" t="s">
        <v>170</v>
      </c>
      <c r="U581" s="75" t="s">
        <v>182</v>
      </c>
      <c r="V581" s="73" t="s">
        <v>176</v>
      </c>
      <c r="W581" s="73" t="s">
        <v>107</v>
      </c>
      <c r="X581" s="73">
        <f>VLOOKUP(W581,[7]definitions_list_lookup!$V$12:$W$15,2,FALSE)</f>
        <v>2</v>
      </c>
      <c r="Y581" s="75" t="s">
        <v>241</v>
      </c>
      <c r="Z581" s="75">
        <f>VLOOKUP(Y581,[7]definitions_list_lookup!$AT$3:$AU$5,2,FALSE)</f>
        <v>0</v>
      </c>
      <c r="AA581" s="75">
        <v>15</v>
      </c>
      <c r="AB581" s="75"/>
      <c r="AC581" s="73"/>
      <c r="AD581" s="73"/>
      <c r="AE581" s="73"/>
      <c r="AF581" s="75"/>
      <c r="AG581" s="75"/>
      <c r="AH581" s="73"/>
      <c r="AI581" s="73"/>
      <c r="AJ581" s="73"/>
      <c r="AK581" s="72"/>
      <c r="AL581" s="76"/>
      <c r="AM581" s="76"/>
      <c r="AN581" s="72"/>
      <c r="AO581" s="76"/>
      <c r="AP581" s="72"/>
      <c r="AQ581" s="72"/>
      <c r="AR581" s="72"/>
      <c r="AS581" s="72"/>
      <c r="AT581" s="77">
        <v>29</v>
      </c>
      <c r="AU581" s="78">
        <v>90</v>
      </c>
      <c r="AV581" s="77">
        <v>6</v>
      </c>
      <c r="AW581" s="77">
        <v>360</v>
      </c>
      <c r="AX581" s="77">
        <f t="shared" si="254"/>
        <v>-100.73656797799114</v>
      </c>
      <c r="AY581" s="77">
        <f t="shared" si="255"/>
        <v>259.26343202200883</v>
      </c>
      <c r="AZ581" s="77">
        <f t="shared" si="256"/>
        <v>60.568933296083408</v>
      </c>
      <c r="BA581" s="77">
        <f t="shared" si="257"/>
        <v>349.26343202200883</v>
      </c>
      <c r="BB581" s="77">
        <f t="shared" si="258"/>
        <v>29.431066703916592</v>
      </c>
      <c r="BC581" s="77">
        <f t="shared" si="259"/>
        <v>79.263432022008828</v>
      </c>
      <c r="BD581" s="79">
        <f t="shared" si="260"/>
        <v>29.431066703916592</v>
      </c>
      <c r="BE581" s="70">
        <f t="shared" si="262"/>
        <v>59.431066703916592</v>
      </c>
      <c r="BF581" s="70">
        <f t="shared" si="261"/>
        <v>0.56893329608340792</v>
      </c>
      <c r="BG581" s="70" t="s">
        <v>1423</v>
      </c>
    </row>
    <row r="582" spans="3:59" s="70" customFormat="1">
      <c r="C582" s="70" t="s">
        <v>1386</v>
      </c>
      <c r="D582" s="70" t="s">
        <v>1387</v>
      </c>
      <c r="E582" s="70">
        <v>88</v>
      </c>
      <c r="F582" s="70">
        <v>2</v>
      </c>
      <c r="G582" s="71" t="str">
        <f t="shared" si="263"/>
        <v>88-2</v>
      </c>
      <c r="H582" s="70">
        <v>0</v>
      </c>
      <c r="I582" s="70">
        <v>95</v>
      </c>
      <c r="J582" s="70" t="str">
        <f>IF((I582/100)&gt;(VLOOKUP($G582,[1]Depth_Lookup_CCL!$A$3:$L$549,9,FALSE)),"Value too high",TRUE)</f>
        <v>Value too high</v>
      </c>
      <c r="K582" s="72">
        <f>(VLOOKUP($G582,Depth_Lookup_CCL!$A$3:$Z$549,11,FALSE))+(H582/100)</f>
        <v>235.10499999999999</v>
      </c>
      <c r="L582" s="72">
        <f>(VLOOKUP($G582,Depth_Lookup_CCL!$A$3:$Z$549,11,FALSE))+(I582/100)</f>
        <v>236.05499999999998</v>
      </c>
      <c r="M582" s="67">
        <v>102</v>
      </c>
      <c r="N582" s="70" t="s">
        <v>1389</v>
      </c>
      <c r="O582" s="70" t="s">
        <v>233</v>
      </c>
      <c r="P582" s="73"/>
      <c r="Q582" s="73"/>
      <c r="R582" s="73"/>
      <c r="S582" s="74"/>
      <c r="T582" s="73"/>
      <c r="U582" s="75"/>
      <c r="V582" s="73"/>
      <c r="W582" s="73"/>
      <c r="X582" s="73" t="e">
        <f>VLOOKUP(W582,[7]definitions_list_lookup!$V$12:$W$15,2,FALSE)</f>
        <v>#N/A</v>
      </c>
      <c r="Y582" s="75"/>
      <c r="Z582" s="75" t="e">
        <f>VLOOKUP(Y582,[7]definitions_list_lookup!$AT$3:$AU$5,2,FALSE)</f>
        <v>#N/A</v>
      </c>
      <c r="AA582" s="75"/>
      <c r="AB582" s="75"/>
      <c r="AC582" s="73"/>
      <c r="AD582" s="73"/>
      <c r="AE582" s="73"/>
      <c r="AF582" s="75"/>
      <c r="AG582" s="75"/>
      <c r="AH582" s="73"/>
      <c r="AI582" s="73"/>
      <c r="AJ582" s="73"/>
      <c r="AK582" s="72"/>
      <c r="AL582" s="76"/>
      <c r="AM582" s="76"/>
      <c r="AN582" s="72"/>
      <c r="AO582" s="76"/>
      <c r="AP582" s="72"/>
      <c r="AQ582" s="72"/>
      <c r="AR582" s="72"/>
      <c r="AS582" s="72"/>
      <c r="AT582" s="77">
        <v>32</v>
      </c>
      <c r="AU582" s="78">
        <v>90</v>
      </c>
      <c r="AV582" s="77">
        <v>0</v>
      </c>
      <c r="AW582" s="77">
        <v>360</v>
      </c>
      <c r="AX582" s="77">
        <f t="shared" si="254"/>
        <v>-90.000000000000014</v>
      </c>
      <c r="AY582" s="77">
        <f t="shared" si="255"/>
        <v>270</v>
      </c>
      <c r="AZ582" s="77">
        <f t="shared" si="256"/>
        <v>58.000000000000007</v>
      </c>
      <c r="BA582" s="77">
        <f t="shared" si="257"/>
        <v>360</v>
      </c>
      <c r="BB582" s="77">
        <f t="shared" si="258"/>
        <v>31.999999999999993</v>
      </c>
      <c r="BC582" s="77">
        <f t="shared" si="259"/>
        <v>90</v>
      </c>
      <c r="BD582" s="79">
        <f t="shared" si="260"/>
        <v>31.999999999999993</v>
      </c>
      <c r="BE582" s="70">
        <f t="shared" si="262"/>
        <v>61.999999999999993</v>
      </c>
      <c r="BF582" s="70">
        <f t="shared" si="261"/>
        <v>-1.9999999999999929</v>
      </c>
    </row>
    <row r="583" spans="3:59" s="70" customFormat="1">
      <c r="C583" s="70" t="s">
        <v>1386</v>
      </c>
      <c r="D583" s="70" t="s">
        <v>1387</v>
      </c>
      <c r="E583" s="70">
        <v>88</v>
      </c>
      <c r="F583" s="70">
        <v>3</v>
      </c>
      <c r="G583" s="71" t="str">
        <f t="shared" si="263"/>
        <v>88-3</v>
      </c>
      <c r="H583" s="70">
        <v>0</v>
      </c>
      <c r="I583" s="70">
        <v>87</v>
      </c>
      <c r="J583" s="70" t="str">
        <f>IF((I583/100)&gt;(VLOOKUP($G583,[1]Depth_Lookup_CCL!$A$3:$L$549,9,FALSE)),"Value too high",TRUE)</f>
        <v>Value too high</v>
      </c>
      <c r="K583" s="72">
        <f>(VLOOKUP($G583,Depth_Lookup_CCL!$A$3:$Z$549,11,FALSE))+(H583/100)</f>
        <v>236.04</v>
      </c>
      <c r="L583" s="72">
        <f>(VLOOKUP($G583,Depth_Lookup_CCL!$A$3:$Z$549,11,FALSE))+(I583/100)</f>
        <v>236.91</v>
      </c>
      <c r="M583" s="67">
        <v>102</v>
      </c>
      <c r="N583" s="70" t="s">
        <v>1389</v>
      </c>
      <c r="O583" s="70" t="s">
        <v>233</v>
      </c>
      <c r="P583" s="73"/>
      <c r="Q583" s="73"/>
      <c r="R583" s="73"/>
      <c r="S583" s="74"/>
      <c r="T583" s="73"/>
      <c r="U583" s="75"/>
      <c r="V583" s="73"/>
      <c r="W583" s="73"/>
      <c r="X583" s="73" t="e">
        <f>VLOOKUP(W583,[7]definitions_list_lookup!$V$12:$W$15,2,FALSE)</f>
        <v>#N/A</v>
      </c>
      <c r="Y583" s="75"/>
      <c r="Z583" s="75" t="e">
        <f>VLOOKUP(Y583,[7]definitions_list_lookup!$AT$3:$AU$5,2,FALSE)</f>
        <v>#N/A</v>
      </c>
      <c r="AA583" s="75"/>
      <c r="AB583" s="75"/>
      <c r="AC583" s="73"/>
      <c r="AD583" s="73"/>
      <c r="AE583" s="73"/>
      <c r="AF583" s="75"/>
      <c r="AG583" s="75"/>
      <c r="AH583" s="73"/>
      <c r="AI583" s="73"/>
      <c r="AJ583" s="73"/>
      <c r="AK583" s="72"/>
      <c r="AL583" s="76"/>
      <c r="AM583" s="76"/>
      <c r="AN583" s="72"/>
      <c r="AO583" s="76"/>
      <c r="AP583" s="72"/>
      <c r="AQ583" s="72"/>
      <c r="AR583" s="72"/>
      <c r="AS583" s="72"/>
      <c r="AT583" s="77">
        <v>23</v>
      </c>
      <c r="AU583" s="78">
        <v>90</v>
      </c>
      <c r="AV583" s="77">
        <v>0</v>
      </c>
      <c r="AW583" s="77">
        <v>360</v>
      </c>
      <c r="AX583" s="77">
        <f t="shared" si="254"/>
        <v>-90.000000000000014</v>
      </c>
      <c r="AY583" s="77">
        <f t="shared" si="255"/>
        <v>270</v>
      </c>
      <c r="AZ583" s="77">
        <f t="shared" si="256"/>
        <v>67</v>
      </c>
      <c r="BA583" s="77">
        <f t="shared" si="257"/>
        <v>360</v>
      </c>
      <c r="BB583" s="77">
        <f t="shared" si="258"/>
        <v>23</v>
      </c>
      <c r="BC583" s="77">
        <f t="shared" si="259"/>
        <v>90</v>
      </c>
      <c r="BD583" s="79">
        <f t="shared" si="260"/>
        <v>23</v>
      </c>
      <c r="BE583" s="70">
        <f t="shared" si="262"/>
        <v>53</v>
      </c>
      <c r="BF583" s="70">
        <f t="shared" si="261"/>
        <v>7</v>
      </c>
    </row>
    <row r="584" spans="3:59" s="70" customFormat="1">
      <c r="C584" s="70" t="s">
        <v>1386</v>
      </c>
      <c r="D584" s="70" t="s">
        <v>1387</v>
      </c>
      <c r="E584" s="70">
        <v>88</v>
      </c>
      <c r="F584" s="70">
        <v>4</v>
      </c>
      <c r="G584" s="71" t="str">
        <f t="shared" si="263"/>
        <v>88-4</v>
      </c>
      <c r="H584" s="70">
        <v>0</v>
      </c>
      <c r="I584" s="70">
        <v>53</v>
      </c>
      <c r="J584" s="70" t="b">
        <f>IF((I584/100)&gt;(VLOOKUP($G584,[1]Depth_Lookup_CCL!$A$3:$L$549,9,FALSE)),"Value too high",TRUE)</f>
        <v>1</v>
      </c>
      <c r="K584" s="72">
        <f>(VLOOKUP($G584,Depth_Lookup_CCL!$A$3:$Z$549,11,FALSE))+(H584/100)</f>
        <v>236.905</v>
      </c>
      <c r="L584" s="72">
        <f>(VLOOKUP($G584,Depth_Lookup_CCL!$A$3:$Z$549,11,FALSE))+(I584/100)</f>
        <v>237.435</v>
      </c>
      <c r="M584" s="67">
        <v>102</v>
      </c>
      <c r="N584" s="70" t="s">
        <v>1389</v>
      </c>
      <c r="O584" s="70" t="s">
        <v>233</v>
      </c>
      <c r="P584" s="73"/>
      <c r="Q584" s="73"/>
      <c r="R584" s="73"/>
      <c r="S584" s="74"/>
      <c r="T584" s="73"/>
      <c r="U584" s="75"/>
      <c r="V584" s="73"/>
      <c r="W584" s="73"/>
      <c r="X584" s="73" t="e">
        <f>VLOOKUP(W584,[7]definitions_list_lookup!$V$12:$W$15,2,FALSE)</f>
        <v>#N/A</v>
      </c>
      <c r="Y584" s="75"/>
      <c r="Z584" s="75" t="e">
        <f>VLOOKUP(Y584,[7]definitions_list_lookup!$AT$3:$AU$5,2,FALSE)</f>
        <v>#N/A</v>
      </c>
      <c r="AA584" s="75"/>
      <c r="AB584" s="75"/>
      <c r="AC584" s="73"/>
      <c r="AD584" s="73"/>
      <c r="AE584" s="73"/>
      <c r="AF584" s="75"/>
      <c r="AG584" s="75"/>
      <c r="AH584" s="73"/>
      <c r="AI584" s="73"/>
      <c r="AJ584" s="73"/>
      <c r="AK584" s="72"/>
      <c r="AL584" s="76"/>
      <c r="AM584" s="76"/>
      <c r="AN584" s="72"/>
      <c r="AO584" s="76"/>
      <c r="AP584" s="72"/>
      <c r="AQ584" s="72"/>
      <c r="AR584" s="72"/>
      <c r="AS584" s="72"/>
      <c r="AT584" s="77">
        <v>20</v>
      </c>
      <c r="AU584" s="78">
        <v>90</v>
      </c>
      <c r="AV584" s="77">
        <v>0</v>
      </c>
      <c r="AW584" s="77">
        <v>360</v>
      </c>
      <c r="AX584" s="77">
        <f t="shared" si="254"/>
        <v>-90.000000000000014</v>
      </c>
      <c r="AY584" s="77">
        <f t="shared" si="255"/>
        <v>270</v>
      </c>
      <c r="AZ584" s="77">
        <f t="shared" si="256"/>
        <v>70.000000000000014</v>
      </c>
      <c r="BA584" s="77">
        <f t="shared" si="257"/>
        <v>360</v>
      </c>
      <c r="BB584" s="77">
        <f t="shared" si="258"/>
        <v>19.999999999999986</v>
      </c>
      <c r="BC584" s="77">
        <f t="shared" si="259"/>
        <v>90</v>
      </c>
      <c r="BD584" s="79">
        <f t="shared" si="260"/>
        <v>19.999999999999986</v>
      </c>
      <c r="BE584" s="70">
        <f t="shared" si="262"/>
        <v>49.999999999999986</v>
      </c>
      <c r="BF584" s="70">
        <f t="shared" si="261"/>
        <v>10.000000000000014</v>
      </c>
    </row>
    <row r="585" spans="3:59" s="70" customFormat="1">
      <c r="C585" s="70" t="s">
        <v>1386</v>
      </c>
      <c r="D585" s="70" t="s">
        <v>1387</v>
      </c>
      <c r="E585" s="70">
        <v>89</v>
      </c>
      <c r="F585" s="70">
        <v>1</v>
      </c>
      <c r="G585" s="71" t="str">
        <f t="shared" si="263"/>
        <v>89-1</v>
      </c>
      <c r="H585" s="70">
        <v>0</v>
      </c>
      <c r="I585" s="70">
        <v>71</v>
      </c>
      <c r="J585" s="70" t="b">
        <f>IF((I585/100)&gt;(VLOOKUP($G585,[1]Depth_Lookup_CCL!$A$3:$L$549,9,FALSE)),"Value too high",TRUE)</f>
        <v>1</v>
      </c>
      <c r="K585" s="72">
        <f>(VLOOKUP($G585,Depth_Lookup_CCL!$A$3:$Z$549,11,FALSE))+(H585/100)</f>
        <v>237.25</v>
      </c>
      <c r="L585" s="72">
        <f>(VLOOKUP($G585,Depth_Lookup_CCL!$A$3:$Z$549,11,FALSE))+(I585/100)</f>
        <v>237.96</v>
      </c>
      <c r="M585" s="67">
        <v>102</v>
      </c>
      <c r="N585" s="70" t="s">
        <v>1389</v>
      </c>
      <c r="O585" s="70" t="s">
        <v>233</v>
      </c>
      <c r="P585" s="73"/>
      <c r="Q585" s="73"/>
      <c r="R585" s="73"/>
      <c r="S585" s="74"/>
      <c r="T585" s="73" t="s">
        <v>171</v>
      </c>
      <c r="U585" s="75" t="s">
        <v>182</v>
      </c>
      <c r="V585" s="73" t="s">
        <v>176</v>
      </c>
      <c r="W585" s="73" t="s">
        <v>166</v>
      </c>
      <c r="X585" s="73">
        <f>VLOOKUP(W585,[7]definitions_list_lookup!$V$12:$W$15,2,FALSE)</f>
        <v>1</v>
      </c>
      <c r="Y585" s="75" t="s">
        <v>241</v>
      </c>
      <c r="Z585" s="75">
        <f>VLOOKUP(Y585,[7]definitions_list_lookup!$AT$3:$AU$5,2,FALSE)</f>
        <v>0</v>
      </c>
      <c r="AA585" s="75">
        <v>15</v>
      </c>
      <c r="AB585" s="75"/>
      <c r="AC585" s="73"/>
      <c r="AD585" s="73"/>
      <c r="AE585" s="73"/>
      <c r="AF585" s="75"/>
      <c r="AG585" s="75"/>
      <c r="AH585" s="73"/>
      <c r="AI585" s="73"/>
      <c r="AJ585" s="73"/>
      <c r="AK585" s="72"/>
      <c r="AL585" s="76"/>
      <c r="AM585" s="76"/>
      <c r="AN585" s="72"/>
      <c r="AO585" s="76"/>
      <c r="AP585" s="72"/>
      <c r="AQ585" s="72"/>
      <c r="AR585" s="72"/>
      <c r="AS585" s="72"/>
      <c r="AT585" s="77">
        <v>26</v>
      </c>
      <c r="AU585" s="78">
        <v>90</v>
      </c>
      <c r="AV585" s="77">
        <v>0</v>
      </c>
      <c r="AW585" s="77">
        <v>360</v>
      </c>
      <c r="AX585" s="77">
        <f t="shared" si="254"/>
        <v>-90.000000000000014</v>
      </c>
      <c r="AY585" s="77">
        <f t="shared" si="255"/>
        <v>270</v>
      </c>
      <c r="AZ585" s="77">
        <f t="shared" si="256"/>
        <v>64</v>
      </c>
      <c r="BA585" s="77">
        <f t="shared" si="257"/>
        <v>360</v>
      </c>
      <c r="BB585" s="77">
        <f t="shared" si="258"/>
        <v>26</v>
      </c>
      <c r="BC585" s="77">
        <f t="shared" si="259"/>
        <v>90</v>
      </c>
      <c r="BD585" s="79">
        <f t="shared" si="260"/>
        <v>26</v>
      </c>
      <c r="BE585" s="70">
        <f t="shared" si="262"/>
        <v>56</v>
      </c>
      <c r="BF585" s="70">
        <f t="shared" si="261"/>
        <v>4</v>
      </c>
    </row>
    <row r="586" spans="3:59" s="70" customFormat="1">
      <c r="C586" s="70" t="s">
        <v>1386</v>
      </c>
      <c r="D586" s="70" t="s">
        <v>1387</v>
      </c>
      <c r="E586" s="70">
        <v>89</v>
      </c>
      <c r="F586" s="70">
        <v>2</v>
      </c>
      <c r="G586" s="71" t="str">
        <f t="shared" si="263"/>
        <v>89-2</v>
      </c>
      <c r="H586" s="70">
        <v>0</v>
      </c>
      <c r="I586" s="70">
        <v>52</v>
      </c>
      <c r="J586" s="70" t="b">
        <f>IF((I586/100)&gt;(VLOOKUP($G586,[1]Depth_Lookup_CCL!$A$3:$L$549,9,FALSE)),"Value too high",TRUE)</f>
        <v>1</v>
      </c>
      <c r="K586" s="72">
        <f>(VLOOKUP($G586,Depth_Lookup_CCL!$A$3:$Z$549,11,FALSE))+(H586/100)</f>
        <v>237.96</v>
      </c>
      <c r="L586" s="72">
        <f>(VLOOKUP($G586,Depth_Lookup_CCL!$A$3:$Z$549,11,FALSE))+(I586/100)</f>
        <v>238.48000000000002</v>
      </c>
      <c r="M586" s="67">
        <v>102</v>
      </c>
      <c r="N586" s="70" t="s">
        <v>1389</v>
      </c>
      <c r="O586" s="70" t="s">
        <v>233</v>
      </c>
      <c r="P586" s="73"/>
      <c r="Q586" s="73"/>
      <c r="R586" s="73"/>
      <c r="S586" s="74"/>
      <c r="T586" s="73"/>
      <c r="U586" s="75"/>
      <c r="V586" s="73"/>
      <c r="W586" s="73"/>
      <c r="X586" s="73" t="e">
        <f>VLOOKUP(W586,[7]definitions_list_lookup!$V$12:$W$15,2,FALSE)</f>
        <v>#N/A</v>
      </c>
      <c r="Y586" s="75"/>
      <c r="Z586" s="75" t="e">
        <f>VLOOKUP(Y586,[7]definitions_list_lookup!$AT$3:$AU$5,2,FALSE)</f>
        <v>#N/A</v>
      </c>
      <c r="AA586" s="75"/>
      <c r="AB586" s="75"/>
      <c r="AC586" s="73"/>
      <c r="AD586" s="73"/>
      <c r="AE586" s="73"/>
      <c r="AF586" s="75"/>
      <c r="AG586" s="75"/>
      <c r="AH586" s="73"/>
      <c r="AI586" s="73"/>
      <c r="AJ586" s="73"/>
      <c r="AK586" s="72"/>
      <c r="AL586" s="76"/>
      <c r="AM586" s="76"/>
      <c r="AN586" s="72"/>
      <c r="AO586" s="76"/>
      <c r="AP586" s="72"/>
      <c r="AQ586" s="72"/>
      <c r="AR586" s="72"/>
      <c r="AS586" s="72"/>
      <c r="AT586" s="77">
        <v>15</v>
      </c>
      <c r="AU586" s="78">
        <v>360</v>
      </c>
      <c r="AV586" s="77">
        <v>0</v>
      </c>
      <c r="AW586" s="77">
        <v>270</v>
      </c>
      <c r="AX586" s="77">
        <f t="shared" si="254"/>
        <v>180</v>
      </c>
      <c r="AY586" s="77">
        <f t="shared" si="255"/>
        <v>180</v>
      </c>
      <c r="AZ586" s="77">
        <f t="shared" si="256"/>
        <v>75</v>
      </c>
      <c r="BA586" s="77">
        <f t="shared" si="257"/>
        <v>270</v>
      </c>
      <c r="BB586" s="77">
        <f t="shared" si="258"/>
        <v>15</v>
      </c>
      <c r="BC586" s="77">
        <f t="shared" si="259"/>
        <v>0</v>
      </c>
      <c r="BD586" s="79">
        <f t="shared" si="260"/>
        <v>15</v>
      </c>
      <c r="BE586" s="70">
        <f t="shared" si="262"/>
        <v>45</v>
      </c>
      <c r="BF586" s="70">
        <f t="shared" si="261"/>
        <v>15</v>
      </c>
    </row>
    <row r="587" spans="3:59" s="70" customFormat="1">
      <c r="C587" s="70" t="s">
        <v>1386</v>
      </c>
      <c r="D587" s="70" t="s">
        <v>1387</v>
      </c>
      <c r="E587" s="70">
        <v>89</v>
      </c>
      <c r="F587" s="70">
        <v>3</v>
      </c>
      <c r="G587" s="71" t="str">
        <f t="shared" si="263"/>
        <v>89-3</v>
      </c>
      <c r="H587" s="70">
        <v>0</v>
      </c>
      <c r="I587" s="70">
        <v>93</v>
      </c>
      <c r="J587" s="70" t="b">
        <f>IF((I587/100)&gt;(VLOOKUP($G587,[1]Depth_Lookup_CCL!$A$3:$L$549,9,FALSE)),"Value too high",TRUE)</f>
        <v>1</v>
      </c>
      <c r="K587" s="72">
        <f>(VLOOKUP($G587,Depth_Lookup_CCL!$A$3:$Z$549,11,FALSE))+(H587/100)</f>
        <v>238.48000000000002</v>
      </c>
      <c r="L587" s="72">
        <f>(VLOOKUP($G587,Depth_Lookup_CCL!$A$3:$Z$549,11,FALSE))+(I587/100)</f>
        <v>239.41000000000003</v>
      </c>
      <c r="M587" s="67">
        <v>102</v>
      </c>
      <c r="N587" s="70" t="s">
        <v>1389</v>
      </c>
      <c r="O587" s="70" t="s">
        <v>233</v>
      </c>
      <c r="P587" s="73"/>
      <c r="Q587" s="73"/>
      <c r="R587" s="73"/>
      <c r="S587" s="74"/>
      <c r="T587" s="73"/>
      <c r="U587" s="75"/>
      <c r="V587" s="73"/>
      <c r="W587" s="73"/>
      <c r="X587" s="73" t="e">
        <f>VLOOKUP(W587,[7]definitions_list_lookup!$V$12:$W$15,2,FALSE)</f>
        <v>#N/A</v>
      </c>
      <c r="Y587" s="75"/>
      <c r="Z587" s="75" t="e">
        <f>VLOOKUP(Y587,[7]definitions_list_lookup!$AT$3:$AU$5,2,FALSE)</f>
        <v>#N/A</v>
      </c>
      <c r="AA587" s="75"/>
      <c r="AB587" s="75"/>
      <c r="AC587" s="73"/>
      <c r="AD587" s="73"/>
      <c r="AE587" s="73"/>
      <c r="AF587" s="75"/>
      <c r="AG587" s="75"/>
      <c r="AH587" s="73"/>
      <c r="AI587" s="73"/>
      <c r="AJ587" s="73"/>
      <c r="AK587" s="72"/>
      <c r="AL587" s="76"/>
      <c r="AM587" s="76"/>
      <c r="AN587" s="72"/>
      <c r="AO587" s="76"/>
      <c r="AP587" s="72"/>
      <c r="AQ587" s="72"/>
      <c r="AR587" s="72"/>
      <c r="AS587" s="72"/>
      <c r="AT587" s="77">
        <v>23</v>
      </c>
      <c r="AU587" s="78">
        <v>270</v>
      </c>
      <c r="AV587" s="77">
        <v>0</v>
      </c>
      <c r="AW587" s="77">
        <v>360</v>
      </c>
      <c r="AX587" s="77">
        <f t="shared" si="254"/>
        <v>90</v>
      </c>
      <c r="AY587" s="77">
        <f t="shared" si="255"/>
        <v>90</v>
      </c>
      <c r="AZ587" s="77">
        <f t="shared" si="256"/>
        <v>67</v>
      </c>
      <c r="BA587" s="77">
        <f t="shared" si="257"/>
        <v>180</v>
      </c>
      <c r="BB587" s="77">
        <f t="shared" si="258"/>
        <v>23</v>
      </c>
      <c r="BC587" s="77">
        <f t="shared" si="259"/>
        <v>270</v>
      </c>
      <c r="BD587" s="79">
        <f t="shared" si="260"/>
        <v>23</v>
      </c>
      <c r="BE587" s="70">
        <f t="shared" si="262"/>
        <v>53</v>
      </c>
      <c r="BF587" s="70">
        <f t="shared" si="261"/>
        <v>7</v>
      </c>
    </row>
    <row r="588" spans="3:59" s="70" customFormat="1">
      <c r="C588" s="70" t="s">
        <v>1386</v>
      </c>
      <c r="D588" s="70" t="s">
        <v>1387</v>
      </c>
      <c r="E588" s="70">
        <v>89</v>
      </c>
      <c r="F588" s="70">
        <v>4</v>
      </c>
      <c r="G588" s="71" t="str">
        <f t="shared" si="263"/>
        <v>89-4</v>
      </c>
      <c r="H588" s="70">
        <v>0</v>
      </c>
      <c r="I588" s="70">
        <v>92</v>
      </c>
      <c r="J588" s="70" t="b">
        <f>IF((I588/100)&gt;(VLOOKUP($G588,[1]Depth_Lookup_CCL!$A$3:$L$549,9,FALSE)),"Value too high",TRUE)</f>
        <v>1</v>
      </c>
      <c r="K588" s="72">
        <f>(VLOOKUP($G588,Depth_Lookup_CCL!$A$3:$Z$549,11,FALSE))+(H588/100)</f>
        <v>239.42500000000001</v>
      </c>
      <c r="L588" s="72">
        <f>(VLOOKUP($G588,Depth_Lookup_CCL!$A$3:$Z$549,11,FALSE))+(I588/100)</f>
        <v>240.345</v>
      </c>
      <c r="M588" s="67">
        <v>102</v>
      </c>
      <c r="N588" s="70" t="s">
        <v>1389</v>
      </c>
      <c r="O588" s="70" t="s">
        <v>233</v>
      </c>
      <c r="P588" s="73"/>
      <c r="Q588" s="73"/>
      <c r="R588" s="73"/>
      <c r="S588" s="74"/>
      <c r="T588" s="73" t="s">
        <v>158</v>
      </c>
      <c r="U588" s="75" t="s">
        <v>155</v>
      </c>
      <c r="V588" s="73" t="s">
        <v>176</v>
      </c>
      <c r="W588" s="73" t="s">
        <v>107</v>
      </c>
      <c r="X588" s="73">
        <f>VLOOKUP(W588,[7]definitions_list_lookup!$V$12:$W$15,2,FALSE)</f>
        <v>2</v>
      </c>
      <c r="Y588" s="75" t="s">
        <v>241</v>
      </c>
      <c r="Z588" s="75">
        <f>VLOOKUP(Y588,[7]definitions_list_lookup!$AT$3:$AU$5,2,FALSE)</f>
        <v>0</v>
      </c>
      <c r="AA588" s="75">
        <v>3</v>
      </c>
      <c r="AB588" s="75"/>
      <c r="AC588" s="73"/>
      <c r="AD588" s="73"/>
      <c r="AE588" s="73"/>
      <c r="AF588" s="75"/>
      <c r="AG588" s="75"/>
      <c r="AH588" s="73"/>
      <c r="AI588" s="73"/>
      <c r="AJ588" s="73"/>
      <c r="AK588" s="72"/>
      <c r="AL588" s="76"/>
      <c r="AM588" s="76"/>
      <c r="AN588" s="72"/>
      <c r="AO588" s="76"/>
      <c r="AP588" s="72"/>
      <c r="AQ588" s="72"/>
      <c r="AR588" s="72"/>
      <c r="AS588" s="72"/>
      <c r="AT588" s="77">
        <v>4</v>
      </c>
      <c r="AU588" s="78">
        <v>90</v>
      </c>
      <c r="AV588" s="77">
        <v>22</v>
      </c>
      <c r="AW588" s="77">
        <v>180</v>
      </c>
      <c r="AX588" s="77">
        <f t="shared" si="254"/>
        <v>-9.8191899288131026</v>
      </c>
      <c r="AY588" s="77">
        <f t="shared" si="255"/>
        <v>350.1808100711869</v>
      </c>
      <c r="AZ588" s="77">
        <f t="shared" si="256"/>
        <v>67.704758828601086</v>
      </c>
      <c r="BA588" s="77">
        <f t="shared" si="257"/>
        <v>80.180810071186897</v>
      </c>
      <c r="BB588" s="77">
        <f t="shared" si="258"/>
        <v>22.295241171398914</v>
      </c>
      <c r="BC588" s="77">
        <f t="shared" si="259"/>
        <v>170.1808100711869</v>
      </c>
      <c r="BD588" s="79">
        <f t="shared" si="260"/>
        <v>22.295241171398914</v>
      </c>
      <c r="BE588" s="70">
        <f t="shared" si="262"/>
        <v>52.295241171398914</v>
      </c>
      <c r="BF588" s="70">
        <f t="shared" si="261"/>
        <v>7.7047588286010864</v>
      </c>
    </row>
    <row r="589" spans="3:59" s="70" customFormat="1">
      <c r="C589" s="70" t="s">
        <v>1386</v>
      </c>
      <c r="D589" s="70" t="s">
        <v>1387</v>
      </c>
      <c r="E589" s="70">
        <v>90</v>
      </c>
      <c r="F589" s="70">
        <v>1</v>
      </c>
      <c r="G589" s="71" t="str">
        <f t="shared" si="263"/>
        <v>90-1</v>
      </c>
      <c r="H589" s="70">
        <v>0</v>
      </c>
      <c r="I589" s="70">
        <v>96</v>
      </c>
      <c r="J589" s="70" t="b">
        <f>IF((I589/100)&gt;(VLOOKUP($G589,[1]Depth_Lookup_CCL!$A$3:$L$549,9,FALSE)),"Value too high",TRUE)</f>
        <v>1</v>
      </c>
      <c r="K589" s="72">
        <f>(VLOOKUP($G589,Depth_Lookup_CCL!$A$3:$Z$549,11,FALSE))+(H589/100)</f>
        <v>240.3</v>
      </c>
      <c r="L589" s="72">
        <f>(VLOOKUP($G589,Depth_Lookup_CCL!$A$3:$Z$549,11,FALSE))+(I589/100)</f>
        <v>241.26000000000002</v>
      </c>
      <c r="M589" s="70">
        <v>11</v>
      </c>
      <c r="N589" s="70" t="s">
        <v>1389</v>
      </c>
      <c r="O589" s="70" t="s">
        <v>233</v>
      </c>
      <c r="P589" s="73"/>
      <c r="Q589" s="73"/>
      <c r="R589" s="73"/>
      <c r="S589" s="74"/>
      <c r="T589" s="73"/>
      <c r="U589" s="75"/>
      <c r="V589" s="73"/>
      <c r="W589" s="73" t="s">
        <v>168</v>
      </c>
      <c r="X589" s="73">
        <f>VLOOKUP(W589,[5]definitions_list_lookup!$V$12:$W$15,2,FALSE)</f>
        <v>0</v>
      </c>
      <c r="Y589" s="75"/>
      <c r="Z589" s="75" t="e">
        <f>VLOOKUP(Y589,[5]definitions_list_lookup!$AT$3:$AU$5,2,FALSE)</f>
        <v>#N/A</v>
      </c>
      <c r="AA589" s="75"/>
      <c r="AB589" s="75"/>
      <c r="AC589" s="73"/>
      <c r="AD589" s="73"/>
      <c r="AE589" s="73" t="e">
        <f>VLOOKUP(AD589,definitions_list_lookup!$Y$12:$Z$15,2,FALSE)</f>
        <v>#N/A</v>
      </c>
      <c r="AF589" s="75"/>
      <c r="AG589" s="75" t="e">
        <f>VLOOKUP(AF589,definitions_list_lookup!$AT$3:$AU$5,2,FALSE)</f>
        <v>#N/A</v>
      </c>
      <c r="AH589" s="73"/>
      <c r="AI589" s="73"/>
      <c r="AJ589" s="73"/>
      <c r="AK589" s="72"/>
      <c r="AL589" s="76"/>
      <c r="AM589" s="76"/>
      <c r="AN589" s="72"/>
      <c r="AO589" s="76"/>
      <c r="AP589" s="72"/>
      <c r="AQ589" s="72"/>
      <c r="AR589" s="72"/>
      <c r="AS589" s="72"/>
      <c r="AT589" s="77">
        <v>2</v>
      </c>
      <c r="AU589" s="78">
        <v>270</v>
      </c>
      <c r="AV589" s="77">
        <v>15</v>
      </c>
      <c r="AW589" s="77">
        <v>180</v>
      </c>
      <c r="AX589" s="77">
        <f t="shared" ref="AX589:AX601" si="264">+(IF($AU589&lt;$AW589,((MIN($AW589,$AU589)+(DEGREES(ATAN((TAN(RADIANS($AV589))/((TAN(RADIANS($AT589))*SIN(RADIANS(ABS($AU589-$AW589))))))-(COS(RADIANS(ABS($AU589-$AW589)))/SIN(RADIANS(ABS($AU589-$AW589)))))))-180)),((MAX($AW589,$AU589)-(DEGREES(ATAN((TAN(RADIANS($AV589))/((TAN(RADIANS($AT589))*SIN(RADIANS(ABS($AU589-$AW589))))))-(COS(RADIANS(ABS($AU589-$AW589)))/SIN(RADIANS(ABS($AU589-$AW589)))))))-180))))</f>
        <v>7.4252842114011059</v>
      </c>
      <c r="AY589" s="77">
        <f t="shared" ref="AY589:AY601" si="265">IF($AX589&gt;0,$AX589,360+$AX589)</f>
        <v>7.4252842114011059</v>
      </c>
      <c r="AZ589" s="77">
        <f t="shared" ref="AZ589:AZ601" si="266">+ABS(DEGREES(ATAN((COS(RADIANS(ABS($AX589+180-(IF($AU589&gt;$AW589,MAX($AV589,$AU589),MIN($AU589,$AW589))))))/(TAN(RADIANS($AT589)))))))</f>
        <v>74.878935649806664</v>
      </c>
      <c r="BA589" s="77">
        <f t="shared" ref="BA589:BA601" si="267">+IF(($AX589+90)&gt;0,$AX589+90,$AX589+450)</f>
        <v>97.425284211401106</v>
      </c>
      <c r="BB589" s="77">
        <f t="shared" ref="BB589:BB601" si="268">-$AZ589+90</f>
        <v>15.121064350193336</v>
      </c>
      <c r="BC589" s="77">
        <f t="shared" ref="BC589:BC601" si="269">IF(($AY589&lt;180),$AY589+180,$AY589-180)</f>
        <v>187.42528421140111</v>
      </c>
      <c r="BD589" s="79">
        <f t="shared" ref="BD589:BD601" si="270">-$AZ589+90</f>
        <v>15.121064350193336</v>
      </c>
      <c r="BE589" s="70">
        <f t="shared" si="262"/>
        <v>45.121064350193336</v>
      </c>
      <c r="BF589" s="70">
        <f t="shared" si="261"/>
        <v>14.878935649806664</v>
      </c>
    </row>
    <row r="590" spans="3:59" s="70" customFormat="1">
      <c r="C590" s="70" t="s">
        <v>1386</v>
      </c>
      <c r="D590" s="70" t="s">
        <v>1387</v>
      </c>
      <c r="E590" s="70">
        <v>90</v>
      </c>
      <c r="F590" s="70">
        <v>2</v>
      </c>
      <c r="G590" s="71" t="str">
        <f t="shared" si="263"/>
        <v>90-2</v>
      </c>
      <c r="H590" s="70">
        <v>0</v>
      </c>
      <c r="I590" s="70">
        <v>73</v>
      </c>
      <c r="J590" s="70" t="b">
        <f>IF((I590/100)&gt;(VLOOKUP($G590,[1]Depth_Lookup_CCL!$A$3:$L$549,9,FALSE)),"Value too high",TRUE)</f>
        <v>1</v>
      </c>
      <c r="K590" s="72">
        <f>(VLOOKUP($G590,Depth_Lookup_CCL!$A$3:$Z$549,11,FALSE))+(H590/100)</f>
        <v>241.26000000000002</v>
      </c>
      <c r="L590" s="72">
        <f>(VLOOKUP($G590,Depth_Lookup_CCL!$A$3:$Z$549,11,FALSE))+(I590/100)</f>
        <v>241.99</v>
      </c>
      <c r="M590" s="70">
        <v>11</v>
      </c>
      <c r="N590" s="70" t="s">
        <v>1395</v>
      </c>
      <c r="O590" s="70" t="s">
        <v>233</v>
      </c>
      <c r="P590" s="73"/>
      <c r="Q590" s="73"/>
      <c r="R590" s="73"/>
      <c r="S590" s="74"/>
      <c r="T590" s="73" t="s">
        <v>170</v>
      </c>
      <c r="U590" s="75" t="s">
        <v>182</v>
      </c>
      <c r="V590" s="73" t="s">
        <v>176</v>
      </c>
      <c r="W590" s="73" t="s">
        <v>166</v>
      </c>
      <c r="X590" s="73">
        <f>VLOOKUP(W590,[5]definitions_list_lookup!$V$12:$W$15,2,FALSE)</f>
        <v>1</v>
      </c>
      <c r="Y590" s="75" t="s">
        <v>242</v>
      </c>
      <c r="Z590" s="75">
        <f>VLOOKUP(Y590,[5]definitions_list_lookup!$AT$3:$AU$5,2,FALSE)</f>
        <v>1</v>
      </c>
      <c r="AA590" s="75">
        <v>90</v>
      </c>
      <c r="AB590" s="75"/>
      <c r="AC590" s="73"/>
      <c r="AD590" s="73"/>
      <c r="AE590" s="73" t="e">
        <f>VLOOKUP(AD590,definitions_list_lookup!$Y$12:$Z$15,2,FALSE)</f>
        <v>#N/A</v>
      </c>
      <c r="AF590" s="75"/>
      <c r="AG590" s="75" t="e">
        <f>VLOOKUP(AF590,definitions_list_lookup!$AT$3:$AU$5,2,FALSE)</f>
        <v>#N/A</v>
      </c>
      <c r="AH590" s="73"/>
      <c r="AI590" s="73"/>
      <c r="AJ590" s="73"/>
      <c r="AK590" s="72"/>
      <c r="AL590" s="76"/>
      <c r="AM590" s="76"/>
      <c r="AN590" s="72"/>
      <c r="AO590" s="76"/>
      <c r="AP590" s="72"/>
      <c r="AQ590" s="72"/>
      <c r="AR590" s="72"/>
      <c r="AS590" s="72"/>
      <c r="AT590" s="77">
        <v>0.1</v>
      </c>
      <c r="AU590" s="78">
        <v>90</v>
      </c>
      <c r="AV590" s="77">
        <v>27</v>
      </c>
      <c r="AW590" s="77">
        <v>180</v>
      </c>
      <c r="AX590" s="77">
        <f t="shared" si="264"/>
        <v>-0.19626048223403814</v>
      </c>
      <c r="AY590" s="77">
        <f t="shared" si="265"/>
        <v>359.80373951776596</v>
      </c>
      <c r="AZ590" s="77">
        <f t="shared" si="266"/>
        <v>62.999864030234249</v>
      </c>
      <c r="BA590" s="77">
        <f t="shared" si="267"/>
        <v>89.803739517765962</v>
      </c>
      <c r="BB590" s="77">
        <f t="shared" si="268"/>
        <v>27.000135969765751</v>
      </c>
      <c r="BC590" s="77">
        <f t="shared" si="269"/>
        <v>179.80373951776596</v>
      </c>
      <c r="BD590" s="79">
        <f t="shared" si="270"/>
        <v>27.000135969765751</v>
      </c>
      <c r="BE590" s="70">
        <f t="shared" si="262"/>
        <v>57.000135969765751</v>
      </c>
      <c r="BF590" s="70">
        <f t="shared" si="261"/>
        <v>2.9998640302342494</v>
      </c>
    </row>
    <row r="591" spans="3:59" s="70" customFormat="1">
      <c r="C591" s="70" t="s">
        <v>1386</v>
      </c>
      <c r="D591" s="70" t="s">
        <v>1387</v>
      </c>
      <c r="E591" s="70">
        <v>90</v>
      </c>
      <c r="F591" s="70">
        <v>3</v>
      </c>
      <c r="G591" s="71" t="str">
        <f t="shared" si="263"/>
        <v>90-3</v>
      </c>
      <c r="H591" s="70">
        <v>0</v>
      </c>
      <c r="I591" s="70">
        <v>88</v>
      </c>
      <c r="J591" s="70" t="b">
        <f>IF((I591/100)&gt;(VLOOKUP($G591,[1]Depth_Lookup_CCL!$A$3:$L$549,9,FALSE)),"Value too high",TRUE)</f>
        <v>1</v>
      </c>
      <c r="K591" s="72">
        <f>(VLOOKUP($G591,Depth_Lookup_CCL!$A$3:$Z$549,11,FALSE))+(H591/100)</f>
        <v>241.99500000000003</v>
      </c>
      <c r="L591" s="72">
        <f>(VLOOKUP($G591,Depth_Lookup_CCL!$A$3:$Z$549,11,FALSE))+(I591/100)</f>
        <v>242.87500000000003</v>
      </c>
      <c r="M591" s="70">
        <v>11</v>
      </c>
      <c r="N591" s="70" t="s">
        <v>1389</v>
      </c>
      <c r="O591" s="70" t="s">
        <v>233</v>
      </c>
      <c r="P591" s="73"/>
      <c r="Q591" s="73"/>
      <c r="R591" s="73"/>
      <c r="S591" s="74"/>
      <c r="T591" s="73" t="s">
        <v>158</v>
      </c>
      <c r="U591" s="75" t="s">
        <v>155</v>
      </c>
      <c r="V591" s="73" t="s">
        <v>176</v>
      </c>
      <c r="W591" s="73" t="s">
        <v>107</v>
      </c>
      <c r="X591" s="73">
        <f>VLOOKUP(W591,[5]definitions_list_lookup!$V$12:$W$15,2,FALSE)</f>
        <v>2</v>
      </c>
      <c r="Y591" s="75" t="s">
        <v>242</v>
      </c>
      <c r="Z591" s="75">
        <f>VLOOKUP(Y591,[5]definitions_list_lookup!$AT$3:$AU$5,2,FALSE)</f>
        <v>1</v>
      </c>
      <c r="AA591" s="75">
        <v>14</v>
      </c>
      <c r="AB591" s="75"/>
      <c r="AC591" s="73"/>
      <c r="AD591" s="73"/>
      <c r="AE591" s="73" t="e">
        <f>VLOOKUP(AD591,definitions_list_lookup!$Y$12:$Z$15,2,FALSE)</f>
        <v>#N/A</v>
      </c>
      <c r="AF591" s="75"/>
      <c r="AG591" s="75" t="e">
        <f>VLOOKUP(AF591,definitions_list_lookup!$AT$3:$AU$5,2,FALSE)</f>
        <v>#N/A</v>
      </c>
      <c r="AH591" s="73"/>
      <c r="AI591" s="73"/>
      <c r="AJ591" s="73"/>
      <c r="AK591" s="72"/>
      <c r="AL591" s="76"/>
      <c r="AM591" s="76"/>
      <c r="AN591" s="72"/>
      <c r="AO591" s="76"/>
      <c r="AP591" s="72"/>
      <c r="AQ591" s="72"/>
      <c r="AR591" s="72"/>
      <c r="AS591" s="72"/>
      <c r="AT591" s="77">
        <v>10</v>
      </c>
      <c r="AU591" s="78">
        <v>90</v>
      </c>
      <c r="AV591" s="77">
        <v>9</v>
      </c>
      <c r="AW591" s="77">
        <v>180</v>
      </c>
      <c r="AX591" s="77">
        <f t="shared" si="264"/>
        <v>-48.06846061713901</v>
      </c>
      <c r="AY591" s="77">
        <f t="shared" si="265"/>
        <v>311.93153938286099</v>
      </c>
      <c r="AZ591" s="77">
        <f t="shared" si="266"/>
        <v>76.666006174649482</v>
      </c>
      <c r="BA591" s="77">
        <f t="shared" si="267"/>
        <v>41.93153938286099</v>
      </c>
      <c r="BB591" s="77">
        <f t="shared" si="268"/>
        <v>13.333993825350518</v>
      </c>
      <c r="BC591" s="77">
        <f t="shared" si="269"/>
        <v>131.93153938286099</v>
      </c>
      <c r="BD591" s="79">
        <f t="shared" si="270"/>
        <v>13.333993825350518</v>
      </c>
      <c r="BE591" s="70">
        <f t="shared" si="262"/>
        <v>43.333993825350518</v>
      </c>
      <c r="BF591" s="70">
        <f t="shared" si="261"/>
        <v>16.666006174649482</v>
      </c>
    </row>
    <row r="592" spans="3:59" s="70" customFormat="1">
      <c r="C592" s="70" t="s">
        <v>1386</v>
      </c>
      <c r="D592" s="70" t="s">
        <v>1387</v>
      </c>
      <c r="E592" s="70">
        <v>90</v>
      </c>
      <c r="F592" s="70">
        <v>4</v>
      </c>
      <c r="G592" s="71" t="str">
        <f t="shared" si="263"/>
        <v>90-4</v>
      </c>
      <c r="H592" s="70">
        <v>0</v>
      </c>
      <c r="I592" s="70">
        <v>51</v>
      </c>
      <c r="J592" s="70" t="b">
        <f>IF((I592/100)&gt;(VLOOKUP($G592,[1]Depth_Lookup_CCL!$A$3:$L$549,9,FALSE)),"Value too high",TRUE)</f>
        <v>1</v>
      </c>
      <c r="K592" s="72">
        <f>(VLOOKUP($G592,Depth_Lookup_CCL!$A$3:$Z$549,11,FALSE))+(H592/100)</f>
        <v>242.88000000000002</v>
      </c>
      <c r="L592" s="72">
        <f>(VLOOKUP($G592,Depth_Lookup_CCL!$A$3:$Z$549,11,FALSE))+(I592/100)</f>
        <v>243.39000000000001</v>
      </c>
      <c r="M592" s="70">
        <v>11</v>
      </c>
      <c r="N592" s="70" t="s">
        <v>1389</v>
      </c>
      <c r="O592" s="70" t="s">
        <v>233</v>
      </c>
      <c r="P592" s="73"/>
      <c r="Q592" s="73"/>
      <c r="R592" s="73"/>
      <c r="S592" s="74"/>
      <c r="T592" s="73" t="s">
        <v>171</v>
      </c>
      <c r="U592" s="75" t="s">
        <v>155</v>
      </c>
      <c r="V592" s="73" t="s">
        <v>202</v>
      </c>
      <c r="W592" s="73" t="s">
        <v>107</v>
      </c>
      <c r="X592" s="73">
        <f>VLOOKUP(W592,[5]definitions_list_lookup!$V$12:$W$15,2,FALSE)</f>
        <v>2</v>
      </c>
      <c r="Y592" s="75" t="s">
        <v>242</v>
      </c>
      <c r="Z592" s="75">
        <f>VLOOKUP(Y592,[5]definitions_list_lookup!$AT$3:$AU$5,2,FALSE)</f>
        <v>1</v>
      </c>
      <c r="AA592" s="75">
        <v>100</v>
      </c>
      <c r="AB592" s="75"/>
      <c r="AC592" s="73"/>
      <c r="AD592" s="73"/>
      <c r="AE592" s="73" t="e">
        <f>VLOOKUP(AD592,definitions_list_lookup!$Y$12:$Z$15,2,FALSE)</f>
        <v>#N/A</v>
      </c>
      <c r="AF592" s="75"/>
      <c r="AG592" s="75" t="e">
        <f>VLOOKUP(AF592,definitions_list_lookup!$AT$3:$AU$5,2,FALSE)</f>
        <v>#N/A</v>
      </c>
      <c r="AH592" s="73"/>
      <c r="AI592" s="73"/>
      <c r="AJ592" s="73"/>
      <c r="AK592" s="72"/>
      <c r="AL592" s="76"/>
      <c r="AM592" s="76"/>
      <c r="AN592" s="72"/>
      <c r="AO592" s="76"/>
      <c r="AP592" s="72"/>
      <c r="AQ592" s="72"/>
      <c r="AR592" s="72"/>
      <c r="AS592" s="72"/>
      <c r="AT592" s="77">
        <v>3</v>
      </c>
      <c r="AU592" s="78">
        <v>270</v>
      </c>
      <c r="AV592" s="77">
        <v>0</v>
      </c>
      <c r="AW592" s="77">
        <v>360</v>
      </c>
      <c r="AX592" s="77">
        <f t="shared" si="264"/>
        <v>90</v>
      </c>
      <c r="AY592" s="77">
        <f t="shared" si="265"/>
        <v>90</v>
      </c>
      <c r="AZ592" s="77">
        <f t="shared" si="266"/>
        <v>87.000000000000014</v>
      </c>
      <c r="BA592" s="77">
        <f t="shared" si="267"/>
        <v>180</v>
      </c>
      <c r="BB592" s="77">
        <f t="shared" si="268"/>
        <v>2.9999999999999858</v>
      </c>
      <c r="BC592" s="77">
        <f t="shared" si="269"/>
        <v>270</v>
      </c>
      <c r="BD592" s="79">
        <f t="shared" si="270"/>
        <v>2.9999999999999858</v>
      </c>
      <c r="BE592" s="70">
        <f t="shared" si="262"/>
        <v>32.999999999999986</v>
      </c>
      <c r="BF592" s="70">
        <f t="shared" si="261"/>
        <v>27.000000000000014</v>
      </c>
    </row>
    <row r="593" spans="3:58" s="70" customFormat="1">
      <c r="C593" s="70" t="s">
        <v>1386</v>
      </c>
      <c r="D593" s="70" t="s">
        <v>1387</v>
      </c>
      <c r="E593" s="70">
        <v>91</v>
      </c>
      <c r="F593" s="70">
        <v>1</v>
      </c>
      <c r="G593" s="71" t="str">
        <f t="shared" si="263"/>
        <v>91-1</v>
      </c>
      <c r="H593" s="70">
        <v>0</v>
      </c>
      <c r="I593" s="70">
        <v>89</v>
      </c>
      <c r="J593" s="70" t="b">
        <f>IF((I593/100)&gt;(VLOOKUP($G593,[1]Depth_Lookup_CCL!$A$3:$L$549,9,FALSE)),"Value too high",TRUE)</f>
        <v>1</v>
      </c>
      <c r="K593" s="72">
        <f>(VLOOKUP($G593,Depth_Lookup_CCL!$A$3:$Z$549,11,FALSE))+(H593/100)</f>
        <v>243.35</v>
      </c>
      <c r="L593" s="72">
        <f>(VLOOKUP($G593,Depth_Lookup_CCL!$A$3:$Z$549,11,FALSE))+(I593/100)</f>
        <v>244.23999999999998</v>
      </c>
      <c r="M593" s="70">
        <v>11</v>
      </c>
      <c r="N593" s="70" t="s">
        <v>1395</v>
      </c>
      <c r="O593" s="70" t="s">
        <v>233</v>
      </c>
      <c r="P593" s="73"/>
      <c r="Q593" s="73"/>
      <c r="R593" s="73"/>
      <c r="S593" s="74" t="s">
        <v>1392</v>
      </c>
      <c r="T593" s="73"/>
      <c r="U593" s="75"/>
      <c r="V593" s="73"/>
      <c r="W593" s="73" t="s">
        <v>168</v>
      </c>
      <c r="X593" s="73">
        <f>VLOOKUP(W593,[5]definitions_list_lookup!$V$12:$W$15,2,FALSE)</f>
        <v>0</v>
      </c>
      <c r="Y593" s="75"/>
      <c r="Z593" s="75" t="e">
        <f>VLOOKUP(Y593,[5]definitions_list_lookup!$AT$3:$AU$5,2,FALSE)</f>
        <v>#N/A</v>
      </c>
      <c r="AA593" s="75"/>
      <c r="AB593" s="75"/>
      <c r="AC593" s="73"/>
      <c r="AD593" s="73"/>
      <c r="AE593" s="73" t="e">
        <f>VLOOKUP(AD593,definitions_list_lookup!$Y$12:$Z$15,2,FALSE)</f>
        <v>#N/A</v>
      </c>
      <c r="AF593" s="75"/>
      <c r="AG593" s="75" t="e">
        <f>VLOOKUP(AF593,definitions_list_lookup!$AT$3:$AU$5,2,FALSE)</f>
        <v>#N/A</v>
      </c>
      <c r="AH593" s="73"/>
      <c r="AI593" s="73"/>
      <c r="AJ593" s="73"/>
      <c r="AK593" s="72"/>
      <c r="AL593" s="76"/>
      <c r="AM593" s="76"/>
      <c r="AN593" s="72"/>
      <c r="AO593" s="76"/>
      <c r="AP593" s="72"/>
      <c r="AQ593" s="72"/>
      <c r="AR593" s="72"/>
      <c r="AS593" s="72"/>
      <c r="AT593" s="77">
        <v>0.1</v>
      </c>
      <c r="AU593" s="78">
        <v>90</v>
      </c>
      <c r="AV593" s="77">
        <v>0</v>
      </c>
      <c r="AW593" s="77">
        <v>360</v>
      </c>
      <c r="AX593" s="77">
        <f t="shared" si="264"/>
        <v>-90.000000000000014</v>
      </c>
      <c r="AY593" s="77">
        <f t="shared" si="265"/>
        <v>270</v>
      </c>
      <c r="AZ593" s="77">
        <f t="shared" si="266"/>
        <v>89.9</v>
      </c>
      <c r="BA593" s="77">
        <f t="shared" si="267"/>
        <v>360</v>
      </c>
      <c r="BB593" s="77">
        <f t="shared" si="268"/>
        <v>9.9999999999994316E-2</v>
      </c>
      <c r="BC593" s="77">
        <f t="shared" si="269"/>
        <v>90</v>
      </c>
      <c r="BD593" s="79">
        <f t="shared" si="270"/>
        <v>9.9999999999994316E-2</v>
      </c>
      <c r="BE593" s="70">
        <f t="shared" si="262"/>
        <v>30.099999999999994</v>
      </c>
      <c r="BF593" s="70">
        <f t="shared" si="261"/>
        <v>29.900000000000006</v>
      </c>
    </row>
    <row r="594" spans="3:58" s="70" customFormat="1">
      <c r="C594" s="70" t="s">
        <v>1386</v>
      </c>
      <c r="D594" s="70" t="s">
        <v>1387</v>
      </c>
      <c r="E594" s="70">
        <v>91</v>
      </c>
      <c r="F594" s="70">
        <v>2</v>
      </c>
      <c r="G594" s="71" t="str">
        <f t="shared" si="263"/>
        <v>91-2</v>
      </c>
      <c r="H594" s="70">
        <v>0</v>
      </c>
      <c r="I594" s="70">
        <v>69</v>
      </c>
      <c r="J594" s="70" t="b">
        <f>IF((I594/100)&gt;(VLOOKUP($G594,[1]Depth_Lookup_CCL!$A$3:$L$549,9,FALSE)),"Value too high",TRUE)</f>
        <v>1</v>
      </c>
      <c r="K594" s="72">
        <f>(VLOOKUP($G594,Depth_Lookup_CCL!$A$3:$Z$549,11,FALSE))+(H594/100)</f>
        <v>244.245</v>
      </c>
      <c r="L594" s="72">
        <f>(VLOOKUP($G594,Depth_Lookup_CCL!$A$3:$Z$549,11,FALSE))+(I594/100)</f>
        <v>244.935</v>
      </c>
      <c r="M594" s="70">
        <v>11</v>
      </c>
      <c r="N594" s="70" t="s">
        <v>1389</v>
      </c>
      <c r="O594" s="70" t="s">
        <v>233</v>
      </c>
      <c r="P594" s="73"/>
      <c r="Q594" s="73"/>
      <c r="R594" s="73"/>
      <c r="S594" s="74" t="s">
        <v>1392</v>
      </c>
      <c r="T594" s="73"/>
      <c r="U594" s="75"/>
      <c r="V594" s="73"/>
      <c r="W594" s="73" t="s">
        <v>168</v>
      </c>
      <c r="X594" s="73">
        <f>VLOOKUP(W594,[5]definitions_list_lookup!$V$12:$W$15,2,FALSE)</f>
        <v>0</v>
      </c>
      <c r="Y594" s="75"/>
      <c r="Z594" s="75" t="e">
        <f>VLOOKUP(Y594,[5]definitions_list_lookup!$AT$3:$AU$5,2,FALSE)</f>
        <v>#N/A</v>
      </c>
      <c r="AA594" s="75"/>
      <c r="AB594" s="75"/>
      <c r="AC594" s="73"/>
      <c r="AD594" s="73"/>
      <c r="AE594" s="73" t="e">
        <f>VLOOKUP(AD594,definitions_list_lookup!$Y$12:$Z$15,2,FALSE)</f>
        <v>#N/A</v>
      </c>
      <c r="AF594" s="75"/>
      <c r="AG594" s="75" t="e">
        <f>VLOOKUP(AF594,definitions_list_lookup!$AT$3:$AU$5,2,FALSE)</f>
        <v>#N/A</v>
      </c>
      <c r="AH594" s="73"/>
      <c r="AI594" s="73"/>
      <c r="AJ594" s="73"/>
      <c r="AK594" s="72"/>
      <c r="AL594" s="76"/>
      <c r="AM594" s="76"/>
      <c r="AN594" s="72"/>
      <c r="AO594" s="76"/>
      <c r="AP594" s="72"/>
      <c r="AQ594" s="72"/>
      <c r="AR594" s="72"/>
      <c r="AS594" s="72"/>
      <c r="AT594" s="77">
        <v>8</v>
      </c>
      <c r="AU594" s="78">
        <v>90</v>
      </c>
      <c r="AV594" s="77">
        <v>6</v>
      </c>
      <c r="AW594" s="77">
        <v>180</v>
      </c>
      <c r="AX594" s="77">
        <f t="shared" si="264"/>
        <v>-53.208820891657382</v>
      </c>
      <c r="AY594" s="77">
        <f t="shared" si="265"/>
        <v>306.79117910834259</v>
      </c>
      <c r="AZ594" s="77">
        <f t="shared" si="266"/>
        <v>80.04621733697256</v>
      </c>
      <c r="BA594" s="77">
        <f t="shared" si="267"/>
        <v>36.791179108342618</v>
      </c>
      <c r="BB594" s="77">
        <f t="shared" si="268"/>
        <v>9.9537826630274395</v>
      </c>
      <c r="BC594" s="77">
        <f t="shared" si="269"/>
        <v>126.79117910834259</v>
      </c>
      <c r="BD594" s="79">
        <f t="shared" si="270"/>
        <v>9.9537826630274395</v>
      </c>
      <c r="BE594" s="70">
        <f t="shared" si="262"/>
        <v>39.95378266302744</v>
      </c>
      <c r="BF594" s="70">
        <f t="shared" si="261"/>
        <v>20.04621733697256</v>
      </c>
    </row>
    <row r="595" spans="3:58" s="70" customFormat="1">
      <c r="C595" s="70" t="s">
        <v>1386</v>
      </c>
      <c r="D595" s="70" t="s">
        <v>1387</v>
      </c>
      <c r="E595" s="70">
        <v>91</v>
      </c>
      <c r="F595" s="70">
        <v>3</v>
      </c>
      <c r="G595" s="71" t="str">
        <f t="shared" si="263"/>
        <v>91-3</v>
      </c>
      <c r="H595" s="70">
        <v>0</v>
      </c>
      <c r="I595" s="70">
        <v>95</v>
      </c>
      <c r="J595" s="70" t="b">
        <f>IF((I595/100)&gt;(VLOOKUP($G595,[1]Depth_Lookup_CCL!$A$3:$L$549,9,FALSE)),"Value too high",TRUE)</f>
        <v>1</v>
      </c>
      <c r="K595" s="72">
        <f>(VLOOKUP($G595,Depth_Lookup_CCL!$A$3:$Z$549,11,FALSE))+(H595/100)</f>
        <v>244.94</v>
      </c>
      <c r="L595" s="72">
        <f>(VLOOKUP($G595,Depth_Lookup_CCL!$A$3:$Z$549,11,FALSE))+(I595/100)</f>
        <v>245.89</v>
      </c>
      <c r="M595" s="70">
        <v>11</v>
      </c>
      <c r="N595" s="70" t="s">
        <v>1389</v>
      </c>
      <c r="O595" s="70" t="s">
        <v>233</v>
      </c>
      <c r="P595" s="73"/>
      <c r="Q595" s="73"/>
      <c r="R595" s="73"/>
      <c r="S595" s="74"/>
      <c r="T595" s="73"/>
      <c r="U595" s="75"/>
      <c r="V595" s="73"/>
      <c r="W595" s="73" t="s">
        <v>168</v>
      </c>
      <c r="X595" s="73">
        <f>VLOOKUP(W595,[5]definitions_list_lookup!$V$12:$W$15,2,FALSE)</f>
        <v>0</v>
      </c>
      <c r="Y595" s="75"/>
      <c r="Z595" s="75" t="e">
        <f>VLOOKUP(Y595,[5]definitions_list_lookup!$AT$3:$AU$5,2,FALSE)</f>
        <v>#N/A</v>
      </c>
      <c r="AA595" s="75"/>
      <c r="AB595" s="75"/>
      <c r="AC595" s="73"/>
      <c r="AD595" s="73"/>
      <c r="AE595" s="73" t="e">
        <f>VLOOKUP(AD595,definitions_list_lookup!$Y$12:$Z$15,2,FALSE)</f>
        <v>#N/A</v>
      </c>
      <c r="AF595" s="75"/>
      <c r="AG595" s="75" t="e">
        <f>VLOOKUP(AF595,definitions_list_lookup!$AT$3:$AU$5,2,FALSE)</f>
        <v>#N/A</v>
      </c>
      <c r="AH595" s="73"/>
      <c r="AI595" s="73"/>
      <c r="AJ595" s="73"/>
      <c r="AK595" s="72"/>
      <c r="AL595" s="76"/>
      <c r="AM595" s="76"/>
      <c r="AN595" s="72"/>
      <c r="AO595" s="76"/>
      <c r="AP595" s="72"/>
      <c r="AQ595" s="72"/>
      <c r="AR595" s="72"/>
      <c r="AS595" s="72"/>
      <c r="AT595" s="77">
        <v>14</v>
      </c>
      <c r="AU595" s="78">
        <v>90</v>
      </c>
      <c r="AV595" s="77">
        <v>6</v>
      </c>
      <c r="AW595" s="77">
        <v>180</v>
      </c>
      <c r="AX595" s="77">
        <f t="shared" si="264"/>
        <v>-67.142141289797109</v>
      </c>
      <c r="AY595" s="77">
        <f t="shared" si="265"/>
        <v>292.85785871020289</v>
      </c>
      <c r="AZ595" s="77">
        <f t="shared" si="266"/>
        <v>74.859671196790615</v>
      </c>
      <c r="BA595" s="77">
        <f t="shared" si="267"/>
        <v>22.857858710202891</v>
      </c>
      <c r="BB595" s="77">
        <f t="shared" si="268"/>
        <v>15.140328803209385</v>
      </c>
      <c r="BC595" s="77">
        <f t="shared" si="269"/>
        <v>112.85785871020289</v>
      </c>
      <c r="BD595" s="79">
        <f t="shared" si="270"/>
        <v>15.140328803209385</v>
      </c>
      <c r="BE595" s="70">
        <f t="shared" si="262"/>
        <v>45.140328803209385</v>
      </c>
      <c r="BF595" s="70">
        <f t="shared" si="261"/>
        <v>14.859671196790615</v>
      </c>
    </row>
    <row r="596" spans="3:58" s="70" customFormat="1">
      <c r="C596" s="70" t="s">
        <v>1386</v>
      </c>
      <c r="D596" s="70" t="s">
        <v>1387</v>
      </c>
      <c r="E596" s="70">
        <v>91</v>
      </c>
      <c r="F596" s="70">
        <v>4</v>
      </c>
      <c r="G596" s="71" t="str">
        <f t="shared" si="263"/>
        <v>91-4</v>
      </c>
      <c r="H596" s="70">
        <v>0</v>
      </c>
      <c r="I596" s="70">
        <v>63</v>
      </c>
      <c r="J596" s="70" t="b">
        <f>IF((I596/100)&gt;(VLOOKUP($G596,[1]Depth_Lookup_CCL!$A$3:$L$549,9,FALSE)),"Value too high",TRUE)</f>
        <v>1</v>
      </c>
      <c r="K596" s="72">
        <f>(VLOOKUP($G596,Depth_Lookup_CCL!$A$3:$Z$549,11,FALSE))+(H596/100)</f>
        <v>245.89</v>
      </c>
      <c r="L596" s="72">
        <f>(VLOOKUP($G596,Depth_Lookup_CCL!$A$3:$Z$549,11,FALSE))+(I596/100)</f>
        <v>246.51999999999998</v>
      </c>
      <c r="M596" s="70">
        <v>11</v>
      </c>
      <c r="N596" s="70" t="s">
        <v>1389</v>
      </c>
      <c r="O596" s="70" t="s">
        <v>233</v>
      </c>
      <c r="P596" s="73"/>
      <c r="Q596" s="73"/>
      <c r="R596" s="73"/>
      <c r="S596" s="74"/>
      <c r="T596" s="73"/>
      <c r="U596" s="75"/>
      <c r="V596" s="73"/>
      <c r="W596" s="73" t="s">
        <v>168</v>
      </c>
      <c r="X596" s="73">
        <f>VLOOKUP(W596,[5]definitions_list_lookup!$V$12:$W$15,2,FALSE)</f>
        <v>0</v>
      </c>
      <c r="Y596" s="75"/>
      <c r="Z596" s="75" t="e">
        <f>VLOOKUP(Y596,[5]definitions_list_lookup!$AT$3:$AU$5,2,FALSE)</f>
        <v>#N/A</v>
      </c>
      <c r="AA596" s="75"/>
      <c r="AB596" s="75"/>
      <c r="AC596" s="73"/>
      <c r="AD596" s="73"/>
      <c r="AE596" s="73" t="e">
        <f>VLOOKUP(AD596,definitions_list_lookup!$Y$12:$Z$15,2,FALSE)</f>
        <v>#N/A</v>
      </c>
      <c r="AF596" s="75"/>
      <c r="AG596" s="75" t="e">
        <f>VLOOKUP(AF596,definitions_list_lookup!$AT$3:$AU$5,2,FALSE)</f>
        <v>#N/A</v>
      </c>
      <c r="AH596" s="73"/>
      <c r="AI596" s="73"/>
      <c r="AJ596" s="73"/>
      <c r="AK596" s="72"/>
      <c r="AL596" s="76"/>
      <c r="AM596" s="76"/>
      <c r="AN596" s="72"/>
      <c r="AO596" s="76"/>
      <c r="AP596" s="72"/>
      <c r="AQ596" s="72"/>
      <c r="AR596" s="72"/>
      <c r="AS596" s="72"/>
      <c r="AT596" s="77"/>
      <c r="AU596" s="78"/>
      <c r="AV596" s="77"/>
      <c r="AW596" s="77"/>
      <c r="AX596" s="77"/>
      <c r="AY596" s="77"/>
      <c r="AZ596" s="77"/>
      <c r="BA596" s="77"/>
      <c r="BB596" s="77"/>
      <c r="BC596" s="77"/>
      <c r="BD596" s="79"/>
    </row>
    <row r="597" spans="3:58" s="70" customFormat="1">
      <c r="C597" s="70" t="s">
        <v>1386</v>
      </c>
      <c r="D597" s="70" t="s">
        <v>1387</v>
      </c>
      <c r="E597" s="70">
        <v>92</v>
      </c>
      <c r="F597" s="70">
        <v>1</v>
      </c>
      <c r="G597" s="71" t="str">
        <f t="shared" si="263"/>
        <v>92-1</v>
      </c>
      <c r="H597" s="70">
        <v>0</v>
      </c>
      <c r="I597" s="70">
        <v>56</v>
      </c>
      <c r="J597" s="70" t="b">
        <f>IF((I597/100)&gt;(VLOOKUP($G597,[1]Depth_Lookup_CCL!$A$3:$L$549,9,FALSE)),"Value too high",TRUE)</f>
        <v>1</v>
      </c>
      <c r="K597" s="72">
        <f>(VLOOKUP($G597,Depth_Lookup_CCL!$A$3:$Z$549,11,FALSE))+(H597/100)</f>
        <v>246.4</v>
      </c>
      <c r="L597" s="72">
        <f>(VLOOKUP($G597,Depth_Lookup_CCL!$A$3:$Z$549,11,FALSE))+(I597/100)</f>
        <v>246.96</v>
      </c>
      <c r="M597" s="70">
        <v>11</v>
      </c>
      <c r="N597" s="70" t="s">
        <v>1389</v>
      </c>
      <c r="O597" s="70" t="s">
        <v>233</v>
      </c>
      <c r="P597" s="73"/>
      <c r="Q597" s="73"/>
      <c r="R597" s="73"/>
      <c r="S597" s="74"/>
      <c r="T597" s="73" t="s">
        <v>170</v>
      </c>
      <c r="U597" s="75" t="s">
        <v>155</v>
      </c>
      <c r="V597" s="73" t="s">
        <v>176</v>
      </c>
      <c r="W597" s="73" t="s">
        <v>107</v>
      </c>
      <c r="X597" s="73">
        <f>VLOOKUP(W597,[5]definitions_list_lookup!$V$12:$W$15,2,FALSE)</f>
        <v>2</v>
      </c>
      <c r="Y597" s="75" t="s">
        <v>242</v>
      </c>
      <c r="Z597" s="75">
        <f>VLOOKUP(Y597,[5]definitions_list_lookup!$AT$3:$AU$5,2,FALSE)</f>
        <v>1</v>
      </c>
      <c r="AA597" s="75">
        <v>12</v>
      </c>
      <c r="AB597" s="75"/>
      <c r="AC597" s="73"/>
      <c r="AD597" s="73"/>
      <c r="AE597" s="73" t="e">
        <f>VLOOKUP(AD597,definitions_list_lookup!$Y$12:$Z$15,2,FALSE)</f>
        <v>#N/A</v>
      </c>
      <c r="AF597" s="75"/>
      <c r="AG597" s="75" t="e">
        <f>VLOOKUP(AF597,definitions_list_lookup!$AT$3:$AU$5,2,FALSE)</f>
        <v>#N/A</v>
      </c>
      <c r="AH597" s="73"/>
      <c r="AI597" s="73"/>
      <c r="AJ597" s="73"/>
      <c r="AK597" s="72"/>
      <c r="AL597" s="76"/>
      <c r="AM597" s="76"/>
      <c r="AN597" s="72"/>
      <c r="AO597" s="76"/>
      <c r="AP597" s="72"/>
      <c r="AQ597" s="72"/>
      <c r="AR597" s="72"/>
      <c r="AS597" s="72"/>
      <c r="AT597" s="77">
        <v>15</v>
      </c>
      <c r="AU597" s="78">
        <v>90</v>
      </c>
      <c r="AV597" s="77">
        <v>0</v>
      </c>
      <c r="AW597" s="77">
        <v>180</v>
      </c>
      <c r="AX597" s="77">
        <f t="shared" si="264"/>
        <v>-90</v>
      </c>
      <c r="AY597" s="77">
        <f t="shared" si="265"/>
        <v>270</v>
      </c>
      <c r="AZ597" s="77">
        <f t="shared" si="266"/>
        <v>75</v>
      </c>
      <c r="BA597" s="77">
        <f t="shared" si="267"/>
        <v>360</v>
      </c>
      <c r="BB597" s="77">
        <f t="shared" si="268"/>
        <v>15</v>
      </c>
      <c r="BC597" s="77">
        <f t="shared" si="269"/>
        <v>90</v>
      </c>
      <c r="BD597" s="79">
        <f t="shared" si="270"/>
        <v>15</v>
      </c>
      <c r="BE597" s="70">
        <f t="shared" si="262"/>
        <v>45</v>
      </c>
      <c r="BF597" s="70">
        <f t="shared" si="261"/>
        <v>15</v>
      </c>
    </row>
    <row r="598" spans="3:58" s="70" customFormat="1">
      <c r="C598" s="70" t="s">
        <v>1386</v>
      </c>
      <c r="D598" s="70" t="s">
        <v>1387</v>
      </c>
      <c r="E598" s="70">
        <v>92</v>
      </c>
      <c r="F598" s="70">
        <v>2</v>
      </c>
      <c r="G598" s="71" t="str">
        <f t="shared" si="263"/>
        <v>92-2</v>
      </c>
      <c r="H598" s="70">
        <v>0</v>
      </c>
      <c r="I598" s="70">
        <v>83</v>
      </c>
      <c r="J598" s="70" t="b">
        <f>IF((I598/100)&gt;(VLOOKUP($G598,[1]Depth_Lookup_CCL!$A$3:$L$549,9,FALSE)),"Value too high",TRUE)</f>
        <v>1</v>
      </c>
      <c r="K598" s="72">
        <f>(VLOOKUP($G598,Depth_Lookup_CCL!$A$3:$Z$549,11,FALSE))+(H598/100)</f>
        <v>246.96</v>
      </c>
      <c r="L598" s="72">
        <f>(VLOOKUP($G598,Depth_Lookup_CCL!$A$3:$Z$549,11,FALSE))+(I598/100)</f>
        <v>247.79000000000002</v>
      </c>
      <c r="M598" s="70">
        <v>11</v>
      </c>
      <c r="N598" s="70" t="s">
        <v>1389</v>
      </c>
      <c r="O598" s="70" t="s">
        <v>233</v>
      </c>
      <c r="P598" s="73"/>
      <c r="Q598" s="73"/>
      <c r="R598" s="73"/>
      <c r="S598" s="74"/>
      <c r="T598" s="73" t="s">
        <v>170</v>
      </c>
      <c r="U598" s="75" t="s">
        <v>155</v>
      </c>
      <c r="V598" s="73" t="s">
        <v>176</v>
      </c>
      <c r="W598" s="73" t="s">
        <v>107</v>
      </c>
      <c r="X598" s="73">
        <f>VLOOKUP(W598,[5]definitions_list_lookup!$V$12:$W$15,2,FALSE)</f>
        <v>2</v>
      </c>
      <c r="Y598" s="75" t="s">
        <v>242</v>
      </c>
      <c r="Z598" s="75">
        <f>VLOOKUP(Y598,[5]definitions_list_lookup!$AT$3:$AU$5,2,FALSE)</f>
        <v>1</v>
      </c>
      <c r="AA598" s="75">
        <v>12</v>
      </c>
      <c r="AB598" s="75"/>
      <c r="AC598" s="73"/>
      <c r="AD598" s="73"/>
      <c r="AE598" s="73" t="e">
        <f>VLOOKUP(AD598,definitions_list_lookup!$Y$12:$Z$15,2,FALSE)</f>
        <v>#N/A</v>
      </c>
      <c r="AF598" s="75"/>
      <c r="AG598" s="75" t="e">
        <f>VLOOKUP(AF598,definitions_list_lookup!$AT$3:$AU$5,2,FALSE)</f>
        <v>#N/A</v>
      </c>
      <c r="AH598" s="73"/>
      <c r="AI598" s="73"/>
      <c r="AJ598" s="73"/>
      <c r="AK598" s="72"/>
      <c r="AL598" s="76"/>
      <c r="AM598" s="76"/>
      <c r="AN598" s="72"/>
      <c r="AO598" s="76"/>
      <c r="AP598" s="72"/>
      <c r="AQ598" s="72"/>
      <c r="AR598" s="72"/>
      <c r="AS598" s="72"/>
      <c r="AT598" s="77">
        <v>1</v>
      </c>
      <c r="AU598" s="78">
        <v>90</v>
      </c>
      <c r="AV598" s="77">
        <v>32</v>
      </c>
      <c r="AW598" s="77">
        <v>360</v>
      </c>
      <c r="AX598" s="77">
        <f t="shared" si="264"/>
        <v>-178.3999190518166</v>
      </c>
      <c r="AY598" s="77">
        <f t="shared" si="265"/>
        <v>181.6000809481834</v>
      </c>
      <c r="AZ598" s="77">
        <f t="shared" si="266"/>
        <v>57.989957194612948</v>
      </c>
      <c r="BA598" s="77">
        <f t="shared" si="267"/>
        <v>271.6000809481834</v>
      </c>
      <c r="BB598" s="77">
        <f t="shared" si="268"/>
        <v>32.010042805387052</v>
      </c>
      <c r="BC598" s="77">
        <f t="shared" si="269"/>
        <v>1.600080948183404</v>
      </c>
      <c r="BD598" s="79">
        <f t="shared" si="270"/>
        <v>32.010042805387052</v>
      </c>
      <c r="BE598" s="70">
        <f t="shared" si="262"/>
        <v>62.010042805387052</v>
      </c>
      <c r="BF598" s="70">
        <f t="shared" si="261"/>
        <v>-2.0100428053870516</v>
      </c>
    </row>
    <row r="599" spans="3:58" s="70" customFormat="1">
      <c r="C599" s="70" t="s">
        <v>1386</v>
      </c>
      <c r="D599" s="70" t="s">
        <v>1387</v>
      </c>
      <c r="E599" s="70">
        <v>92</v>
      </c>
      <c r="F599" s="70">
        <v>3</v>
      </c>
      <c r="G599" s="71" t="str">
        <f t="shared" si="263"/>
        <v>92-3</v>
      </c>
      <c r="H599" s="70">
        <v>0</v>
      </c>
      <c r="I599" s="70">
        <v>78</v>
      </c>
      <c r="J599" s="70" t="b">
        <f>IF((I599/100)&gt;(VLOOKUP($G599,[1]Depth_Lookup_CCL!$A$3:$L$549,9,FALSE)),"Value too high",TRUE)</f>
        <v>1</v>
      </c>
      <c r="K599" s="72">
        <f>(VLOOKUP($G599,Depth_Lookup_CCL!$A$3:$Z$549,11,FALSE))+(H599/100)</f>
        <v>247.79500000000002</v>
      </c>
      <c r="L599" s="72">
        <f>(VLOOKUP($G599,Depth_Lookup_CCL!$A$3:$Z$549,11,FALSE))+(I599/100)</f>
        <v>248.57500000000002</v>
      </c>
      <c r="M599" s="70">
        <v>11</v>
      </c>
      <c r="N599" s="70" t="s">
        <v>1389</v>
      </c>
      <c r="O599" s="70" t="s">
        <v>233</v>
      </c>
      <c r="P599" s="73"/>
      <c r="Q599" s="73"/>
      <c r="R599" s="73"/>
      <c r="S599" s="74"/>
      <c r="T599" s="73"/>
      <c r="U599" s="75"/>
      <c r="V599" s="73"/>
      <c r="W599" s="73" t="s">
        <v>168</v>
      </c>
      <c r="X599" s="73">
        <f>VLOOKUP(W599,[5]definitions_list_lookup!$V$12:$W$15,2,FALSE)</f>
        <v>0</v>
      </c>
      <c r="Y599" s="75"/>
      <c r="Z599" s="75" t="e">
        <f>VLOOKUP(Y599,[5]definitions_list_lookup!$AT$3:$AU$5,2,FALSE)</f>
        <v>#N/A</v>
      </c>
      <c r="AA599" s="75"/>
      <c r="AB599" s="75"/>
      <c r="AC599" s="73"/>
      <c r="AD599" s="73"/>
      <c r="AE599" s="73" t="e">
        <f>VLOOKUP(AD599,definitions_list_lookup!$Y$12:$Z$15,2,FALSE)</f>
        <v>#N/A</v>
      </c>
      <c r="AF599" s="75"/>
      <c r="AG599" s="75" t="e">
        <f>VLOOKUP(AF599,definitions_list_lookup!$AT$3:$AU$5,2,FALSE)</f>
        <v>#N/A</v>
      </c>
      <c r="AH599" s="73"/>
      <c r="AI599" s="73"/>
      <c r="AJ599" s="73"/>
      <c r="AK599" s="72"/>
      <c r="AL599" s="76"/>
      <c r="AM599" s="76"/>
      <c r="AN599" s="72"/>
      <c r="AO599" s="76"/>
      <c r="AP599" s="72"/>
      <c r="AQ599" s="72"/>
      <c r="AR599" s="72"/>
      <c r="AS599" s="72"/>
      <c r="AT599" s="77">
        <v>1</v>
      </c>
      <c r="AU599" s="78">
        <v>90</v>
      </c>
      <c r="AV599" s="77">
        <v>25</v>
      </c>
      <c r="AW599" s="77">
        <v>180</v>
      </c>
      <c r="AX599" s="77">
        <f t="shared" si="264"/>
        <v>-2.143723815616454</v>
      </c>
      <c r="AY599" s="77">
        <f t="shared" si="265"/>
        <v>357.85627618438355</v>
      </c>
      <c r="AZ599" s="77">
        <f t="shared" si="266"/>
        <v>64.98463232863223</v>
      </c>
      <c r="BA599" s="77">
        <f t="shared" si="267"/>
        <v>87.856276184383546</v>
      </c>
      <c r="BB599" s="77">
        <f t="shared" si="268"/>
        <v>25.01536767136777</v>
      </c>
      <c r="BC599" s="77">
        <f t="shared" si="269"/>
        <v>177.85627618438355</v>
      </c>
      <c r="BD599" s="79">
        <f t="shared" si="270"/>
        <v>25.01536767136777</v>
      </c>
      <c r="BE599" s="70">
        <f t="shared" si="262"/>
        <v>55.01536767136777</v>
      </c>
      <c r="BF599" s="70">
        <f t="shared" si="261"/>
        <v>4.9846323286322303</v>
      </c>
    </row>
    <row r="600" spans="3:58" s="70" customFormat="1">
      <c r="C600" s="70" t="s">
        <v>1386</v>
      </c>
      <c r="D600" s="70" t="s">
        <v>1387</v>
      </c>
      <c r="E600" s="70">
        <v>92</v>
      </c>
      <c r="F600" s="70">
        <v>4</v>
      </c>
      <c r="G600" s="71" t="str">
        <f t="shared" si="263"/>
        <v>92-4</v>
      </c>
      <c r="H600" s="70">
        <v>0</v>
      </c>
      <c r="I600" s="70">
        <v>95</v>
      </c>
      <c r="J600" s="70" t="b">
        <f>IF((I600/100)&gt;(VLOOKUP($G600,[1]Depth_Lookup_CCL!$A$3:$L$549,9,FALSE)),"Value too high",TRUE)</f>
        <v>1</v>
      </c>
      <c r="K600" s="72">
        <f>(VLOOKUP($G600,Depth_Lookup_CCL!$A$3:$Z$549,11,FALSE))+(H600/100)</f>
        <v>248.58500000000001</v>
      </c>
      <c r="L600" s="72">
        <f>(VLOOKUP($G600,Depth_Lookup_CCL!$A$3:$Z$549,11,FALSE))+(I600/100)</f>
        <v>249.535</v>
      </c>
      <c r="M600" s="70">
        <v>11</v>
      </c>
      <c r="N600" s="70" t="s">
        <v>1389</v>
      </c>
      <c r="O600" s="70" t="s">
        <v>233</v>
      </c>
      <c r="P600" s="73"/>
      <c r="Q600" s="73"/>
      <c r="R600" s="73"/>
      <c r="S600" s="74"/>
      <c r="T600" s="73" t="s">
        <v>170</v>
      </c>
      <c r="U600" s="75" t="s">
        <v>155</v>
      </c>
      <c r="V600" s="73" t="s">
        <v>176</v>
      </c>
      <c r="W600" s="73" t="s">
        <v>107</v>
      </c>
      <c r="X600" s="73">
        <f>VLOOKUP(W600,[5]definitions_list_lookup!$V$12:$W$15,2,FALSE)</f>
        <v>2</v>
      </c>
      <c r="Y600" s="75" t="s">
        <v>242</v>
      </c>
      <c r="Z600" s="75">
        <f>VLOOKUP(Y600,[5]definitions_list_lookup!$AT$3:$AU$5,2,FALSE)</f>
        <v>1</v>
      </c>
      <c r="AA600" s="75">
        <v>12</v>
      </c>
      <c r="AB600" s="75" t="s">
        <v>1436</v>
      </c>
      <c r="AC600" s="73"/>
      <c r="AD600" s="73"/>
      <c r="AE600" s="73" t="e">
        <f>VLOOKUP(AD600,definitions_list_lookup!$Y$12:$Z$15,2,FALSE)</f>
        <v>#N/A</v>
      </c>
      <c r="AF600" s="75"/>
      <c r="AG600" s="75" t="e">
        <f>VLOOKUP(AF600,definitions_list_lookup!$AT$3:$AU$5,2,FALSE)</f>
        <v>#N/A</v>
      </c>
      <c r="AH600" s="73"/>
      <c r="AI600" s="73"/>
      <c r="AJ600" s="73"/>
      <c r="AK600" s="72"/>
      <c r="AL600" s="76"/>
      <c r="AM600" s="76"/>
      <c r="AN600" s="72"/>
      <c r="AO600" s="76"/>
      <c r="AP600" s="72"/>
      <c r="AQ600" s="72"/>
      <c r="AR600" s="72"/>
      <c r="AS600" s="72"/>
      <c r="AT600" s="77">
        <v>3</v>
      </c>
      <c r="AU600" s="78">
        <v>90</v>
      </c>
      <c r="AV600" s="77">
        <v>32</v>
      </c>
      <c r="AW600" s="77">
        <v>180</v>
      </c>
      <c r="AX600" s="77">
        <f t="shared" si="264"/>
        <v>-4.794175798916001</v>
      </c>
      <c r="AY600" s="77">
        <f t="shared" si="265"/>
        <v>355.205824201084</v>
      </c>
      <c r="AZ600" s="77">
        <f t="shared" si="266"/>
        <v>57.909687919347341</v>
      </c>
      <c r="BA600" s="77">
        <f t="shared" si="267"/>
        <v>85.205824201083999</v>
      </c>
      <c r="BB600" s="77">
        <f t="shared" si="268"/>
        <v>32.090312080652659</v>
      </c>
      <c r="BC600" s="77">
        <f t="shared" si="269"/>
        <v>175.205824201084</v>
      </c>
      <c r="BD600" s="79">
        <f t="shared" si="270"/>
        <v>32.090312080652659</v>
      </c>
      <c r="BE600" s="70">
        <f t="shared" si="262"/>
        <v>62.090312080652659</v>
      </c>
      <c r="BF600" s="70">
        <f t="shared" si="261"/>
        <v>-2.0903120806526587</v>
      </c>
    </row>
    <row r="601" spans="3:58" s="70" customFormat="1">
      <c r="C601" s="70" t="s">
        <v>1386</v>
      </c>
      <c r="D601" s="70" t="s">
        <v>1387</v>
      </c>
      <c r="E601" s="70">
        <v>93</v>
      </c>
      <c r="F601" s="70">
        <v>1</v>
      </c>
      <c r="G601" s="71" t="str">
        <f t="shared" si="263"/>
        <v>93-1</v>
      </c>
      <c r="H601" s="70">
        <v>0</v>
      </c>
      <c r="I601" s="70">
        <v>92</v>
      </c>
      <c r="J601" s="70" t="b">
        <f>IF((I601/100)&gt;(VLOOKUP($G601,[1]Depth_Lookup_CCL!$A$3:$L$549,9,FALSE)),"Value too high",TRUE)</f>
        <v>1</v>
      </c>
      <c r="K601" s="72">
        <f>(VLOOKUP($G601,Depth_Lookup_CCL!$A$3:$Z$549,11,FALSE))+(H601/100)</f>
        <v>249.45</v>
      </c>
      <c r="L601" s="72">
        <f>(VLOOKUP($G601,Depth_Lookup_CCL!$A$3:$Z$549,11,FALSE))+(I601/100)</f>
        <v>250.36999999999998</v>
      </c>
      <c r="M601" s="70">
        <v>11</v>
      </c>
      <c r="N601" s="70" t="s">
        <v>1389</v>
      </c>
      <c r="O601" s="70" t="s">
        <v>233</v>
      </c>
      <c r="P601" s="73"/>
      <c r="Q601" s="73"/>
      <c r="R601" s="73"/>
      <c r="S601" s="74"/>
      <c r="T601" s="73" t="s">
        <v>171</v>
      </c>
      <c r="U601" s="75" t="s">
        <v>155</v>
      </c>
      <c r="V601" s="73" t="s">
        <v>176</v>
      </c>
      <c r="W601" s="73" t="s">
        <v>107</v>
      </c>
      <c r="X601" s="73">
        <f>VLOOKUP(W601,[5]definitions_list_lookup!$V$12:$W$15,2,FALSE)</f>
        <v>2</v>
      </c>
      <c r="Y601" s="75" t="s">
        <v>242</v>
      </c>
      <c r="Z601" s="75">
        <f>VLOOKUP(Y601,[5]definitions_list_lookup!$AT$3:$AU$5,2,FALSE)</f>
        <v>1</v>
      </c>
      <c r="AA601" s="75">
        <v>13</v>
      </c>
      <c r="AB601" s="75"/>
      <c r="AC601" s="73"/>
      <c r="AD601" s="73"/>
      <c r="AE601" s="73" t="e">
        <f>VLOOKUP(AD601,definitions_list_lookup!$Y$12:$Z$15,2,FALSE)</f>
        <v>#N/A</v>
      </c>
      <c r="AF601" s="75"/>
      <c r="AG601" s="75" t="e">
        <f>VLOOKUP(AF601,definitions_list_lookup!$AT$3:$AU$5,2,FALSE)</f>
        <v>#N/A</v>
      </c>
      <c r="AH601" s="73"/>
      <c r="AI601" s="73"/>
      <c r="AJ601" s="73"/>
      <c r="AK601" s="72"/>
      <c r="AL601" s="76"/>
      <c r="AM601" s="76"/>
      <c r="AN601" s="72"/>
      <c r="AO601" s="76"/>
      <c r="AP601" s="72"/>
      <c r="AQ601" s="72"/>
      <c r="AR601" s="72"/>
      <c r="AS601" s="72"/>
      <c r="AT601" s="77">
        <v>9</v>
      </c>
      <c r="AU601" s="78">
        <v>90</v>
      </c>
      <c r="AV601" s="77">
        <v>35</v>
      </c>
      <c r="AW601" s="77">
        <v>360</v>
      </c>
      <c r="AX601" s="77">
        <f t="shared" si="264"/>
        <v>-167.25438639776428</v>
      </c>
      <c r="AY601" s="77">
        <f t="shared" si="265"/>
        <v>192.74561360223572</v>
      </c>
      <c r="AZ601" s="77">
        <f t="shared" si="266"/>
        <v>54.325543876804829</v>
      </c>
      <c r="BA601" s="77">
        <f t="shared" si="267"/>
        <v>282.74561360223572</v>
      </c>
      <c r="BB601" s="77">
        <f t="shared" si="268"/>
        <v>35.674456123195171</v>
      </c>
      <c r="BC601" s="77">
        <f t="shared" si="269"/>
        <v>12.745613602235721</v>
      </c>
      <c r="BD601" s="79">
        <f t="shared" si="270"/>
        <v>35.674456123195171</v>
      </c>
      <c r="BE601" s="70">
        <f t="shared" si="262"/>
        <v>65.674456123195171</v>
      </c>
      <c r="BF601" s="70">
        <f t="shared" si="261"/>
        <v>-5.6744561231951707</v>
      </c>
    </row>
    <row r="602" spans="3:58" s="70" customFormat="1">
      <c r="C602" s="70" t="s">
        <v>1386</v>
      </c>
      <c r="D602" s="70" t="s">
        <v>1387</v>
      </c>
      <c r="E602" s="70">
        <v>93</v>
      </c>
      <c r="F602" s="70">
        <v>2</v>
      </c>
      <c r="G602" s="71" t="str">
        <f t="shared" si="263"/>
        <v>93-2</v>
      </c>
      <c r="H602" s="70">
        <v>0</v>
      </c>
      <c r="I602" s="70">
        <v>75</v>
      </c>
      <c r="J602" s="70" t="b">
        <f>IF((I602/100)&gt;(VLOOKUP($G602,[1]Depth_Lookup_CCL!$A$3:$L$549,9,FALSE)),"Value too high",TRUE)</f>
        <v>1</v>
      </c>
      <c r="K602" s="72">
        <f>(VLOOKUP($G602,Depth_Lookup_CCL!$A$3:$Z$549,11,FALSE))+(H602/100)</f>
        <v>250.375</v>
      </c>
      <c r="L602" s="72">
        <f>(VLOOKUP($G602,Depth_Lookup_CCL!$A$3:$Z$549,11,FALSE))+(I602/100)</f>
        <v>251.125</v>
      </c>
      <c r="M602" s="70">
        <v>11</v>
      </c>
      <c r="N602" s="70" t="s">
        <v>1389</v>
      </c>
      <c r="O602" s="70" t="s">
        <v>233</v>
      </c>
      <c r="P602" s="73"/>
      <c r="Q602" s="73"/>
      <c r="R602" s="73"/>
      <c r="S602" s="74"/>
      <c r="T602" s="73" t="s">
        <v>170</v>
      </c>
      <c r="U602" s="75" t="s">
        <v>182</v>
      </c>
      <c r="V602" s="73" t="s">
        <v>176</v>
      </c>
      <c r="W602" s="73" t="s">
        <v>107</v>
      </c>
      <c r="X602" s="73">
        <f>VLOOKUP(W602,[5]definitions_list_lookup!$V$12:$W$15,2,FALSE)</f>
        <v>2</v>
      </c>
      <c r="Y602" s="75" t="s">
        <v>242</v>
      </c>
      <c r="Z602" s="75">
        <f>VLOOKUP(Y602,[5]definitions_list_lookup!$AT$3:$AU$5,2,FALSE)</f>
        <v>1</v>
      </c>
      <c r="AA602" s="75">
        <v>8</v>
      </c>
      <c r="AB602" s="75"/>
      <c r="AC602" s="73"/>
      <c r="AD602" s="73"/>
      <c r="AE602" s="73" t="e">
        <f>VLOOKUP(AD602,definitions_list_lookup!$Y$12:$Z$15,2,FALSE)</f>
        <v>#N/A</v>
      </c>
      <c r="AF602" s="75"/>
      <c r="AG602" s="75" t="e">
        <f>VLOOKUP(AF602,definitions_list_lookup!$AT$3:$AU$5,2,FALSE)</f>
        <v>#N/A</v>
      </c>
      <c r="AH602" s="73"/>
      <c r="AI602" s="73"/>
      <c r="AJ602" s="73"/>
      <c r="AK602" s="72"/>
      <c r="AL602" s="76"/>
      <c r="AM602" s="76"/>
      <c r="AN602" s="72"/>
      <c r="AO602" s="76"/>
      <c r="AP602" s="72"/>
      <c r="AQ602" s="72"/>
      <c r="AR602" s="72"/>
      <c r="AS602" s="72"/>
      <c r="AT602" s="77">
        <v>36</v>
      </c>
      <c r="AU602" s="78">
        <v>90</v>
      </c>
      <c r="AV602" s="77">
        <v>20</v>
      </c>
      <c r="AW602" s="77">
        <v>360</v>
      </c>
      <c r="AX602" s="77">
        <f t="shared" ref="AX602:AX629" si="271">+(IF($AU602&lt;$AW602,((MIN($AW602,$AU602)+(DEGREES(ATAN((TAN(RADIANS($AV602))/((TAN(RADIANS($AT602))*SIN(RADIANS(ABS($AU602-$AW602))))))-(COS(RADIANS(ABS($AU602-$AW602)))/SIN(RADIANS(ABS($AU602-$AW602)))))))-180)),((MAX($AW602,$AU602)-(DEGREES(ATAN((TAN(RADIANS($AV602))/((TAN(RADIANS($AT602))*SIN(RADIANS(ABS($AU602-$AW602))))))-(COS(RADIANS(ABS($AU602-$AW602)))/SIN(RADIANS(ABS($AU602-$AW602)))))))-180))))</f>
        <v>-116.6091313307397</v>
      </c>
      <c r="AY602" s="77">
        <f t="shared" ref="AY602:AY629" si="272">IF($AX602&gt;0,$AX602,360+$AX602)</f>
        <v>243.3908686692603</v>
      </c>
      <c r="AZ602" s="77">
        <f t="shared" ref="AZ602:AZ629" si="273">+ABS(DEGREES(ATAN((COS(RADIANS(ABS($AX602+180-(IF($AU602&gt;$AW602,MAX($AV602,$AU602),MIN($AU602,$AW602))))))/(TAN(RADIANS($AT602)))))))</f>
        <v>50.90227353193908</v>
      </c>
      <c r="BA602" s="77">
        <f t="shared" ref="BA602:BA629" si="274">+IF(($AX602+90)&gt;0,$AX602+90,$AX602+450)</f>
        <v>333.39086866926027</v>
      </c>
      <c r="BB602" s="77">
        <f t="shared" ref="BB602:BB629" si="275">-$AZ602+90</f>
        <v>39.09772646806092</v>
      </c>
      <c r="BC602" s="77">
        <f t="shared" ref="BC602:BC629" si="276">IF(($AY602&lt;180),$AY602+180,$AY602-180)</f>
        <v>63.3908686692603</v>
      </c>
      <c r="BD602" s="79">
        <f t="shared" ref="BD602:BD629" si="277">-$AZ602+90</f>
        <v>39.09772646806092</v>
      </c>
      <c r="BE602" s="70">
        <f t="shared" si="262"/>
        <v>69.097726468060927</v>
      </c>
      <c r="BF602" s="70">
        <f t="shared" si="261"/>
        <v>-9.0977264680609196</v>
      </c>
    </row>
    <row r="603" spans="3:58" s="70" customFormat="1">
      <c r="C603" s="70" t="s">
        <v>1386</v>
      </c>
      <c r="D603" s="70" t="s">
        <v>1387</v>
      </c>
      <c r="E603" s="70">
        <v>93</v>
      </c>
      <c r="F603" s="70">
        <v>3</v>
      </c>
      <c r="G603" s="71" t="str">
        <f t="shared" si="263"/>
        <v>93-3</v>
      </c>
      <c r="H603" s="70">
        <v>0</v>
      </c>
      <c r="I603" s="70">
        <v>83</v>
      </c>
      <c r="J603" s="70" t="b">
        <f>IF((I603/100)&gt;(VLOOKUP($G603,[1]Depth_Lookup_CCL!$A$3:$L$549,9,FALSE)),"Value too high",TRUE)</f>
        <v>1</v>
      </c>
      <c r="K603" s="72">
        <f>(VLOOKUP($G603,Depth_Lookup_CCL!$A$3:$Z$549,11,FALSE))+(H603/100)</f>
        <v>251.13</v>
      </c>
      <c r="L603" s="72">
        <f>(VLOOKUP($G603,Depth_Lookup_CCL!$A$3:$Z$549,11,FALSE))+(I603/100)</f>
        <v>251.96</v>
      </c>
      <c r="M603" s="70">
        <v>11</v>
      </c>
      <c r="N603" s="70" t="s">
        <v>1389</v>
      </c>
      <c r="O603" s="70" t="s">
        <v>233</v>
      </c>
      <c r="P603" s="73"/>
      <c r="Q603" s="73"/>
      <c r="R603" s="73"/>
      <c r="S603" s="74"/>
      <c r="T603" s="73" t="s">
        <v>170</v>
      </c>
      <c r="U603" s="75" t="s">
        <v>155</v>
      </c>
      <c r="V603" s="73" t="s">
        <v>176</v>
      </c>
      <c r="W603" s="73" t="s">
        <v>107</v>
      </c>
      <c r="X603" s="73">
        <f>VLOOKUP(W603,[5]definitions_list_lookup!$V$12:$W$15,2,FALSE)</f>
        <v>2</v>
      </c>
      <c r="Y603" s="75" t="s">
        <v>241</v>
      </c>
      <c r="Z603" s="75">
        <f>VLOOKUP(Y603,[5]definitions_list_lookup!$AT$3:$AU$5,2,FALSE)</f>
        <v>0</v>
      </c>
      <c r="AA603" s="75">
        <v>12</v>
      </c>
      <c r="AB603" s="75"/>
      <c r="AC603" s="73"/>
      <c r="AD603" s="73"/>
      <c r="AE603" s="73" t="e">
        <f>VLOOKUP(AD603,definitions_list_lookup!$Y$12:$Z$15,2,FALSE)</f>
        <v>#N/A</v>
      </c>
      <c r="AF603" s="75"/>
      <c r="AG603" s="75" t="e">
        <f>VLOOKUP(AF603,definitions_list_lookup!$AT$3:$AU$5,2,FALSE)</f>
        <v>#N/A</v>
      </c>
      <c r="AH603" s="73"/>
      <c r="AI603" s="73"/>
      <c r="AJ603" s="73"/>
      <c r="AK603" s="72"/>
      <c r="AL603" s="76"/>
      <c r="AM603" s="76"/>
      <c r="AN603" s="72"/>
      <c r="AO603" s="76"/>
      <c r="AP603" s="72"/>
      <c r="AQ603" s="72"/>
      <c r="AR603" s="72"/>
      <c r="AS603" s="72"/>
      <c r="AT603" s="77">
        <v>15</v>
      </c>
      <c r="AU603" s="78">
        <v>270</v>
      </c>
      <c r="AV603" s="77">
        <v>38</v>
      </c>
      <c r="AW603" s="77">
        <v>360</v>
      </c>
      <c r="AX603" s="77">
        <f t="shared" si="271"/>
        <v>161.0701168793488</v>
      </c>
      <c r="AY603" s="77">
        <f t="shared" si="272"/>
        <v>161.0701168793488</v>
      </c>
      <c r="AZ603" s="77">
        <f t="shared" si="273"/>
        <v>50.444777974494642</v>
      </c>
      <c r="BA603" s="77">
        <f t="shared" si="274"/>
        <v>251.0701168793488</v>
      </c>
      <c r="BB603" s="77">
        <f t="shared" si="275"/>
        <v>39.555222025505358</v>
      </c>
      <c r="BC603" s="77">
        <f t="shared" si="276"/>
        <v>341.0701168793488</v>
      </c>
      <c r="BD603" s="79">
        <f t="shared" si="277"/>
        <v>39.555222025505358</v>
      </c>
      <c r="BE603" s="70">
        <f t="shared" si="262"/>
        <v>69.555222025505358</v>
      </c>
      <c r="BF603" s="70">
        <f t="shared" si="261"/>
        <v>-9.5552220255053584</v>
      </c>
    </row>
    <row r="604" spans="3:58" s="70" customFormat="1">
      <c r="C604" s="70" t="s">
        <v>1386</v>
      </c>
      <c r="D604" s="70" t="s">
        <v>1387</v>
      </c>
      <c r="E604" s="70">
        <v>93</v>
      </c>
      <c r="F604" s="70">
        <v>4</v>
      </c>
      <c r="G604" s="71" t="str">
        <f t="shared" si="263"/>
        <v>93-4</v>
      </c>
      <c r="H604" s="70">
        <v>0</v>
      </c>
      <c r="I604" s="70">
        <v>66</v>
      </c>
      <c r="J604" s="70" t="b">
        <f>IF((I604/100)&gt;(VLOOKUP($G604,[1]Depth_Lookup_CCL!$A$3:$L$549,9,FALSE)),"Value too high",TRUE)</f>
        <v>1</v>
      </c>
      <c r="K604" s="72">
        <f>(VLOOKUP($G604,Depth_Lookup_CCL!$A$3:$Z$549,11,FALSE))+(H604/100)</f>
        <v>251.96</v>
      </c>
      <c r="L604" s="72">
        <f>(VLOOKUP($G604,Depth_Lookup_CCL!$A$3:$Z$549,11,FALSE))+(I604/100)</f>
        <v>252.62</v>
      </c>
      <c r="M604" s="70">
        <v>11</v>
      </c>
      <c r="N604" s="70" t="s">
        <v>1395</v>
      </c>
      <c r="O604" s="70" t="s">
        <v>233</v>
      </c>
      <c r="P604" s="73"/>
      <c r="Q604" s="73"/>
      <c r="R604" s="73"/>
      <c r="S604" s="74"/>
      <c r="T604" s="73"/>
      <c r="U604" s="75"/>
      <c r="V604" s="73"/>
      <c r="W604" s="73" t="s">
        <v>168</v>
      </c>
      <c r="X604" s="73">
        <f>VLOOKUP(W604,[5]definitions_list_lookup!$V$12:$W$15,2,FALSE)</f>
        <v>0</v>
      </c>
      <c r="Y604" s="75"/>
      <c r="Z604" s="75" t="e">
        <f>VLOOKUP(Y604,[5]definitions_list_lookup!$AT$3:$AU$5,2,FALSE)</f>
        <v>#N/A</v>
      </c>
      <c r="AA604" s="75"/>
      <c r="AB604" s="75"/>
      <c r="AC604" s="73"/>
      <c r="AD604" s="73"/>
      <c r="AE604" s="73" t="e">
        <f>VLOOKUP(AD604,definitions_list_lookup!$Y$12:$Z$15,2,FALSE)</f>
        <v>#N/A</v>
      </c>
      <c r="AF604" s="75"/>
      <c r="AG604" s="75" t="e">
        <f>VLOOKUP(AF604,definitions_list_lookup!$AT$3:$AU$5,2,FALSE)</f>
        <v>#N/A</v>
      </c>
      <c r="AH604" s="73"/>
      <c r="AI604" s="73"/>
      <c r="AJ604" s="73"/>
      <c r="AK604" s="72"/>
      <c r="AL604" s="76"/>
      <c r="AM604" s="76"/>
      <c r="AN604" s="72"/>
      <c r="AO604" s="76"/>
      <c r="AP604" s="72"/>
      <c r="AQ604" s="72"/>
      <c r="AR604" s="72"/>
      <c r="AS604" s="72"/>
      <c r="AT604" s="77">
        <v>9</v>
      </c>
      <c r="AU604" s="78">
        <v>270</v>
      </c>
      <c r="AV604" s="77">
        <v>41</v>
      </c>
      <c r="AW604" s="77">
        <v>360</v>
      </c>
      <c r="AX604" s="77">
        <f t="shared" si="271"/>
        <v>169.67395312852852</v>
      </c>
      <c r="AY604" s="77">
        <f t="shared" si="272"/>
        <v>169.67395312852852</v>
      </c>
      <c r="AZ604" s="77">
        <f t="shared" si="273"/>
        <v>48.536256236420208</v>
      </c>
      <c r="BA604" s="77">
        <f t="shared" si="274"/>
        <v>259.67395312852852</v>
      </c>
      <c r="BB604" s="77">
        <f t="shared" si="275"/>
        <v>41.463743763579792</v>
      </c>
      <c r="BC604" s="77">
        <f t="shared" si="276"/>
        <v>349.67395312852852</v>
      </c>
      <c r="BD604" s="79">
        <f t="shared" si="277"/>
        <v>41.463743763579792</v>
      </c>
      <c r="BE604" s="70">
        <f t="shared" si="262"/>
        <v>71.463743763579799</v>
      </c>
      <c r="BF604" s="70">
        <f t="shared" si="261"/>
        <v>-11.463743763579792</v>
      </c>
    </row>
    <row r="605" spans="3:58" s="70" customFormat="1">
      <c r="C605" s="70" t="s">
        <v>1386</v>
      </c>
      <c r="D605" s="70" t="s">
        <v>1387</v>
      </c>
      <c r="E605" s="70">
        <v>94</v>
      </c>
      <c r="F605" s="70">
        <v>1</v>
      </c>
      <c r="G605" s="71" t="str">
        <f t="shared" si="263"/>
        <v>94-1</v>
      </c>
      <c r="H605" s="70">
        <v>0</v>
      </c>
      <c r="I605" s="70">
        <v>65</v>
      </c>
      <c r="J605" s="70" t="b">
        <f>IF((I605/100)&gt;(VLOOKUP($G605,[1]Depth_Lookup_CCL!$A$3:$L$549,9,FALSE)),"Value too high",TRUE)</f>
        <v>1</v>
      </c>
      <c r="K605" s="29">
        <f>(VLOOKUP($G605,Depth_Lookup_CCL!$A$3:$Z$549,11,FALSE))+(H605/100)</f>
        <v>252.5</v>
      </c>
      <c r="L605" s="29">
        <f>(VLOOKUP($G605,Depth_Lookup_CCL!$A$3:$Z$549,11,FALSE))+(I605/100)</f>
        <v>253.15</v>
      </c>
      <c r="M605" s="70">
        <v>11</v>
      </c>
      <c r="N605" s="70" t="s">
        <v>1389</v>
      </c>
      <c r="O605" s="70" t="s">
        <v>233</v>
      </c>
      <c r="P605" s="73"/>
      <c r="Q605" s="73"/>
      <c r="R605" s="73"/>
      <c r="S605" s="74"/>
      <c r="T605" s="73" t="s">
        <v>170</v>
      </c>
      <c r="U605" s="75" t="s">
        <v>182</v>
      </c>
      <c r="V605" s="73" t="s">
        <v>176</v>
      </c>
      <c r="W605" s="73" t="s">
        <v>166</v>
      </c>
      <c r="X605" s="73">
        <f>VLOOKUP(W605,[5]definitions_list_lookup!$V$12:$W$15,2,FALSE)</f>
        <v>1</v>
      </c>
      <c r="Y605" s="75" t="s">
        <v>242</v>
      </c>
      <c r="Z605" s="75">
        <f>VLOOKUP(Y605,[5]definitions_list_lookup!$AT$3:$AU$5,2,FALSE)</f>
        <v>1</v>
      </c>
      <c r="AA605" s="75">
        <v>40</v>
      </c>
      <c r="AB605" s="75"/>
      <c r="AC605" s="73"/>
      <c r="AD605" s="73"/>
      <c r="AE605" s="73" t="e">
        <f>VLOOKUP(AD605,definitions_list_lookup!$Y$12:$Z$15,2,FALSE)</f>
        <v>#N/A</v>
      </c>
      <c r="AF605" s="75"/>
      <c r="AG605" s="75" t="e">
        <f>VLOOKUP(AF605,definitions_list_lookup!$AT$3:$AU$5,2,FALSE)</f>
        <v>#N/A</v>
      </c>
      <c r="AH605" s="73"/>
      <c r="AI605" s="73"/>
      <c r="AJ605" s="73"/>
      <c r="AK605" s="72"/>
      <c r="AL605" s="76"/>
      <c r="AM605" s="76"/>
      <c r="AN605" s="72"/>
      <c r="AO605" s="76"/>
      <c r="AP605" s="72"/>
      <c r="AQ605" s="72"/>
      <c r="AR605" s="72"/>
      <c r="AS605" s="72"/>
      <c r="AT605" s="77">
        <v>29</v>
      </c>
      <c r="AU605" s="78">
        <v>90</v>
      </c>
      <c r="AV605" s="77">
        <v>0</v>
      </c>
      <c r="AW605" s="77">
        <v>360</v>
      </c>
      <c r="AX605" s="77">
        <f t="shared" si="271"/>
        <v>-90.000000000000014</v>
      </c>
      <c r="AY605" s="77">
        <f t="shared" si="272"/>
        <v>270</v>
      </c>
      <c r="AZ605" s="77">
        <f t="shared" si="273"/>
        <v>61</v>
      </c>
      <c r="BA605" s="77">
        <f t="shared" si="274"/>
        <v>360</v>
      </c>
      <c r="BB605" s="77">
        <f t="shared" si="275"/>
        <v>29</v>
      </c>
      <c r="BC605" s="77">
        <f t="shared" si="276"/>
        <v>90</v>
      </c>
      <c r="BD605" s="79">
        <f t="shared" si="277"/>
        <v>29</v>
      </c>
      <c r="BE605" s="70">
        <f t="shared" si="262"/>
        <v>59</v>
      </c>
      <c r="BF605" s="70">
        <f t="shared" si="261"/>
        <v>1</v>
      </c>
    </row>
    <row r="606" spans="3:58" s="70" customFormat="1">
      <c r="C606" s="70" t="s">
        <v>1386</v>
      </c>
      <c r="D606" s="70" t="s">
        <v>1387</v>
      </c>
      <c r="E606" s="70">
        <v>94</v>
      </c>
      <c r="F606" s="70">
        <v>2</v>
      </c>
      <c r="G606" s="71" t="str">
        <f t="shared" si="263"/>
        <v>94-2</v>
      </c>
      <c r="H606" s="70">
        <v>0</v>
      </c>
      <c r="I606" s="70">
        <v>80</v>
      </c>
      <c r="J606" s="70" t="b">
        <f>IF((I606/100)&gt;(VLOOKUP($G606,[1]Depth_Lookup_CCL!$A$3:$L$549,9,FALSE)),"Value too high",TRUE)</f>
        <v>1</v>
      </c>
      <c r="K606" s="29">
        <f>(VLOOKUP($G606,Depth_Lookup_CCL!$A$3:$Z$549,11,FALSE))+(H606/100)</f>
        <v>253.15</v>
      </c>
      <c r="L606" s="29">
        <f>(VLOOKUP($G606,Depth_Lookup_CCL!$A$3:$Z$549,11,FALSE))+(I606/100)</f>
        <v>253.95000000000002</v>
      </c>
      <c r="M606" s="70">
        <v>11</v>
      </c>
      <c r="N606" s="70" t="s">
        <v>1389</v>
      </c>
      <c r="O606" s="70" t="s">
        <v>233</v>
      </c>
      <c r="P606" s="73"/>
      <c r="Q606" s="73"/>
      <c r="R606" s="73"/>
      <c r="S606" s="74"/>
      <c r="T606" s="73" t="s">
        <v>170</v>
      </c>
      <c r="U606" s="75" t="s">
        <v>155</v>
      </c>
      <c r="V606" s="73" t="s">
        <v>176</v>
      </c>
      <c r="W606" s="73" t="s">
        <v>107</v>
      </c>
      <c r="X606" s="73">
        <f>VLOOKUP(W606,[5]definitions_list_lookup!$V$12:$W$15,2,FALSE)</f>
        <v>2</v>
      </c>
      <c r="Y606" s="75" t="s">
        <v>242</v>
      </c>
      <c r="Z606" s="75">
        <f>VLOOKUP(Y606,[5]definitions_list_lookup!$AT$3:$AU$5,2,FALSE)</f>
        <v>1</v>
      </c>
      <c r="AA606" s="75">
        <v>5</v>
      </c>
      <c r="AB606" s="75"/>
      <c r="AC606" s="73"/>
      <c r="AD606" s="73"/>
      <c r="AE606" s="73" t="e">
        <f>VLOOKUP(AD606,definitions_list_lookup!$Y$12:$Z$15,2,FALSE)</f>
        <v>#N/A</v>
      </c>
      <c r="AF606" s="75"/>
      <c r="AG606" s="75" t="e">
        <f>VLOOKUP(AF606,definitions_list_lookup!$AT$3:$AU$5,2,FALSE)</f>
        <v>#N/A</v>
      </c>
      <c r="AH606" s="73"/>
      <c r="AI606" s="73"/>
      <c r="AJ606" s="73"/>
      <c r="AK606" s="72"/>
      <c r="AL606" s="76"/>
      <c r="AM606" s="76"/>
      <c r="AN606" s="72"/>
      <c r="AO606" s="76"/>
      <c r="AP606" s="72"/>
      <c r="AQ606" s="72"/>
      <c r="AR606" s="72"/>
      <c r="AS606" s="72"/>
      <c r="AT606" s="77">
        <v>35</v>
      </c>
      <c r="AU606" s="78">
        <v>90</v>
      </c>
      <c r="AV606" s="77">
        <v>6</v>
      </c>
      <c r="AW606" s="77">
        <v>360</v>
      </c>
      <c r="AX606" s="77">
        <f t="shared" si="271"/>
        <v>-98.536615802964519</v>
      </c>
      <c r="AY606" s="77">
        <f t="shared" si="272"/>
        <v>261.46338419703545</v>
      </c>
      <c r="AZ606" s="77">
        <f t="shared" si="273"/>
        <v>54.699525418695671</v>
      </c>
      <c r="BA606" s="77">
        <f t="shared" si="274"/>
        <v>351.46338419703545</v>
      </c>
      <c r="BB606" s="77">
        <f t="shared" si="275"/>
        <v>35.300474581304329</v>
      </c>
      <c r="BC606" s="77">
        <f t="shared" si="276"/>
        <v>81.463384197035452</v>
      </c>
      <c r="BD606" s="79">
        <f t="shared" si="277"/>
        <v>35.300474581304329</v>
      </c>
      <c r="BE606" s="70">
        <f t="shared" si="262"/>
        <v>65.300474581304329</v>
      </c>
      <c r="BF606" s="70">
        <f t="shared" si="261"/>
        <v>-5.3004745813043286</v>
      </c>
    </row>
    <row r="607" spans="3:58" s="70" customFormat="1">
      <c r="C607" s="70" t="s">
        <v>1386</v>
      </c>
      <c r="D607" s="70" t="s">
        <v>1387</v>
      </c>
      <c r="E607" s="70">
        <v>94</v>
      </c>
      <c r="F607" s="70">
        <v>3</v>
      </c>
      <c r="G607" s="71" t="str">
        <f t="shared" si="263"/>
        <v>94-3</v>
      </c>
      <c r="H607" s="70">
        <v>0</v>
      </c>
      <c r="I607" s="70">
        <v>95</v>
      </c>
      <c r="J607" s="70" t="b">
        <f>IF((I607/100)&gt;(VLOOKUP($G607,[1]Depth_Lookup_CCL!$A$3:$L$549,9,FALSE)),"Value too high",TRUE)</f>
        <v>1</v>
      </c>
      <c r="K607" s="29">
        <f>(VLOOKUP($G607,Depth_Lookup_CCL!$A$3:$Z$549,11,FALSE))+(H607/100)</f>
        <v>253.95500000000001</v>
      </c>
      <c r="L607" s="29">
        <f>(VLOOKUP($G607,Depth_Lookup_CCL!$A$3:$Z$549,11,FALSE))+(I607/100)</f>
        <v>254.905</v>
      </c>
      <c r="M607" s="70">
        <v>11</v>
      </c>
      <c r="N607" s="70" t="s">
        <v>1389</v>
      </c>
      <c r="O607" s="70" t="s">
        <v>233</v>
      </c>
      <c r="P607" s="73"/>
      <c r="Q607" s="73"/>
      <c r="R607" s="73"/>
      <c r="S607" s="74"/>
      <c r="T607" s="73"/>
      <c r="U607" s="75"/>
      <c r="V607" s="73"/>
      <c r="W607" s="73" t="s">
        <v>168</v>
      </c>
      <c r="X607" s="73">
        <f>VLOOKUP(W607,[5]definitions_list_lookup!$V$12:$W$15,2,FALSE)</f>
        <v>0</v>
      </c>
      <c r="Y607" s="75"/>
      <c r="Z607" s="75" t="e">
        <f>VLOOKUP(Y607,[5]definitions_list_lookup!$AT$3:$AU$5,2,FALSE)</f>
        <v>#N/A</v>
      </c>
      <c r="AA607" s="75"/>
      <c r="AB607" s="75"/>
      <c r="AC607" s="73"/>
      <c r="AD607" s="73"/>
      <c r="AE607" s="73" t="e">
        <f>VLOOKUP(AD607,definitions_list_lookup!$Y$12:$Z$15,2,FALSE)</f>
        <v>#N/A</v>
      </c>
      <c r="AF607" s="75"/>
      <c r="AG607" s="75" t="e">
        <f>VLOOKUP(AF607,definitions_list_lookup!$AT$3:$AU$5,2,FALSE)</f>
        <v>#N/A</v>
      </c>
      <c r="AH607" s="73"/>
      <c r="AI607" s="73"/>
      <c r="AJ607" s="73"/>
      <c r="AK607" s="72"/>
      <c r="AL607" s="76"/>
      <c r="AM607" s="76"/>
      <c r="AN607" s="72"/>
      <c r="AO607" s="76"/>
      <c r="AP607" s="72"/>
      <c r="AQ607" s="72"/>
      <c r="AR607" s="72"/>
      <c r="AS607" s="72"/>
      <c r="AT607" s="77">
        <v>27</v>
      </c>
      <c r="AU607" s="78">
        <v>90</v>
      </c>
      <c r="AV607" s="77">
        <v>5</v>
      </c>
      <c r="AW607" s="77">
        <v>360</v>
      </c>
      <c r="AX607" s="77">
        <f t="shared" si="271"/>
        <v>-99.743028996901231</v>
      </c>
      <c r="AY607" s="77">
        <f t="shared" si="272"/>
        <v>260.25697100309878</v>
      </c>
      <c r="AZ607" s="77">
        <f t="shared" si="273"/>
        <v>62.661847332559518</v>
      </c>
      <c r="BA607" s="77">
        <f t="shared" si="274"/>
        <v>350.25697100309878</v>
      </c>
      <c r="BB607" s="77">
        <f t="shared" si="275"/>
        <v>27.338152667440482</v>
      </c>
      <c r="BC607" s="77">
        <f t="shared" si="276"/>
        <v>80.256971003098784</v>
      </c>
      <c r="BD607" s="79">
        <f t="shared" si="277"/>
        <v>27.338152667440482</v>
      </c>
      <c r="BE607" s="70">
        <f t="shared" si="262"/>
        <v>57.338152667440482</v>
      </c>
      <c r="BF607" s="70">
        <f t="shared" si="261"/>
        <v>2.6618473325595176</v>
      </c>
    </row>
    <row r="608" spans="3:58" s="70" customFormat="1">
      <c r="C608" s="70" t="s">
        <v>1386</v>
      </c>
      <c r="D608" s="70" t="s">
        <v>1387</v>
      </c>
      <c r="E608" s="70">
        <v>94</v>
      </c>
      <c r="F608" s="70">
        <v>4</v>
      </c>
      <c r="G608" s="71" t="str">
        <f t="shared" si="263"/>
        <v>94-4</v>
      </c>
      <c r="H608" s="70">
        <v>0</v>
      </c>
      <c r="I608" s="70">
        <v>61</v>
      </c>
      <c r="J608" s="70" t="b">
        <f>IF((I608/100)&gt;(VLOOKUP($G608,[1]Depth_Lookup_CCL!$A$3:$L$549,9,FALSE)),"Value too high",TRUE)</f>
        <v>1</v>
      </c>
      <c r="K608" s="29">
        <f>(VLOOKUP($G608,Depth_Lookup_CCL!$A$3:$Z$549,11,FALSE))+(H608/100)</f>
        <v>254.905</v>
      </c>
      <c r="L608" s="29">
        <f>(VLOOKUP($G608,Depth_Lookup_CCL!$A$3:$Z$549,11,FALSE))+(I608/100)</f>
        <v>255.51500000000001</v>
      </c>
      <c r="M608" s="70">
        <v>11</v>
      </c>
      <c r="N608" s="70" t="s">
        <v>1389</v>
      </c>
      <c r="O608" s="70" t="s">
        <v>233</v>
      </c>
      <c r="P608" s="73"/>
      <c r="Q608" s="73"/>
      <c r="R608" s="73"/>
      <c r="S608" s="74" t="s">
        <v>1413</v>
      </c>
      <c r="T608" s="73" t="s">
        <v>170</v>
      </c>
      <c r="U608" s="75" t="s">
        <v>155</v>
      </c>
      <c r="V608" s="73" t="s">
        <v>176</v>
      </c>
      <c r="W608" s="73" t="s">
        <v>107</v>
      </c>
      <c r="X608" s="73">
        <f>VLOOKUP(W608,[5]definitions_list_lookup!$V$12:$W$15,2,FALSE)</f>
        <v>2</v>
      </c>
      <c r="Y608" s="75" t="s">
        <v>242</v>
      </c>
      <c r="Z608" s="75">
        <f>VLOOKUP(Y608,[5]definitions_list_lookup!$AT$3:$AU$5,2,FALSE)</f>
        <v>1</v>
      </c>
      <c r="AA608" s="75">
        <v>10</v>
      </c>
      <c r="AB608" s="75"/>
      <c r="AC608" s="73"/>
      <c r="AD608" s="73"/>
      <c r="AE608" s="73" t="e">
        <f>VLOOKUP(AD608,definitions_list_lookup!$Y$12:$Z$15,2,FALSE)</f>
        <v>#N/A</v>
      </c>
      <c r="AF608" s="75"/>
      <c r="AG608" s="75" t="e">
        <f>VLOOKUP(AF608,definitions_list_lookup!$AT$3:$AU$5,2,FALSE)</f>
        <v>#N/A</v>
      </c>
      <c r="AH608" s="73"/>
      <c r="AI608" s="73"/>
      <c r="AJ608" s="73"/>
      <c r="AK608" s="72"/>
      <c r="AL608" s="76"/>
      <c r="AM608" s="76"/>
      <c r="AN608" s="72"/>
      <c r="AO608" s="76"/>
      <c r="AP608" s="72"/>
      <c r="AQ608" s="72"/>
      <c r="AR608" s="72"/>
      <c r="AS608" s="72"/>
      <c r="AT608" s="77">
        <v>28</v>
      </c>
      <c r="AU608" s="78">
        <v>90</v>
      </c>
      <c r="AV608" s="77">
        <v>5</v>
      </c>
      <c r="AW608" s="77">
        <v>360</v>
      </c>
      <c r="AX608" s="77">
        <f t="shared" si="271"/>
        <v>-99.34385090339255</v>
      </c>
      <c r="AY608" s="77">
        <f t="shared" si="272"/>
        <v>260.65614909660746</v>
      </c>
      <c r="AZ608" s="77">
        <f t="shared" si="273"/>
        <v>61.681586206478514</v>
      </c>
      <c r="BA608" s="77">
        <f t="shared" si="274"/>
        <v>350.65614909660746</v>
      </c>
      <c r="BB608" s="77">
        <f t="shared" si="275"/>
        <v>28.318413793521486</v>
      </c>
      <c r="BC608" s="77">
        <f t="shared" si="276"/>
        <v>80.656149096607464</v>
      </c>
      <c r="BD608" s="79">
        <f t="shared" si="277"/>
        <v>28.318413793521486</v>
      </c>
      <c r="BE608" s="70">
        <f t="shared" si="262"/>
        <v>58.318413793521486</v>
      </c>
      <c r="BF608" s="70">
        <f t="shared" si="261"/>
        <v>1.6815862064785136</v>
      </c>
    </row>
    <row r="609" spans="3:59" s="70" customFormat="1">
      <c r="C609" s="70" t="s">
        <v>1386</v>
      </c>
      <c r="D609" s="70" t="s">
        <v>1387</v>
      </c>
      <c r="E609" s="70">
        <v>95</v>
      </c>
      <c r="F609" s="70">
        <v>1</v>
      </c>
      <c r="G609" s="71" t="str">
        <f t="shared" si="263"/>
        <v>95-1</v>
      </c>
      <c r="H609" s="70">
        <v>0</v>
      </c>
      <c r="I609" s="70">
        <v>100</v>
      </c>
      <c r="J609" s="70" t="b">
        <f>IF((I609/100)&gt;(VLOOKUP($G609,[1]Depth_Lookup_CCL!$A$3:$L$549,9,FALSE)),"Value too high",TRUE)</f>
        <v>1</v>
      </c>
      <c r="K609" s="29">
        <f>(VLOOKUP($G609,Depth_Lookup_CCL!$A$3:$Z$549,11,FALSE))+(H609/100)</f>
        <v>255.55</v>
      </c>
      <c r="L609" s="29">
        <f>(VLOOKUP($G609,Depth_Lookup_CCL!$A$3:$Z$549,11,FALSE))+(I609/100)</f>
        <v>256.55</v>
      </c>
      <c r="M609" s="70">
        <v>11</v>
      </c>
      <c r="N609" s="70" t="s">
        <v>1389</v>
      </c>
      <c r="O609" s="70" t="s">
        <v>233</v>
      </c>
      <c r="P609" s="73"/>
      <c r="Q609" s="73"/>
      <c r="R609" s="73"/>
      <c r="S609" s="74"/>
      <c r="T609" s="73" t="s">
        <v>170</v>
      </c>
      <c r="U609" s="75" t="s">
        <v>155</v>
      </c>
      <c r="V609" s="73" t="s">
        <v>176</v>
      </c>
      <c r="W609" s="73" t="s">
        <v>107</v>
      </c>
      <c r="X609" s="73">
        <f>VLOOKUP(W609,[5]definitions_list_lookup!$V$12:$W$15,2,FALSE)</f>
        <v>2</v>
      </c>
      <c r="Y609" s="75" t="s">
        <v>242</v>
      </c>
      <c r="Z609" s="75">
        <f>VLOOKUP(Y609,[5]definitions_list_lookup!$AT$3:$AU$5,2,FALSE)</f>
        <v>1</v>
      </c>
      <c r="AA609" s="75">
        <v>60</v>
      </c>
      <c r="AB609" s="75"/>
      <c r="AC609" s="73"/>
      <c r="AD609" s="73"/>
      <c r="AE609" s="73" t="e">
        <f>VLOOKUP(AD609,definitions_list_lookup!$Y$12:$Z$15,2,FALSE)</f>
        <v>#N/A</v>
      </c>
      <c r="AF609" s="75"/>
      <c r="AG609" s="75" t="e">
        <f>VLOOKUP(AF609,definitions_list_lookup!$AT$3:$AU$5,2,FALSE)</f>
        <v>#N/A</v>
      </c>
      <c r="AH609" s="73"/>
      <c r="AI609" s="73"/>
      <c r="AJ609" s="73"/>
      <c r="AK609" s="72"/>
      <c r="AL609" s="76"/>
      <c r="AM609" s="76"/>
      <c r="AN609" s="72"/>
      <c r="AO609" s="76"/>
      <c r="AP609" s="72"/>
      <c r="AQ609" s="72"/>
      <c r="AR609" s="72"/>
      <c r="AS609" s="72"/>
      <c r="AT609" s="77">
        <v>25</v>
      </c>
      <c r="AU609" s="78">
        <v>90</v>
      </c>
      <c r="AV609" s="77">
        <v>21</v>
      </c>
      <c r="AW609" s="77">
        <v>180</v>
      </c>
      <c r="AX609" s="77">
        <f t="shared" si="271"/>
        <v>-50.538819912974475</v>
      </c>
      <c r="AY609" s="77">
        <f t="shared" si="272"/>
        <v>309.46118008702553</v>
      </c>
      <c r="AZ609" s="77">
        <f t="shared" si="273"/>
        <v>58.868773451710403</v>
      </c>
      <c r="BA609" s="77">
        <f t="shared" si="274"/>
        <v>39.461180087025525</v>
      </c>
      <c r="BB609" s="77">
        <f t="shared" si="275"/>
        <v>31.131226548289597</v>
      </c>
      <c r="BC609" s="77">
        <f t="shared" si="276"/>
        <v>129.46118008702553</v>
      </c>
      <c r="BD609" s="79">
        <f t="shared" si="277"/>
        <v>31.131226548289597</v>
      </c>
      <c r="BE609" s="70">
        <f t="shared" si="262"/>
        <v>61.131226548289597</v>
      </c>
      <c r="BF609" s="70">
        <f t="shared" si="261"/>
        <v>-1.1312265482895967</v>
      </c>
    </row>
    <row r="610" spans="3:59" s="70" customFormat="1">
      <c r="C610" s="70" t="s">
        <v>1386</v>
      </c>
      <c r="D610" s="70" t="s">
        <v>1387</v>
      </c>
      <c r="E610" s="70">
        <v>95</v>
      </c>
      <c r="F610" s="70">
        <v>2</v>
      </c>
      <c r="G610" s="71" t="str">
        <f t="shared" si="263"/>
        <v>95-2</v>
      </c>
      <c r="H610" s="70">
        <v>0</v>
      </c>
      <c r="I610" s="70">
        <v>12</v>
      </c>
      <c r="J610" s="70" t="b">
        <f>IF((I610/100)&gt;(VLOOKUP($G610,[1]Depth_Lookup_CCL!$A$3:$L$549,9,FALSE)),"Value too high",TRUE)</f>
        <v>1</v>
      </c>
      <c r="K610" s="29">
        <f>(VLOOKUP($G610,Depth_Lookup_CCL!$A$3:$Z$549,11,FALSE))+(H610/100)</f>
        <v>256.565</v>
      </c>
      <c r="L610" s="29">
        <f>(VLOOKUP($G610,Depth_Lookup_CCL!$A$3:$Z$549,11,FALSE))+(I610/100)</f>
        <v>256.685</v>
      </c>
      <c r="M610" s="70">
        <v>11</v>
      </c>
      <c r="N610" s="70" t="s">
        <v>1389</v>
      </c>
      <c r="O610" s="70" t="s">
        <v>233</v>
      </c>
      <c r="P610" s="73"/>
      <c r="Q610" s="73"/>
      <c r="R610" s="73"/>
      <c r="S610" s="74"/>
      <c r="T610" s="73" t="s">
        <v>170</v>
      </c>
      <c r="U610" s="75" t="s">
        <v>155</v>
      </c>
      <c r="V610" s="73" t="s">
        <v>176</v>
      </c>
      <c r="W610" s="73" t="s">
        <v>107</v>
      </c>
      <c r="X610" s="73">
        <f>VLOOKUP(W610,[5]definitions_list_lookup!$V$12:$W$15,2,FALSE)</f>
        <v>2</v>
      </c>
      <c r="Y610" s="75" t="s">
        <v>242</v>
      </c>
      <c r="Z610" s="75">
        <f>VLOOKUP(Y610,[5]definitions_list_lookup!$AT$3:$AU$5,2,FALSE)</f>
        <v>1</v>
      </c>
      <c r="AA610" s="75">
        <v>60</v>
      </c>
      <c r="AB610" s="75"/>
      <c r="AC610" s="73"/>
      <c r="AD610" s="73"/>
      <c r="AE610" s="73" t="e">
        <f>VLOOKUP(AD610,definitions_list_lookup!$Y$12:$Z$15,2,FALSE)</f>
        <v>#N/A</v>
      </c>
      <c r="AF610" s="75"/>
      <c r="AG610" s="75" t="e">
        <f>VLOOKUP(AF610,definitions_list_lookup!$AT$3:$AU$5,2,FALSE)</f>
        <v>#N/A</v>
      </c>
      <c r="AH610" s="73"/>
      <c r="AI610" s="73"/>
      <c r="AJ610" s="73"/>
      <c r="AK610" s="72"/>
      <c r="AL610" s="76"/>
      <c r="AM610" s="76"/>
      <c r="AN610" s="72"/>
      <c r="AO610" s="76"/>
      <c r="AP610" s="72"/>
      <c r="AQ610" s="72"/>
      <c r="AR610" s="72"/>
      <c r="AS610" s="72"/>
    </row>
    <row r="611" spans="3:59" s="70" customFormat="1">
      <c r="C611" s="70" t="s">
        <v>1386</v>
      </c>
      <c r="D611" s="70" t="s">
        <v>1387</v>
      </c>
      <c r="E611" s="70">
        <v>95</v>
      </c>
      <c r="F611" s="70">
        <v>2</v>
      </c>
      <c r="G611" s="71" t="str">
        <f t="shared" ref="G611:G615" si="278">E611&amp;"-"&amp;F611</f>
        <v>95-2</v>
      </c>
      <c r="H611" s="70">
        <v>12</v>
      </c>
      <c r="I611" s="70">
        <v>50</v>
      </c>
      <c r="J611" s="70" t="b">
        <f>IF((I611/100)&gt;(VLOOKUP($G611,[1]Depth_Lookup_CCL!$A$3:$L$549,9,FALSE)),"Value too high",TRUE)</f>
        <v>1</v>
      </c>
      <c r="K611" s="29">
        <f>(VLOOKUP($G611,Depth_Lookup_CCL!$A$3:$Z$549,11,FALSE))+(H611/100)</f>
        <v>256.685</v>
      </c>
      <c r="L611" s="29">
        <f>(VLOOKUP($G611,Depth_Lookup_CCL!$A$3:$Z$549,11,FALSE))+(I611/100)</f>
        <v>257.065</v>
      </c>
      <c r="M611" s="70">
        <v>11</v>
      </c>
      <c r="N611" s="70" t="s">
        <v>1389</v>
      </c>
      <c r="P611" s="73"/>
      <c r="Q611" s="73"/>
      <c r="R611" s="73"/>
      <c r="S611" s="74"/>
      <c r="T611" s="73"/>
      <c r="U611" s="75"/>
      <c r="V611" s="73"/>
      <c r="W611" s="73"/>
      <c r="X611" s="73"/>
      <c r="Y611" s="75"/>
      <c r="Z611" s="75"/>
      <c r="AA611" s="75"/>
      <c r="AB611" s="75"/>
      <c r="AC611" s="73"/>
      <c r="AD611" s="73"/>
      <c r="AE611" s="73"/>
      <c r="AF611" s="75"/>
      <c r="AG611" s="75"/>
      <c r="AH611" s="73"/>
      <c r="AI611" s="73"/>
      <c r="AJ611" s="73"/>
      <c r="AK611" s="72"/>
      <c r="AL611" s="76"/>
      <c r="AM611" s="76"/>
      <c r="AN611" s="72"/>
      <c r="AO611" s="76"/>
      <c r="AP611" s="72"/>
      <c r="AQ611" s="72"/>
      <c r="AR611" s="72"/>
      <c r="AS611" s="72"/>
      <c r="AT611" s="77">
        <v>39</v>
      </c>
      <c r="AU611" s="78">
        <v>90</v>
      </c>
      <c r="AV611" s="77">
        <v>0</v>
      </c>
      <c r="AW611" s="77">
        <v>360</v>
      </c>
      <c r="AX611" s="77">
        <f>+(IF($AU611&lt;$AW611,((MIN($AW611,$AU611)+(DEGREES(ATAN((TAN(RADIANS($AV611))/((TAN(RADIANS($AT611))*SIN(RADIANS(ABS($AU611-$AW611))))))-(COS(RADIANS(ABS($AU611-$AW611)))/SIN(RADIANS(ABS($AU611-$AW611)))))))-180)),((MAX($AW611,$AU611)-(DEGREES(ATAN((TAN(RADIANS($AV611))/((TAN(RADIANS($AT611))*SIN(RADIANS(ABS($AU611-$AW611))))))-(COS(RADIANS(ABS($AU611-$AW611)))/SIN(RADIANS(ABS($AU611-$AW611)))))))-180))))</f>
        <v>-90.000000000000014</v>
      </c>
      <c r="AY611" s="77">
        <f>IF($AX611&gt;0,$AX611,360+$AX611)</f>
        <v>270</v>
      </c>
      <c r="AZ611" s="77">
        <f>+ABS(DEGREES(ATAN((COS(RADIANS(ABS($AX611+180-(IF($AU611&gt;$AW611,MAX($AV611,$AU611),MIN($AU611,$AW611))))))/(TAN(RADIANS($AT611)))))))</f>
        <v>51</v>
      </c>
      <c r="BA611" s="77">
        <f>+IF(($AX611+90)&gt;0,$AX611+90,$AX611+450)</f>
        <v>360</v>
      </c>
      <c r="BB611" s="77">
        <f>-$AZ611+90</f>
        <v>39</v>
      </c>
      <c r="BC611" s="77">
        <f>IF(($AY611&lt;180),$AY611+180,$AY611-180)</f>
        <v>90</v>
      </c>
      <c r="BD611" s="79">
        <f>-$AZ611+90</f>
        <v>39</v>
      </c>
      <c r="BE611" s="70">
        <f>30+BD611</f>
        <v>69</v>
      </c>
      <c r="BF611" s="70">
        <f>30-BD611</f>
        <v>-9</v>
      </c>
    </row>
    <row r="612" spans="3:59" s="70" customFormat="1">
      <c r="C612" s="70" t="s">
        <v>1386</v>
      </c>
      <c r="D612" s="70" t="s">
        <v>1387</v>
      </c>
      <c r="E612" s="70">
        <v>95</v>
      </c>
      <c r="F612" s="70">
        <v>2</v>
      </c>
      <c r="G612" s="71" t="str">
        <f t="shared" si="278"/>
        <v>95-2</v>
      </c>
      <c r="H612" s="70">
        <v>50</v>
      </c>
      <c r="I612" s="70">
        <v>65</v>
      </c>
      <c r="J612" s="70" t="b">
        <f>IF((I612/100)&gt;(VLOOKUP($G612,[1]Depth_Lookup_CCL!$A$3:$L$549,9,FALSE)),"Value too high",TRUE)</f>
        <v>1</v>
      </c>
      <c r="K612" s="29">
        <f>(VLOOKUP($G612,Depth_Lookup_CCL!$A$3:$Z$549,11,FALSE))+(H612/100)</f>
        <v>257.065</v>
      </c>
      <c r="L612" s="29">
        <f>(VLOOKUP($G612,Depth_Lookup_CCL!$A$3:$Z$549,11,FALSE))+(I612/100)</f>
        <v>257.21499999999997</v>
      </c>
      <c r="M612" s="70">
        <v>11</v>
      </c>
      <c r="N612" s="70" t="s">
        <v>1389</v>
      </c>
      <c r="P612" s="73"/>
      <c r="Q612" s="73"/>
      <c r="R612" s="73"/>
      <c r="S612" s="74"/>
      <c r="T612" s="73"/>
      <c r="U612" s="75"/>
      <c r="V612" s="73"/>
      <c r="W612" s="73"/>
      <c r="X612" s="73"/>
      <c r="Y612" s="75"/>
      <c r="Z612" s="75"/>
      <c r="AA612" s="75"/>
      <c r="AB612" s="75"/>
      <c r="AC612" s="73"/>
      <c r="AD612" s="73"/>
      <c r="AE612" s="73"/>
      <c r="AF612" s="75"/>
      <c r="AG612" s="75"/>
      <c r="AH612" s="73"/>
      <c r="AI612" s="73"/>
      <c r="AJ612" s="73"/>
      <c r="AK612" s="72"/>
      <c r="AL612" s="76"/>
      <c r="AM612" s="76"/>
      <c r="AN612" s="72"/>
      <c r="AO612" s="76"/>
      <c r="AP612" s="72"/>
      <c r="AQ612" s="72"/>
      <c r="AR612" s="72"/>
      <c r="AS612" s="72"/>
      <c r="AT612" s="77"/>
      <c r="AU612" s="78"/>
      <c r="AV612" s="77"/>
      <c r="AW612" s="77"/>
      <c r="AX612" s="77"/>
      <c r="AY612" s="77"/>
      <c r="AZ612" s="77"/>
      <c r="BA612" s="77"/>
      <c r="BB612" s="77"/>
      <c r="BC612" s="77"/>
      <c r="BD612" s="79"/>
    </row>
    <row r="613" spans="3:59" s="70" customFormat="1">
      <c r="C613" s="70" t="s">
        <v>1386</v>
      </c>
      <c r="D613" s="70" t="s">
        <v>1387</v>
      </c>
      <c r="E613" s="70">
        <v>95</v>
      </c>
      <c r="F613" s="70">
        <v>2</v>
      </c>
      <c r="G613" s="71" t="str">
        <f t="shared" si="278"/>
        <v>95-2</v>
      </c>
      <c r="H613" s="70">
        <v>65</v>
      </c>
      <c r="I613" s="70">
        <v>86</v>
      </c>
      <c r="J613" s="70" t="b">
        <f>IF((I613/100)&gt;(VLOOKUP($G613,[1]Depth_Lookup_CCL!$A$3:$L$549,9,FALSE)),"Value too high",TRUE)</f>
        <v>1</v>
      </c>
      <c r="K613" s="29">
        <f>(VLOOKUP($G613,Depth_Lookup_CCL!$A$3:$Z$549,11,FALSE))+(H613/100)</f>
        <v>257.21499999999997</v>
      </c>
      <c r="L613" s="29">
        <f>(VLOOKUP($G613,Depth_Lookup_CCL!$A$3:$Z$549,11,FALSE))+(I613/100)</f>
        <v>257.42500000000001</v>
      </c>
      <c r="M613" s="70">
        <v>11</v>
      </c>
      <c r="N613" s="70" t="s">
        <v>1389</v>
      </c>
      <c r="P613" s="73"/>
      <c r="Q613" s="73"/>
      <c r="R613" s="73"/>
      <c r="S613" s="74"/>
      <c r="T613" s="73"/>
      <c r="U613" s="75"/>
      <c r="V613" s="73"/>
      <c r="W613" s="73"/>
      <c r="X613" s="73"/>
      <c r="Y613" s="75"/>
      <c r="Z613" s="75"/>
      <c r="AA613" s="75"/>
      <c r="AB613" s="75"/>
      <c r="AC613" s="73"/>
      <c r="AD613" s="73"/>
      <c r="AE613" s="73"/>
      <c r="AF613" s="75"/>
      <c r="AG613" s="75"/>
      <c r="AH613" s="73"/>
      <c r="AI613" s="73"/>
      <c r="AJ613" s="73"/>
      <c r="AK613" s="72" t="s">
        <v>8</v>
      </c>
      <c r="AL613" s="76" t="s">
        <v>285</v>
      </c>
      <c r="AM613" s="76" t="s">
        <v>290</v>
      </c>
      <c r="AN613" s="72">
        <v>1</v>
      </c>
      <c r="AO613" s="76" t="s">
        <v>1490</v>
      </c>
      <c r="AP613" s="72"/>
      <c r="AQ613" s="72"/>
      <c r="AR613" s="72"/>
      <c r="AS613" s="72"/>
      <c r="AT613" s="77">
        <v>0.1</v>
      </c>
      <c r="AU613" s="78">
        <v>160</v>
      </c>
      <c r="AV613" s="77">
        <v>90</v>
      </c>
      <c r="AW613" s="77">
        <v>250</v>
      </c>
      <c r="AX613" s="77">
        <f>+(IF($AU613&lt;$AW613,((MIN($AW613,$AU613)+(DEGREES(ATAN((TAN(RADIANS($AV613))/((TAN(RADIANS($AT613))*SIN(RADIANS(ABS($AU613-$AW613))))))-(COS(RADIANS(ABS($AU613-$AW613)))/SIN(RADIANS(ABS($AU613-$AW613)))))))-180)),((MAX($AW613,$AU613)-(DEGREES(ATAN((TAN(RADIANS($AV613))/((TAN(RADIANS($AT613))*SIN(RADIANS(ABS($AU613-$AW613))))))-(COS(RADIANS(ABS($AU613-$AW613)))/SIN(RADIANS(ABS($AU613-$AW613)))))))-180))))</f>
        <v>70</v>
      </c>
      <c r="AY613" s="77">
        <f>IF($AX613&gt;0,$AX613,360+$AX613)</f>
        <v>70</v>
      </c>
      <c r="AZ613" s="77">
        <f>+ABS(DEGREES(ATAN((COS(RADIANS(ABS($AX613+180-(IF($AU613&gt;$AW613,MAX($AV613,$AU613),MIN($AU613,$AW613))))))/(TAN(RADIANS($AT613)))))))</f>
        <v>2.010960521826041E-12</v>
      </c>
      <c r="BA613" s="77">
        <f>+IF(($AX613+90)&gt;0,$AX613+90,$AX613+450)</f>
        <v>160</v>
      </c>
      <c r="BB613" s="77">
        <f>-$AZ613+90</f>
        <v>89.999999999997982</v>
      </c>
      <c r="BC613" s="77">
        <f>IF(($AY613&lt;180),$AY613+180,$AY613-180)</f>
        <v>250</v>
      </c>
      <c r="BD613" s="79">
        <f>-$AZ613+90</f>
        <v>89.999999999997982</v>
      </c>
      <c r="BE613" s="70">
        <f>30+BD613</f>
        <v>119.99999999999798</v>
      </c>
      <c r="BF613" s="70">
        <f>30-BD613</f>
        <v>-59.999999999997982</v>
      </c>
      <c r="BG613" s="70" t="s">
        <v>1476</v>
      </c>
    </row>
    <row r="614" spans="3:59" s="70" customFormat="1">
      <c r="C614" s="70" t="s">
        <v>1386</v>
      </c>
      <c r="D614" s="70" t="s">
        <v>1387</v>
      </c>
      <c r="E614" s="70">
        <v>95</v>
      </c>
      <c r="F614" s="70">
        <v>2</v>
      </c>
      <c r="G614" s="71" t="str">
        <f t="shared" si="278"/>
        <v>95-2</v>
      </c>
      <c r="H614" s="70">
        <v>86</v>
      </c>
      <c r="I614" s="70">
        <v>90</v>
      </c>
      <c r="J614" s="70" t="b">
        <f>IF((I614/100)&gt;(VLOOKUP($G614,[1]Depth_Lookup_CCL!$A$3:$L$549,9,FALSE)),"Value too high",TRUE)</f>
        <v>1</v>
      </c>
      <c r="K614" s="29">
        <f>(VLOOKUP($G614,Depth_Lookup_CCL!$A$3:$Z$549,11,FALSE))+(H614/100)</f>
        <v>257.42500000000001</v>
      </c>
      <c r="L614" s="29">
        <f>(VLOOKUP($G614,Depth_Lookup_CCL!$A$3:$Z$549,11,FALSE))+(I614/100)</f>
        <v>257.46499999999997</v>
      </c>
      <c r="M614" s="70">
        <v>11</v>
      </c>
      <c r="N614" s="70" t="s">
        <v>1389</v>
      </c>
      <c r="P614" s="73"/>
      <c r="Q614" s="73"/>
      <c r="R614" s="73"/>
      <c r="S614" s="74"/>
      <c r="T614" s="73"/>
      <c r="U614" s="75"/>
      <c r="V614" s="73"/>
      <c r="W614" s="73"/>
      <c r="X614" s="73"/>
      <c r="Y614" s="75"/>
      <c r="Z614" s="75"/>
      <c r="AA614" s="75"/>
      <c r="AB614" s="75"/>
      <c r="AC614" s="73"/>
      <c r="AD614" s="73"/>
      <c r="AE614" s="73"/>
      <c r="AF614" s="75"/>
      <c r="AG614" s="75"/>
      <c r="AH614" s="73"/>
      <c r="AI614" s="73"/>
      <c r="AJ614" s="73"/>
      <c r="AK614" s="72"/>
      <c r="AL614" s="76"/>
      <c r="AM614" s="76"/>
      <c r="AN614" s="72"/>
      <c r="AO614" s="76"/>
      <c r="AP614" s="72"/>
      <c r="AQ614" s="72"/>
      <c r="AR614" s="72"/>
      <c r="AS614" s="72"/>
      <c r="AT614" s="77"/>
      <c r="AU614" s="78"/>
      <c r="AV614" s="77"/>
      <c r="AW614" s="77"/>
      <c r="AX614" s="77"/>
      <c r="AY614" s="77"/>
      <c r="AZ614" s="77"/>
      <c r="BA614" s="77"/>
      <c r="BB614" s="77"/>
      <c r="BC614" s="77"/>
      <c r="BD614" s="79"/>
    </row>
    <row r="615" spans="3:59" s="70" customFormat="1">
      <c r="C615" s="70" t="s">
        <v>1386</v>
      </c>
      <c r="D615" s="70" t="s">
        <v>1387</v>
      </c>
      <c r="E615" s="70">
        <v>95</v>
      </c>
      <c r="F615" s="70">
        <v>2</v>
      </c>
      <c r="G615" s="71" t="str">
        <f t="shared" si="278"/>
        <v>95-2</v>
      </c>
      <c r="H615" s="70">
        <v>90</v>
      </c>
      <c r="I615" s="70">
        <v>92</v>
      </c>
      <c r="J615" s="70" t="b">
        <f>IF((I615/100)&gt;(VLOOKUP($G615,[1]Depth_Lookup_CCL!$A$3:$L$549,9,FALSE)),"Value too high",TRUE)</f>
        <v>1</v>
      </c>
      <c r="K615" s="29">
        <f>(VLOOKUP($G615,Depth_Lookup_CCL!$A$3:$Z$549,11,FALSE))+(H615/100)</f>
        <v>257.46499999999997</v>
      </c>
      <c r="L615" s="29">
        <f>(VLOOKUP($G615,Depth_Lookup_CCL!$A$3:$Z$549,11,FALSE))+(I615/100)</f>
        <v>257.48500000000001</v>
      </c>
      <c r="M615" s="70">
        <v>11</v>
      </c>
      <c r="N615" s="70" t="s">
        <v>1389</v>
      </c>
      <c r="P615" s="73"/>
      <c r="Q615" s="73"/>
      <c r="R615" s="73"/>
      <c r="S615" s="74"/>
      <c r="T615" s="73"/>
      <c r="U615" s="75"/>
      <c r="V615" s="73"/>
      <c r="W615" s="73"/>
      <c r="X615" s="73"/>
      <c r="Y615" s="75"/>
      <c r="Z615" s="75"/>
      <c r="AA615" s="75"/>
      <c r="AB615" s="75"/>
      <c r="AC615" s="73"/>
      <c r="AD615" s="73"/>
      <c r="AE615" s="73"/>
      <c r="AF615" s="75"/>
      <c r="AG615" s="75"/>
      <c r="AH615" s="73"/>
      <c r="AI615" s="73"/>
      <c r="AJ615" s="73"/>
      <c r="AK615" s="72"/>
      <c r="AL615" s="76"/>
      <c r="AM615" s="76"/>
      <c r="AN615" s="72"/>
      <c r="AO615" s="76"/>
      <c r="AP615" s="72"/>
      <c r="AQ615" s="72"/>
      <c r="AR615" s="72"/>
      <c r="AS615" s="72"/>
      <c r="AT615" s="77"/>
      <c r="AU615" s="78"/>
      <c r="AV615" s="77"/>
      <c r="AW615" s="77"/>
      <c r="AX615" s="77"/>
      <c r="AY615" s="77"/>
      <c r="AZ615" s="77"/>
      <c r="BA615" s="77"/>
      <c r="BB615" s="77"/>
      <c r="BC615" s="77"/>
      <c r="BD615" s="79"/>
    </row>
    <row r="616" spans="3:59" s="70" customFormat="1">
      <c r="C616" s="70" t="s">
        <v>1386</v>
      </c>
      <c r="D616" s="70" t="s">
        <v>1387</v>
      </c>
      <c r="E616" s="70">
        <v>95</v>
      </c>
      <c r="F616" s="70">
        <v>3</v>
      </c>
      <c r="G616" s="71" t="str">
        <f t="shared" si="263"/>
        <v>95-3</v>
      </c>
      <c r="H616" s="70">
        <v>0</v>
      </c>
      <c r="I616" s="70">
        <v>61</v>
      </c>
      <c r="J616" s="70" t="b">
        <f>IF((I616/100)&gt;(VLOOKUP($G616,[1]Depth_Lookup_CCL!$A$3:$L$549,9,FALSE)),"Value too high",TRUE)</f>
        <v>1</v>
      </c>
      <c r="K616" s="29">
        <f>(VLOOKUP($G616,Depth_Lookup_CCL!$A$3:$Z$549,11,FALSE))+(H616/100)</f>
        <v>257.48500000000001</v>
      </c>
      <c r="L616" s="29">
        <f>(VLOOKUP($G616,Depth_Lookup_CCL!$A$3:$Z$549,11,FALSE))+(I616/100)</f>
        <v>258.09500000000003</v>
      </c>
      <c r="M616" s="70">
        <v>11</v>
      </c>
      <c r="N616" s="70" t="s">
        <v>1389</v>
      </c>
      <c r="O616" s="70" t="s">
        <v>233</v>
      </c>
      <c r="P616" s="73"/>
      <c r="Q616" s="73"/>
      <c r="R616" s="73"/>
      <c r="S616" s="74"/>
      <c r="T616" s="73" t="s">
        <v>170</v>
      </c>
      <c r="U616" s="75" t="s">
        <v>182</v>
      </c>
      <c r="V616" s="73" t="s">
        <v>202</v>
      </c>
      <c r="W616" s="73" t="s">
        <v>166</v>
      </c>
      <c r="X616" s="73">
        <f>VLOOKUP(W616,[5]definitions_list_lookup!$V$12:$W$15,2,FALSE)</f>
        <v>1</v>
      </c>
      <c r="Y616" s="75" t="s">
        <v>241</v>
      </c>
      <c r="Z616" s="75">
        <f>VLOOKUP(Y616,[5]definitions_list_lookup!$AT$3:$AU$5,2,FALSE)</f>
        <v>0</v>
      </c>
      <c r="AA616" s="75"/>
      <c r="AB616" s="75"/>
      <c r="AC616" s="73"/>
      <c r="AD616" s="73"/>
      <c r="AE616" s="73" t="e">
        <f>VLOOKUP(AD616,definitions_list_lookup!$Y$12:$Z$15,2,FALSE)</f>
        <v>#N/A</v>
      </c>
      <c r="AF616" s="75"/>
      <c r="AG616" s="75" t="e">
        <f>VLOOKUP(AF616,definitions_list_lookup!$AT$3:$AU$5,2,FALSE)</f>
        <v>#N/A</v>
      </c>
      <c r="AH616" s="73"/>
      <c r="AI616" s="73"/>
      <c r="AJ616" s="73"/>
      <c r="AK616" s="72"/>
      <c r="AL616" s="76"/>
      <c r="AM616" s="76"/>
      <c r="AN616" s="72"/>
      <c r="AO616" s="76"/>
      <c r="AP616" s="72"/>
      <c r="AQ616" s="72"/>
      <c r="AR616" s="72"/>
      <c r="AS616" s="72"/>
      <c r="AT616" s="77">
        <v>29</v>
      </c>
      <c r="AU616" s="78">
        <v>90</v>
      </c>
      <c r="AV616" s="77">
        <v>0</v>
      </c>
      <c r="AW616" s="77">
        <v>360</v>
      </c>
      <c r="AX616" s="77">
        <f t="shared" si="271"/>
        <v>-90.000000000000014</v>
      </c>
      <c r="AY616" s="77">
        <f t="shared" si="272"/>
        <v>270</v>
      </c>
      <c r="AZ616" s="77">
        <f t="shared" si="273"/>
        <v>61</v>
      </c>
      <c r="BA616" s="77">
        <f t="shared" si="274"/>
        <v>360</v>
      </c>
      <c r="BB616" s="77">
        <f t="shared" si="275"/>
        <v>29</v>
      </c>
      <c r="BC616" s="77">
        <f t="shared" si="276"/>
        <v>90</v>
      </c>
      <c r="BD616" s="79">
        <f t="shared" si="277"/>
        <v>29</v>
      </c>
      <c r="BE616" s="70">
        <f t="shared" si="262"/>
        <v>59</v>
      </c>
      <c r="BF616" s="70">
        <f t="shared" si="261"/>
        <v>1</v>
      </c>
    </row>
    <row r="617" spans="3:59" s="70" customFormat="1">
      <c r="C617" s="70" t="s">
        <v>1386</v>
      </c>
      <c r="D617" s="70" t="s">
        <v>1387</v>
      </c>
      <c r="E617" s="70">
        <v>95</v>
      </c>
      <c r="F617" s="70">
        <v>4</v>
      </c>
      <c r="G617" s="71" t="str">
        <f t="shared" si="263"/>
        <v>95-4</v>
      </c>
      <c r="H617" s="70">
        <v>0</v>
      </c>
      <c r="I617" s="70">
        <v>63</v>
      </c>
      <c r="J617" s="70" t="b">
        <f>IF((I617/100)&gt;(VLOOKUP($G617,[1]Depth_Lookup_CCL!$A$3:$L$549,9,FALSE)),"Value too high",TRUE)</f>
        <v>1</v>
      </c>
      <c r="K617" s="29">
        <f>(VLOOKUP($G617,Depth_Lookup_CCL!$A$3:$Z$549,11,FALSE))+(H617/100)</f>
        <v>258.09500000000003</v>
      </c>
      <c r="L617" s="29">
        <f>(VLOOKUP($G617,Depth_Lookup_CCL!$A$3:$Z$549,11,FALSE))+(I617/100)</f>
        <v>258.72500000000002</v>
      </c>
      <c r="M617" s="70">
        <v>11</v>
      </c>
      <c r="N617" s="70" t="s">
        <v>1389</v>
      </c>
      <c r="O617" s="70" t="s">
        <v>233</v>
      </c>
      <c r="P617" s="73"/>
      <c r="Q617" s="73"/>
      <c r="R617" s="73"/>
      <c r="S617" s="74"/>
      <c r="T617" s="73" t="s">
        <v>170</v>
      </c>
      <c r="U617" s="75" t="s">
        <v>155</v>
      </c>
      <c r="V617" s="73" t="s">
        <v>201</v>
      </c>
      <c r="W617" s="73" t="s">
        <v>107</v>
      </c>
      <c r="X617" s="73">
        <f>VLOOKUP(W617,[5]definitions_list_lookup!$V$12:$W$15,2,FALSE)</f>
        <v>2</v>
      </c>
      <c r="Y617" s="75" t="s">
        <v>242</v>
      </c>
      <c r="Z617" s="75">
        <f>VLOOKUP(Y617,[5]definitions_list_lookup!$AT$3:$AU$5,2,FALSE)</f>
        <v>1</v>
      </c>
      <c r="AA617" s="75">
        <v>5</v>
      </c>
      <c r="AB617" s="75"/>
      <c r="AC617" s="73"/>
      <c r="AD617" s="73"/>
      <c r="AE617" s="73" t="e">
        <f>VLOOKUP(AD617,definitions_list_lookup!$Y$12:$Z$15,2,FALSE)</f>
        <v>#N/A</v>
      </c>
      <c r="AF617" s="75"/>
      <c r="AG617" s="75" t="e">
        <f>VLOOKUP(AF617,definitions_list_lookup!$AT$3:$AU$5,2,FALSE)</f>
        <v>#N/A</v>
      </c>
      <c r="AH617" s="73"/>
      <c r="AI617" s="73"/>
      <c r="AJ617" s="73"/>
      <c r="AK617" s="72"/>
      <c r="AL617" s="76"/>
      <c r="AM617" s="76"/>
      <c r="AN617" s="72"/>
      <c r="AO617" s="76"/>
      <c r="AP617" s="72"/>
      <c r="AQ617" s="72"/>
      <c r="AR617" s="72"/>
      <c r="AS617" s="72"/>
      <c r="AT617" s="77">
        <v>30</v>
      </c>
      <c r="AU617" s="78">
        <v>90</v>
      </c>
      <c r="AV617" s="77">
        <v>12</v>
      </c>
      <c r="AW617" s="77">
        <v>360</v>
      </c>
      <c r="AX617" s="77">
        <f t="shared" si="271"/>
        <v>-110.21162632178536</v>
      </c>
      <c r="AY617" s="77">
        <f t="shared" si="272"/>
        <v>249.78837367821464</v>
      </c>
      <c r="AZ617" s="77">
        <f t="shared" si="273"/>
        <v>58.398732080731442</v>
      </c>
      <c r="BA617" s="77">
        <f t="shared" si="274"/>
        <v>339.78837367821461</v>
      </c>
      <c r="BB617" s="77">
        <f t="shared" si="275"/>
        <v>31.601267919268558</v>
      </c>
      <c r="BC617" s="77">
        <f t="shared" si="276"/>
        <v>69.78837367821464</v>
      </c>
      <c r="BD617" s="79">
        <f t="shared" si="277"/>
        <v>31.601267919268558</v>
      </c>
      <c r="BE617" s="70">
        <f t="shared" si="262"/>
        <v>61.601267919268558</v>
      </c>
      <c r="BF617" s="70">
        <f t="shared" si="261"/>
        <v>-1.6012679192685582</v>
      </c>
    </row>
    <row r="618" spans="3:59" s="70" customFormat="1">
      <c r="C618" s="70" t="s">
        <v>1386</v>
      </c>
      <c r="D618" s="70" t="s">
        <v>1387</v>
      </c>
      <c r="E618" s="70">
        <v>96</v>
      </c>
      <c r="F618" s="70">
        <v>1</v>
      </c>
      <c r="G618" s="71" t="str">
        <f t="shared" si="263"/>
        <v>96-1</v>
      </c>
      <c r="H618" s="70">
        <v>0</v>
      </c>
      <c r="I618" s="70">
        <v>98</v>
      </c>
      <c r="J618" s="70" t="b">
        <f>IF((I618/100)&gt;(VLOOKUP($G618,[1]Depth_Lookup_CCL!$A$3:$L$549,9,FALSE)),"Value too high",TRUE)</f>
        <v>1</v>
      </c>
      <c r="K618" s="29">
        <f>(VLOOKUP($G618,Depth_Lookup_CCL!$A$3:$Z$549,11,FALSE))+(H618/100)</f>
        <v>258.60000000000002</v>
      </c>
      <c r="L618" s="29">
        <f>(VLOOKUP($G618,Depth_Lookup_CCL!$A$3:$Z$549,11,FALSE))+(I618/100)</f>
        <v>259.58000000000004</v>
      </c>
      <c r="M618" s="67">
        <v>11</v>
      </c>
      <c r="N618" s="70" t="s">
        <v>1389</v>
      </c>
      <c r="O618" s="70" t="s">
        <v>233</v>
      </c>
      <c r="P618" s="73"/>
      <c r="Q618" s="73"/>
      <c r="R618" s="73"/>
      <c r="S618" s="74"/>
      <c r="T618" s="73" t="s">
        <v>170</v>
      </c>
      <c r="U618" s="75" t="s">
        <v>155</v>
      </c>
      <c r="V618" s="73" t="s">
        <v>160</v>
      </c>
      <c r="W618" s="73" t="s">
        <v>107</v>
      </c>
      <c r="X618" s="73">
        <f>VLOOKUP(W618,[8]definitions_list_lookup!$V$12:$W$15,2,FALSE)</f>
        <v>2</v>
      </c>
      <c r="Y618" s="75" t="s">
        <v>242</v>
      </c>
      <c r="Z618" s="75">
        <f>VLOOKUP(Y618,[8]definitions_list_lookup!$AT$3:$AU$5,2,FALSE)</f>
        <v>1</v>
      </c>
      <c r="AA618" s="75">
        <v>50</v>
      </c>
      <c r="AB618" s="75"/>
      <c r="AC618" s="73"/>
      <c r="AD618" s="73"/>
      <c r="AE618" s="73" t="e">
        <f>VLOOKUP(AD618,definitions_list_lookup!$Y$12:$Z$15,2,FALSE)</f>
        <v>#N/A</v>
      </c>
      <c r="AF618" s="75"/>
      <c r="AG618" s="75" t="e">
        <f>VLOOKUP(AF618,definitions_list_lookup!$AT$3:$AU$5,2,FALSE)</f>
        <v>#N/A</v>
      </c>
      <c r="AH618" s="73"/>
      <c r="AI618" s="73"/>
      <c r="AJ618" s="73"/>
      <c r="AK618" s="72"/>
      <c r="AL618" s="76"/>
      <c r="AM618" s="76"/>
      <c r="AN618" s="72"/>
      <c r="AO618" s="76"/>
      <c r="AP618" s="72"/>
      <c r="AQ618" s="72"/>
      <c r="AR618" s="72"/>
      <c r="AS618" s="72"/>
      <c r="AT618" s="77">
        <v>28</v>
      </c>
      <c r="AU618" s="78">
        <v>90</v>
      </c>
      <c r="AV618" s="77">
        <v>6</v>
      </c>
      <c r="AW618" s="77">
        <v>360</v>
      </c>
      <c r="AX618" s="77">
        <f t="shared" si="271"/>
        <v>-101.18163831890637</v>
      </c>
      <c r="AY618" s="77">
        <f t="shared" si="272"/>
        <v>258.81836168109362</v>
      </c>
      <c r="AZ618" s="77">
        <f t="shared" si="273"/>
        <v>61.542396339553179</v>
      </c>
      <c r="BA618" s="77">
        <f t="shared" si="274"/>
        <v>348.81836168109362</v>
      </c>
      <c r="BB618" s="77">
        <f t="shared" si="275"/>
        <v>28.457603660446821</v>
      </c>
      <c r="BC618" s="77">
        <f t="shared" si="276"/>
        <v>78.81836168109362</v>
      </c>
      <c r="BD618" s="79">
        <f t="shared" si="277"/>
        <v>28.457603660446821</v>
      </c>
      <c r="BE618" s="70">
        <f t="shared" si="262"/>
        <v>58.457603660446821</v>
      </c>
      <c r="BF618" s="70">
        <f t="shared" si="261"/>
        <v>1.5423963395531786</v>
      </c>
    </row>
    <row r="619" spans="3:59" s="70" customFormat="1">
      <c r="C619" s="70" t="s">
        <v>1386</v>
      </c>
      <c r="D619" s="70" t="s">
        <v>1387</v>
      </c>
      <c r="E619" s="70">
        <v>96</v>
      </c>
      <c r="F619" s="70">
        <v>2</v>
      </c>
      <c r="G619" s="71" t="str">
        <f t="shared" si="263"/>
        <v>96-2</v>
      </c>
      <c r="H619" s="70">
        <v>0</v>
      </c>
      <c r="I619" s="70">
        <v>81</v>
      </c>
      <c r="J619" s="70" t="b">
        <f>IF((I619/100)&gt;(VLOOKUP($G619,[1]Depth_Lookup_CCL!$A$3:$L$549,9,FALSE)),"Value too high",TRUE)</f>
        <v>1</v>
      </c>
      <c r="K619" s="29">
        <f>(VLOOKUP($G619,Depth_Lookup_CCL!$A$3:$Z$549,11,FALSE))+(H619/100)</f>
        <v>259.58500000000004</v>
      </c>
      <c r="L619" s="29">
        <f>(VLOOKUP($G619,Depth_Lookup_CCL!$A$3:$Z$549,11,FALSE))+(I619/100)</f>
        <v>260.39500000000004</v>
      </c>
      <c r="M619" s="67">
        <v>11</v>
      </c>
      <c r="N619" s="70" t="s">
        <v>1395</v>
      </c>
      <c r="O619" s="70" t="s">
        <v>233</v>
      </c>
      <c r="P619" s="73"/>
      <c r="Q619" s="73"/>
      <c r="R619" s="73"/>
      <c r="S619" s="74"/>
      <c r="T619" s="73" t="s">
        <v>170</v>
      </c>
      <c r="U619" s="75" t="s">
        <v>155</v>
      </c>
      <c r="V619" s="73" t="s">
        <v>160</v>
      </c>
      <c r="W619" s="73" t="s">
        <v>107</v>
      </c>
      <c r="X619" s="73">
        <f>VLOOKUP(W619,[8]definitions_list_lookup!$V$12:$W$15,2,FALSE)</f>
        <v>2</v>
      </c>
      <c r="Y619" s="75" t="s">
        <v>242</v>
      </c>
      <c r="Z619" s="75">
        <f>VLOOKUP(Y619,[8]definitions_list_lookup!$AT$3:$AU$5,2,FALSE)</f>
        <v>1</v>
      </c>
      <c r="AA619" s="75">
        <v>8</v>
      </c>
      <c r="AB619" s="75"/>
      <c r="AC619" s="73"/>
      <c r="AD619" s="73"/>
      <c r="AE619" s="73" t="e">
        <f>VLOOKUP(AD619,definitions_list_lookup!$Y$12:$Z$15,2,FALSE)</f>
        <v>#N/A</v>
      </c>
      <c r="AF619" s="75"/>
      <c r="AG619" s="75" t="e">
        <f>VLOOKUP(AF619,definitions_list_lookup!$AT$3:$AU$5,2,FALSE)</f>
        <v>#N/A</v>
      </c>
      <c r="AH619" s="73"/>
      <c r="AI619" s="73"/>
      <c r="AJ619" s="73"/>
      <c r="AK619" s="72"/>
      <c r="AL619" s="76"/>
      <c r="AM619" s="76"/>
      <c r="AN619" s="72"/>
      <c r="AO619" s="76"/>
      <c r="AP619" s="72"/>
      <c r="AQ619" s="72"/>
      <c r="AR619" s="72"/>
      <c r="AS619" s="72"/>
      <c r="AT619" s="77">
        <v>28</v>
      </c>
      <c r="AU619" s="78">
        <v>90</v>
      </c>
      <c r="AV619" s="77">
        <v>3</v>
      </c>
      <c r="AW619" s="77">
        <v>360</v>
      </c>
      <c r="AX619" s="77">
        <f t="shared" si="271"/>
        <v>-95.629159069024382</v>
      </c>
      <c r="AY619" s="77">
        <f t="shared" si="272"/>
        <v>264.37084093097565</v>
      </c>
      <c r="AZ619" s="77">
        <f t="shared" si="273"/>
        <v>61.885035302981244</v>
      </c>
      <c r="BA619" s="77">
        <f t="shared" si="274"/>
        <v>354.37084093097565</v>
      </c>
      <c r="BB619" s="77">
        <f t="shared" si="275"/>
        <v>28.114964697018756</v>
      </c>
      <c r="BC619" s="77">
        <f t="shared" si="276"/>
        <v>84.370840930975646</v>
      </c>
      <c r="BD619" s="79">
        <f t="shared" si="277"/>
        <v>28.114964697018756</v>
      </c>
      <c r="BE619" s="70">
        <f t="shared" si="262"/>
        <v>58.114964697018756</v>
      </c>
      <c r="BF619" s="70">
        <f t="shared" si="261"/>
        <v>1.8850353029812439</v>
      </c>
    </row>
    <row r="620" spans="3:59" s="70" customFormat="1">
      <c r="C620" s="70" t="s">
        <v>1386</v>
      </c>
      <c r="D620" s="70" t="s">
        <v>1387</v>
      </c>
      <c r="E620" s="70">
        <v>96</v>
      </c>
      <c r="F620" s="70">
        <v>3</v>
      </c>
      <c r="G620" s="71" t="str">
        <f t="shared" si="263"/>
        <v>96-3</v>
      </c>
      <c r="H620" s="70">
        <v>0</v>
      </c>
      <c r="I620" s="70">
        <v>87</v>
      </c>
      <c r="J620" s="70" t="b">
        <f>IF((I620/100)&gt;(VLOOKUP($G620,[1]Depth_Lookup_CCL!$A$3:$L$549,9,FALSE)),"Value too high",TRUE)</f>
        <v>1</v>
      </c>
      <c r="K620" s="29">
        <f>(VLOOKUP($G620,Depth_Lookup_CCL!$A$3:$Z$549,11,FALSE))+(H620/100)</f>
        <v>260.41500000000002</v>
      </c>
      <c r="L620" s="29">
        <f>(VLOOKUP($G620,Depth_Lookup_CCL!$A$3:$Z$549,11,FALSE))+(I620/100)</f>
        <v>261.28500000000003</v>
      </c>
      <c r="M620" s="67">
        <v>11</v>
      </c>
      <c r="N620" s="70" t="s">
        <v>1389</v>
      </c>
      <c r="O620" s="70" t="s">
        <v>233</v>
      </c>
      <c r="P620" s="73"/>
      <c r="Q620" s="73"/>
      <c r="R620" s="73"/>
      <c r="S620" s="74"/>
      <c r="T620" s="73" t="s">
        <v>158</v>
      </c>
      <c r="U620" s="75" t="s">
        <v>155</v>
      </c>
      <c r="V620" s="73" t="s">
        <v>176</v>
      </c>
      <c r="W620" s="73" t="s">
        <v>167</v>
      </c>
      <c r="X620" s="73">
        <f>VLOOKUP(W620,[8]definitions_list_lookup!$V$12:$W$15,2,FALSE)</f>
        <v>3</v>
      </c>
      <c r="Y620" s="75" t="s">
        <v>242</v>
      </c>
      <c r="Z620" s="75">
        <f>VLOOKUP(Y620,[8]definitions_list_lookup!$AT$3:$AU$5,2,FALSE)</f>
        <v>1</v>
      </c>
      <c r="AA620" s="75">
        <v>8</v>
      </c>
      <c r="AB620" s="75"/>
      <c r="AC620" s="73"/>
      <c r="AD620" s="73"/>
      <c r="AE620" s="73" t="e">
        <f>VLOOKUP(AD620,definitions_list_lookup!$Y$12:$Z$15,2,FALSE)</f>
        <v>#N/A</v>
      </c>
      <c r="AF620" s="75"/>
      <c r="AG620" s="75" t="e">
        <f>VLOOKUP(AF620,definitions_list_lookup!$AT$3:$AU$5,2,FALSE)</f>
        <v>#N/A</v>
      </c>
      <c r="AH620" s="73"/>
      <c r="AI620" s="73"/>
      <c r="AJ620" s="73"/>
      <c r="AK620" s="72"/>
      <c r="AL620" s="76"/>
      <c r="AM620" s="76"/>
      <c r="AN620" s="72"/>
      <c r="AO620" s="76"/>
      <c r="AP620" s="72"/>
      <c r="AQ620" s="72"/>
      <c r="AR620" s="72"/>
      <c r="AS620" s="72"/>
      <c r="AT620" s="77">
        <v>23</v>
      </c>
      <c r="AU620" s="78">
        <v>90</v>
      </c>
      <c r="AV620" s="77">
        <v>6</v>
      </c>
      <c r="AW620" s="77">
        <v>360</v>
      </c>
      <c r="AX620" s="77">
        <f t="shared" si="271"/>
        <v>-103.90729267712786</v>
      </c>
      <c r="AY620" s="77">
        <f t="shared" si="272"/>
        <v>256.09270732287212</v>
      </c>
      <c r="AZ620" s="77">
        <f t="shared" si="273"/>
        <v>66.380544730765578</v>
      </c>
      <c r="BA620" s="77">
        <f t="shared" si="274"/>
        <v>346.09270732287212</v>
      </c>
      <c r="BB620" s="77">
        <f t="shared" si="275"/>
        <v>23.619455269234422</v>
      </c>
      <c r="BC620" s="77">
        <f t="shared" si="276"/>
        <v>76.092707322872116</v>
      </c>
      <c r="BD620" s="79">
        <f t="shared" si="277"/>
        <v>23.619455269234422</v>
      </c>
      <c r="BE620" s="70">
        <f t="shared" si="262"/>
        <v>53.619455269234422</v>
      </c>
      <c r="BF620" s="70">
        <f t="shared" si="261"/>
        <v>6.3805447307655783</v>
      </c>
    </row>
    <row r="621" spans="3:59" s="70" customFormat="1">
      <c r="C621" s="70" t="s">
        <v>1386</v>
      </c>
      <c r="D621" s="70" t="s">
        <v>1387</v>
      </c>
      <c r="E621" s="70">
        <v>97</v>
      </c>
      <c r="F621" s="70">
        <v>1</v>
      </c>
      <c r="G621" s="71" t="str">
        <f t="shared" si="263"/>
        <v>97-1</v>
      </c>
      <c r="H621" s="70">
        <v>0</v>
      </c>
      <c r="I621" s="70">
        <v>43</v>
      </c>
      <c r="J621" s="70" t="b">
        <f>IF((I621/100)&gt;(VLOOKUP($G621,[1]Depth_Lookup_CCL!$A$3:$L$549,9,FALSE)),"Value too high",TRUE)</f>
        <v>1</v>
      </c>
      <c r="K621" s="29">
        <f>(VLOOKUP($G621,Depth_Lookup_CCL!$A$3:$Z$549,11,FALSE))+(H621/100)</f>
        <v>261.3</v>
      </c>
      <c r="L621" s="29">
        <f>(VLOOKUP($G621,Depth_Lookup_CCL!$A$3:$Z$549,11,FALSE))+(I621/100)</f>
        <v>261.73</v>
      </c>
      <c r="M621" s="67">
        <v>11</v>
      </c>
      <c r="N621" s="70" t="s">
        <v>1389</v>
      </c>
      <c r="O621" s="70" t="s">
        <v>233</v>
      </c>
      <c r="P621" s="73"/>
      <c r="Q621" s="73"/>
      <c r="R621" s="73"/>
      <c r="S621" s="74"/>
      <c r="T621" s="73"/>
      <c r="U621" s="75"/>
      <c r="V621" s="73"/>
      <c r="W621" s="73" t="s">
        <v>168</v>
      </c>
      <c r="X621" s="73">
        <f>VLOOKUP(W621,[8]definitions_list_lookup!$V$12:$W$15,2,FALSE)</f>
        <v>0</v>
      </c>
      <c r="Y621" s="75"/>
      <c r="Z621" s="75" t="e">
        <f>VLOOKUP(Y621,[8]definitions_list_lookup!$AT$3:$AU$5,2,FALSE)</f>
        <v>#N/A</v>
      </c>
      <c r="AA621" s="75"/>
      <c r="AB621" s="75"/>
      <c r="AC621" s="73"/>
      <c r="AD621" s="73"/>
      <c r="AE621" s="73" t="e">
        <f>VLOOKUP(AD621,definitions_list_lookup!$Y$12:$Z$15,2,FALSE)</f>
        <v>#N/A</v>
      </c>
      <c r="AF621" s="75"/>
      <c r="AG621" s="75" t="e">
        <f>VLOOKUP(AF621,definitions_list_lookup!$AT$3:$AU$5,2,FALSE)</f>
        <v>#N/A</v>
      </c>
      <c r="AH621" s="73"/>
      <c r="AI621" s="73"/>
      <c r="AJ621" s="73"/>
      <c r="AK621" s="72"/>
      <c r="AL621" s="76"/>
      <c r="AM621" s="76"/>
      <c r="AN621" s="72"/>
      <c r="AO621" s="76"/>
      <c r="AP621" s="72"/>
      <c r="AQ621" s="72"/>
      <c r="AR621" s="72"/>
      <c r="AS621" s="72"/>
      <c r="AT621" s="77">
        <v>29</v>
      </c>
      <c r="AU621" s="78">
        <v>90</v>
      </c>
      <c r="AV621" s="77">
        <v>14</v>
      </c>
      <c r="AW621" s="77">
        <v>360</v>
      </c>
      <c r="AX621" s="77">
        <f t="shared" si="271"/>
        <v>-114.21819723626646</v>
      </c>
      <c r="AY621" s="77">
        <f t="shared" si="272"/>
        <v>245.78180276373354</v>
      </c>
      <c r="AZ621" s="77">
        <f t="shared" si="273"/>
        <v>58.708692236699761</v>
      </c>
      <c r="BA621" s="77">
        <f t="shared" si="274"/>
        <v>335.78180276373354</v>
      </c>
      <c r="BB621" s="77">
        <f t="shared" si="275"/>
        <v>31.291307763300239</v>
      </c>
      <c r="BC621" s="77">
        <f t="shared" si="276"/>
        <v>65.781802763733538</v>
      </c>
      <c r="BD621" s="79">
        <f t="shared" si="277"/>
        <v>31.291307763300239</v>
      </c>
      <c r="BE621" s="70">
        <f t="shared" si="262"/>
        <v>61.291307763300239</v>
      </c>
      <c r="BF621" s="70">
        <f t="shared" si="261"/>
        <v>-1.2913077633002388</v>
      </c>
    </row>
    <row r="622" spans="3:59" s="70" customFormat="1">
      <c r="C622" s="70" t="s">
        <v>1386</v>
      </c>
      <c r="D622" s="70" t="s">
        <v>1387</v>
      </c>
      <c r="E622" s="70">
        <v>98</v>
      </c>
      <c r="F622" s="70">
        <v>1</v>
      </c>
      <c r="G622" s="71" t="str">
        <f t="shared" si="263"/>
        <v>98-1</v>
      </c>
      <c r="H622" s="70">
        <v>0</v>
      </c>
      <c r="I622" s="70">
        <v>80</v>
      </c>
      <c r="J622" s="70" t="b">
        <f>IF((I622/100)&gt;(VLOOKUP($G622,[1]Depth_Lookup_CCL!$A$3:$L$549,9,FALSE)),"Value too high",TRUE)</f>
        <v>1</v>
      </c>
      <c r="K622" s="29">
        <f>(VLOOKUP($G622,Depth_Lookup_CCL!$A$3:$Z$549,11,FALSE))+(H622/100)</f>
        <v>261.64999999999998</v>
      </c>
      <c r="L622" s="29">
        <f>(VLOOKUP($G622,Depth_Lookup_CCL!$A$3:$Z$549,11,FALSE))+(I622/100)</f>
        <v>262.45</v>
      </c>
      <c r="M622" s="67">
        <v>11</v>
      </c>
      <c r="N622" s="70" t="s">
        <v>1389</v>
      </c>
      <c r="O622" s="70" t="s">
        <v>233</v>
      </c>
      <c r="P622" s="73"/>
      <c r="Q622" s="73"/>
      <c r="R622" s="73"/>
      <c r="S622" s="74"/>
      <c r="T622" s="73" t="s">
        <v>158</v>
      </c>
      <c r="U622" s="75" t="s">
        <v>155</v>
      </c>
      <c r="V622" s="73" t="s">
        <v>176</v>
      </c>
      <c r="W622" s="73" t="s">
        <v>107</v>
      </c>
      <c r="X622" s="73">
        <f>VLOOKUP(W622,[8]definitions_list_lookup!$V$12:$W$15,2,FALSE)</f>
        <v>2</v>
      </c>
      <c r="Y622" s="75" t="s">
        <v>242</v>
      </c>
      <c r="Z622" s="75">
        <f>VLOOKUP(Y622,[8]definitions_list_lookup!$AT$3:$AU$5,2,FALSE)</f>
        <v>1</v>
      </c>
      <c r="AA622" s="75">
        <v>20</v>
      </c>
      <c r="AB622" s="75"/>
      <c r="AC622" s="73"/>
      <c r="AD622" s="73"/>
      <c r="AE622" s="73" t="e">
        <f>VLOOKUP(AD622,definitions_list_lookup!$Y$12:$Z$15,2,FALSE)</f>
        <v>#N/A</v>
      </c>
      <c r="AF622" s="75"/>
      <c r="AG622" s="75" t="e">
        <f>VLOOKUP(AF622,definitions_list_lookup!$AT$3:$AU$5,2,FALSE)</f>
        <v>#N/A</v>
      </c>
      <c r="AH622" s="73"/>
      <c r="AI622" s="73"/>
      <c r="AJ622" s="73"/>
      <c r="AK622" s="72"/>
      <c r="AL622" s="76"/>
      <c r="AM622" s="76"/>
      <c r="AN622" s="72"/>
      <c r="AO622" s="76"/>
      <c r="AP622" s="72"/>
      <c r="AQ622" s="72"/>
      <c r="AR622" s="72"/>
      <c r="AS622" s="72"/>
      <c r="AT622" s="77">
        <v>28</v>
      </c>
      <c r="AU622" s="78">
        <v>90</v>
      </c>
      <c r="AV622" s="77">
        <v>2</v>
      </c>
      <c r="AW622" s="77">
        <v>180</v>
      </c>
      <c r="AX622" s="77">
        <f t="shared" si="271"/>
        <v>-86.242415030300322</v>
      </c>
      <c r="AY622" s="77">
        <f t="shared" si="272"/>
        <v>273.75758496969968</v>
      </c>
      <c r="AZ622" s="77">
        <f t="shared" si="273"/>
        <v>61.948857507714614</v>
      </c>
      <c r="BA622" s="77">
        <f t="shared" si="274"/>
        <v>3.7575849696996784</v>
      </c>
      <c r="BB622" s="77">
        <f t="shared" si="275"/>
        <v>28.051142492285386</v>
      </c>
      <c r="BC622" s="77">
        <f t="shared" si="276"/>
        <v>93.757584969699678</v>
      </c>
      <c r="BD622" s="79">
        <f t="shared" si="277"/>
        <v>28.051142492285386</v>
      </c>
      <c r="BE622" s="70">
        <f t="shared" si="262"/>
        <v>58.051142492285386</v>
      </c>
      <c r="BF622" s="70">
        <f t="shared" si="261"/>
        <v>1.9488575077146137</v>
      </c>
    </row>
    <row r="623" spans="3:59" s="70" customFormat="1">
      <c r="C623" s="70" t="s">
        <v>1386</v>
      </c>
      <c r="D623" s="70" t="s">
        <v>1387</v>
      </c>
      <c r="E623" s="70">
        <v>98</v>
      </c>
      <c r="F623" s="70">
        <v>2</v>
      </c>
      <c r="G623" s="71" t="str">
        <f t="shared" si="263"/>
        <v>98-2</v>
      </c>
      <c r="H623" s="70">
        <v>0</v>
      </c>
      <c r="I623" s="70">
        <v>85</v>
      </c>
      <c r="J623" s="70" t="b">
        <f>IF((I623/100)&gt;(VLOOKUP($G623,[1]Depth_Lookup_CCL!$A$3:$L$549,9,FALSE)),"Value too high",TRUE)</f>
        <v>1</v>
      </c>
      <c r="K623" s="29">
        <f>(VLOOKUP($G623,Depth_Lookup_CCL!$A$3:$Z$549,11,FALSE))+(H623/100)</f>
        <v>262.45499999999998</v>
      </c>
      <c r="L623" s="29">
        <f>(VLOOKUP($G623,Depth_Lookup_CCL!$A$3:$Z$549,11,FALSE))+(I623/100)</f>
        <v>263.30500000000001</v>
      </c>
      <c r="M623" s="67">
        <v>11</v>
      </c>
      <c r="N623" s="70" t="s">
        <v>1389</v>
      </c>
      <c r="O623" s="70" t="s">
        <v>233</v>
      </c>
      <c r="P623" s="73"/>
      <c r="Q623" s="73"/>
      <c r="R623" s="73"/>
      <c r="S623" s="74"/>
      <c r="T623" s="73"/>
      <c r="U623" s="75"/>
      <c r="V623" s="73"/>
      <c r="W623" s="73" t="s">
        <v>168</v>
      </c>
      <c r="X623" s="73">
        <f>VLOOKUP(W623,[8]definitions_list_lookup!$V$12:$W$15,2,FALSE)</f>
        <v>0</v>
      </c>
      <c r="Y623" s="75"/>
      <c r="Z623" s="75" t="e">
        <f>VLOOKUP(Y623,[8]definitions_list_lookup!$AT$3:$AU$5,2,FALSE)</f>
        <v>#N/A</v>
      </c>
      <c r="AA623" s="75"/>
      <c r="AB623" s="75"/>
      <c r="AC623" s="73"/>
      <c r="AD623" s="73"/>
      <c r="AE623" s="73" t="e">
        <f>VLOOKUP(AD623,definitions_list_lookup!$Y$12:$Z$15,2,FALSE)</f>
        <v>#N/A</v>
      </c>
      <c r="AF623" s="75"/>
      <c r="AG623" s="75" t="e">
        <f>VLOOKUP(AF623,definitions_list_lookup!$AT$3:$AU$5,2,FALSE)</f>
        <v>#N/A</v>
      </c>
      <c r="AH623" s="73"/>
      <c r="AI623" s="73"/>
      <c r="AJ623" s="73"/>
      <c r="AK623" s="72"/>
      <c r="AL623" s="76"/>
      <c r="AM623" s="76"/>
      <c r="AN623" s="72"/>
      <c r="AO623" s="76"/>
      <c r="AP623" s="72"/>
      <c r="AQ623" s="72"/>
      <c r="AR623" s="72"/>
      <c r="AS623" s="72"/>
      <c r="AT623" s="77">
        <v>30</v>
      </c>
      <c r="AU623" s="78">
        <v>90</v>
      </c>
      <c r="AV623" s="77">
        <v>0</v>
      </c>
      <c r="AW623" s="77">
        <v>360</v>
      </c>
      <c r="AX623" s="77">
        <f t="shared" si="271"/>
        <v>-90.000000000000014</v>
      </c>
      <c r="AY623" s="77">
        <f t="shared" si="272"/>
        <v>270</v>
      </c>
      <c r="AZ623" s="77">
        <f t="shared" si="273"/>
        <v>60.000000000000007</v>
      </c>
      <c r="BA623" s="77">
        <f t="shared" si="274"/>
        <v>360</v>
      </c>
      <c r="BB623" s="77">
        <f t="shared" si="275"/>
        <v>29.999999999999993</v>
      </c>
      <c r="BC623" s="77">
        <f t="shared" si="276"/>
        <v>90</v>
      </c>
      <c r="BD623" s="79">
        <f t="shared" si="277"/>
        <v>29.999999999999993</v>
      </c>
      <c r="BE623" s="70">
        <f t="shared" si="262"/>
        <v>59.999999999999993</v>
      </c>
      <c r="BF623" s="70">
        <f t="shared" ref="BF623:BF674" si="279">30-BD623</f>
        <v>0</v>
      </c>
    </row>
    <row r="624" spans="3:59" s="70" customFormat="1">
      <c r="C624" s="70" t="s">
        <v>1386</v>
      </c>
      <c r="D624" s="70" t="s">
        <v>1387</v>
      </c>
      <c r="E624" s="70">
        <v>98</v>
      </c>
      <c r="F624" s="70">
        <v>3</v>
      </c>
      <c r="G624" s="71" t="str">
        <f t="shared" si="263"/>
        <v>98-3</v>
      </c>
      <c r="H624" s="70">
        <v>0</v>
      </c>
      <c r="I624" s="70">
        <v>86</v>
      </c>
      <c r="J624" s="70" t="b">
        <f>IF((I624/100)&gt;(VLOOKUP($G624,[1]Depth_Lookup_CCL!$A$3:$L$549,9,FALSE)),"Value too high",TRUE)</f>
        <v>1</v>
      </c>
      <c r="K624" s="29">
        <f>(VLOOKUP($G624,Depth_Lookup_CCL!$A$3:$Z$549,11,FALSE))+(H624/100)</f>
        <v>263.30500000000001</v>
      </c>
      <c r="L624" s="29">
        <f>(VLOOKUP($G624,Depth_Lookup_CCL!$A$3:$Z$549,11,FALSE))+(I624/100)</f>
        <v>264.16500000000002</v>
      </c>
      <c r="M624" s="67">
        <v>11</v>
      </c>
      <c r="N624" s="70" t="s">
        <v>1395</v>
      </c>
      <c r="O624" s="70" t="s">
        <v>233</v>
      </c>
      <c r="P624" s="73"/>
      <c r="Q624" s="73"/>
      <c r="R624" s="73"/>
      <c r="S624" s="74"/>
      <c r="T624" s="73" t="s">
        <v>170</v>
      </c>
      <c r="U624" s="75" t="s">
        <v>155</v>
      </c>
      <c r="V624" s="73" t="s">
        <v>176</v>
      </c>
      <c r="W624" s="73" t="s">
        <v>107</v>
      </c>
      <c r="X624" s="73">
        <f>VLOOKUP(W624,[8]definitions_list_lookup!$V$12:$W$15,2,FALSE)</f>
        <v>2</v>
      </c>
      <c r="Y624" s="75" t="s">
        <v>242</v>
      </c>
      <c r="Z624" s="75">
        <f>VLOOKUP(Y624,[8]definitions_list_lookup!$AT$3:$AU$5,2,FALSE)</f>
        <v>1</v>
      </c>
      <c r="AA624" s="75">
        <v>10</v>
      </c>
      <c r="AB624" s="75"/>
      <c r="AC624" s="73"/>
      <c r="AD624" s="73"/>
      <c r="AE624" s="73" t="e">
        <f>VLOOKUP(AD624,definitions_list_lookup!$Y$12:$Z$15,2,FALSE)</f>
        <v>#N/A</v>
      </c>
      <c r="AF624" s="75"/>
      <c r="AG624" s="75" t="e">
        <f>VLOOKUP(AF624,definitions_list_lookup!$AT$3:$AU$5,2,FALSE)</f>
        <v>#N/A</v>
      </c>
      <c r="AH624" s="73"/>
      <c r="AI624" s="73"/>
      <c r="AJ624" s="73"/>
      <c r="AK624" s="72"/>
      <c r="AL624" s="76"/>
      <c r="AM624" s="76"/>
      <c r="AN624" s="72"/>
      <c r="AO624" s="76"/>
      <c r="AP624" s="72"/>
      <c r="AQ624" s="72"/>
      <c r="AR624" s="72"/>
      <c r="AS624" s="72"/>
      <c r="AT624" s="77">
        <v>25</v>
      </c>
      <c r="AU624" s="78">
        <v>90</v>
      </c>
      <c r="AV624" s="77">
        <v>0</v>
      </c>
      <c r="AW624" s="77">
        <v>360</v>
      </c>
      <c r="AX624" s="77">
        <f t="shared" si="271"/>
        <v>-90.000000000000014</v>
      </c>
      <c r="AY624" s="77">
        <f t="shared" si="272"/>
        <v>270</v>
      </c>
      <c r="AZ624" s="77">
        <f t="shared" si="273"/>
        <v>65</v>
      </c>
      <c r="BA624" s="77">
        <f t="shared" si="274"/>
        <v>360</v>
      </c>
      <c r="BB624" s="77">
        <f t="shared" si="275"/>
        <v>25</v>
      </c>
      <c r="BC624" s="77">
        <f t="shared" si="276"/>
        <v>90</v>
      </c>
      <c r="BD624" s="79">
        <f t="shared" si="277"/>
        <v>25</v>
      </c>
      <c r="BE624" s="70">
        <f t="shared" si="262"/>
        <v>55</v>
      </c>
      <c r="BF624" s="70">
        <f t="shared" si="279"/>
        <v>5</v>
      </c>
    </row>
    <row r="625" spans="3:58" s="70" customFormat="1">
      <c r="C625" s="70" t="s">
        <v>1386</v>
      </c>
      <c r="D625" s="70" t="s">
        <v>1387</v>
      </c>
      <c r="E625" s="70">
        <v>98</v>
      </c>
      <c r="F625" s="70">
        <v>4</v>
      </c>
      <c r="G625" s="71" t="str">
        <f t="shared" si="263"/>
        <v>98-4</v>
      </c>
      <c r="H625" s="70">
        <v>0</v>
      </c>
      <c r="I625" s="70">
        <v>65</v>
      </c>
      <c r="J625" s="70" t="b">
        <f>IF((I625/100)&gt;(VLOOKUP($G625,[1]Depth_Lookup_CCL!$A$3:$L$549,9,FALSE)),"Value too high",TRUE)</f>
        <v>1</v>
      </c>
      <c r="K625" s="29">
        <f>(VLOOKUP($G625,Depth_Lookup_CCL!$A$3:$Z$549,11,FALSE))+(H625/100)</f>
        <v>264.17500000000001</v>
      </c>
      <c r="L625" s="29">
        <f>(VLOOKUP($G625,Depth_Lookup_CCL!$A$3:$Z$549,11,FALSE))+(I625/100)</f>
        <v>264.82499999999999</v>
      </c>
      <c r="M625" s="67">
        <v>11</v>
      </c>
      <c r="N625" s="70" t="s">
        <v>1389</v>
      </c>
      <c r="O625" s="70" t="s">
        <v>233</v>
      </c>
      <c r="P625" s="73"/>
      <c r="Q625" s="73"/>
      <c r="R625" s="73"/>
      <c r="S625" s="74"/>
      <c r="T625" s="73"/>
      <c r="U625" s="75"/>
      <c r="V625" s="73"/>
      <c r="W625" s="73" t="s">
        <v>168</v>
      </c>
      <c r="X625" s="73">
        <f>VLOOKUP(W625,[8]definitions_list_lookup!$V$12:$W$15,2,FALSE)</f>
        <v>0</v>
      </c>
      <c r="Y625" s="75"/>
      <c r="Z625" s="75" t="e">
        <f>VLOOKUP(Y625,[8]definitions_list_lookup!$AT$3:$AU$5,2,FALSE)</f>
        <v>#N/A</v>
      </c>
      <c r="AA625" s="75"/>
      <c r="AB625" s="75"/>
      <c r="AC625" s="73"/>
      <c r="AD625" s="73"/>
      <c r="AE625" s="73" t="e">
        <f>VLOOKUP(AD625,definitions_list_lookup!$Y$12:$Z$15,2,FALSE)</f>
        <v>#N/A</v>
      </c>
      <c r="AF625" s="75"/>
      <c r="AG625" s="75" t="e">
        <f>VLOOKUP(AF625,definitions_list_lookup!$AT$3:$AU$5,2,FALSE)</f>
        <v>#N/A</v>
      </c>
      <c r="AH625" s="73"/>
      <c r="AI625" s="73"/>
      <c r="AJ625" s="73"/>
      <c r="AK625" s="72"/>
      <c r="AL625" s="76"/>
      <c r="AM625" s="76"/>
      <c r="AN625" s="72"/>
      <c r="AO625" s="76"/>
      <c r="AP625" s="72"/>
      <c r="AQ625" s="72"/>
      <c r="AR625" s="72"/>
      <c r="AS625" s="72"/>
      <c r="AT625" s="77">
        <v>28</v>
      </c>
      <c r="AU625" s="78">
        <v>90</v>
      </c>
      <c r="AV625" s="77">
        <v>5</v>
      </c>
      <c r="AW625" s="77">
        <v>360</v>
      </c>
      <c r="AX625" s="77">
        <f t="shared" si="271"/>
        <v>-99.34385090339255</v>
      </c>
      <c r="AY625" s="77">
        <f t="shared" si="272"/>
        <v>260.65614909660746</v>
      </c>
      <c r="AZ625" s="77">
        <f t="shared" si="273"/>
        <v>61.681586206478514</v>
      </c>
      <c r="BA625" s="77">
        <f t="shared" si="274"/>
        <v>350.65614909660746</v>
      </c>
      <c r="BB625" s="77">
        <f t="shared" si="275"/>
        <v>28.318413793521486</v>
      </c>
      <c r="BC625" s="77">
        <f t="shared" si="276"/>
        <v>80.656149096607464</v>
      </c>
      <c r="BD625" s="79">
        <f t="shared" si="277"/>
        <v>28.318413793521486</v>
      </c>
      <c r="BE625" s="70">
        <f t="shared" si="262"/>
        <v>58.318413793521486</v>
      </c>
      <c r="BF625" s="70">
        <f t="shared" si="279"/>
        <v>1.6815862064785136</v>
      </c>
    </row>
    <row r="626" spans="3:58" s="70" customFormat="1">
      <c r="C626" s="70" t="s">
        <v>1386</v>
      </c>
      <c r="D626" s="70" t="s">
        <v>1387</v>
      </c>
      <c r="E626" s="70">
        <v>99</v>
      </c>
      <c r="F626" s="70">
        <v>1</v>
      </c>
      <c r="G626" s="71" t="str">
        <f t="shared" si="263"/>
        <v>99-1</v>
      </c>
      <c r="H626" s="70">
        <v>0</v>
      </c>
      <c r="I626" s="70">
        <v>35</v>
      </c>
      <c r="J626" s="70" t="b">
        <f>IF((I626/100)&gt;(VLOOKUP($G626,[1]Depth_Lookup_CCL!$A$3:$L$549,9,FALSE)),"Value too high",TRUE)</f>
        <v>1</v>
      </c>
      <c r="K626" s="29">
        <f>(VLOOKUP($G626,Depth_Lookup_CCL!$A$3:$Z$549,11,FALSE))+(H626/100)</f>
        <v>264.7</v>
      </c>
      <c r="L626" s="29">
        <f>(VLOOKUP($G626,Depth_Lookup_CCL!$A$3:$Z$549,11,FALSE))+(I626/100)</f>
        <v>265.05</v>
      </c>
      <c r="M626" s="67">
        <v>11</v>
      </c>
      <c r="N626" s="70" t="s">
        <v>1389</v>
      </c>
      <c r="O626" s="70" t="s">
        <v>233</v>
      </c>
      <c r="P626" s="73"/>
      <c r="Q626" s="73"/>
      <c r="R626" s="73"/>
      <c r="S626" s="74"/>
      <c r="T626" s="73"/>
      <c r="U626" s="75"/>
      <c r="V626" s="73"/>
      <c r="W626" s="73" t="s">
        <v>168</v>
      </c>
      <c r="X626" s="73">
        <f>VLOOKUP(W626,[8]definitions_list_lookup!$V$12:$W$15,2,FALSE)</f>
        <v>0</v>
      </c>
      <c r="Y626" s="75"/>
      <c r="Z626" s="75" t="e">
        <f>VLOOKUP(Y626,[8]definitions_list_lookup!$AT$3:$AU$5,2,FALSE)</f>
        <v>#N/A</v>
      </c>
      <c r="AA626" s="75"/>
      <c r="AB626" s="75"/>
      <c r="AC626" s="73"/>
      <c r="AD626" s="73"/>
      <c r="AE626" s="73" t="e">
        <f>VLOOKUP(AD626,definitions_list_lookup!$Y$12:$Z$15,2,FALSE)</f>
        <v>#N/A</v>
      </c>
      <c r="AF626" s="75"/>
      <c r="AG626" s="75" t="e">
        <f>VLOOKUP(AF626,definitions_list_lookup!$AT$3:$AU$5,2,FALSE)</f>
        <v>#N/A</v>
      </c>
      <c r="AH626" s="73"/>
      <c r="AI626" s="73"/>
      <c r="AJ626" s="73"/>
      <c r="AK626" s="72"/>
      <c r="AL626" s="76"/>
      <c r="AM626" s="76"/>
      <c r="AN626" s="72"/>
      <c r="AO626" s="76"/>
      <c r="AP626" s="72"/>
      <c r="AQ626" s="72"/>
      <c r="AR626" s="72"/>
      <c r="AS626" s="72"/>
      <c r="AT626" s="77"/>
      <c r="AU626" s="78"/>
      <c r="AV626" s="77"/>
      <c r="AW626" s="77"/>
      <c r="AX626" s="77"/>
      <c r="AY626" s="77"/>
      <c r="AZ626" s="77"/>
      <c r="BA626" s="77"/>
      <c r="BB626" s="77"/>
      <c r="BC626" s="77"/>
      <c r="BD626" s="79"/>
    </row>
    <row r="627" spans="3:58" s="70" customFormat="1">
      <c r="C627" s="70" t="s">
        <v>1386</v>
      </c>
      <c r="D627" s="70" t="s">
        <v>1387</v>
      </c>
      <c r="E627" s="70">
        <v>99</v>
      </c>
      <c r="F627" s="70">
        <v>2</v>
      </c>
      <c r="G627" s="71" t="str">
        <f t="shared" si="263"/>
        <v>99-2</v>
      </c>
      <c r="H627" s="70">
        <v>0</v>
      </c>
      <c r="I627" s="70">
        <v>94</v>
      </c>
      <c r="J627" s="70" t="b">
        <f>IF((I627/100)&gt;(VLOOKUP($G627,[1]Depth_Lookup_CCL!$A$3:$L$549,9,FALSE)),"Value too high",TRUE)</f>
        <v>1</v>
      </c>
      <c r="K627" s="29">
        <f>(VLOOKUP($G627,Depth_Lookup_CCL!$A$3:$Z$549,11,FALSE))+(H627/100)</f>
        <v>265.05</v>
      </c>
      <c r="L627" s="29">
        <f>(VLOOKUP($G627,Depth_Lookup_CCL!$A$3:$Z$549,11,FALSE))+(I627/100)</f>
        <v>265.99</v>
      </c>
      <c r="M627" s="67">
        <v>11</v>
      </c>
      <c r="N627" s="70" t="s">
        <v>1395</v>
      </c>
      <c r="O627" s="70" t="s">
        <v>233</v>
      </c>
      <c r="P627" s="73"/>
      <c r="Q627" s="73"/>
      <c r="R627" s="73"/>
      <c r="S627" s="74"/>
      <c r="T627" s="73" t="s">
        <v>171</v>
      </c>
      <c r="U627" s="75" t="s">
        <v>155</v>
      </c>
      <c r="V627" s="73" t="s">
        <v>176</v>
      </c>
      <c r="W627" s="73" t="s">
        <v>107</v>
      </c>
      <c r="X627" s="73">
        <f>VLOOKUP(W627,[8]definitions_list_lookup!$V$12:$W$15,2,FALSE)</f>
        <v>2</v>
      </c>
      <c r="Y627" s="75" t="s">
        <v>242</v>
      </c>
      <c r="Z627" s="75">
        <f>VLOOKUP(Y627,[8]definitions_list_lookup!$AT$3:$AU$5,2,FALSE)</f>
        <v>1</v>
      </c>
      <c r="AA627" s="75">
        <v>20</v>
      </c>
      <c r="AB627" s="75"/>
      <c r="AC627" s="73"/>
      <c r="AD627" s="73"/>
      <c r="AE627" s="73" t="e">
        <f>VLOOKUP(AD627,definitions_list_lookup!$Y$12:$Z$15,2,FALSE)</f>
        <v>#N/A</v>
      </c>
      <c r="AF627" s="75"/>
      <c r="AG627" s="75" t="e">
        <f>VLOOKUP(AF627,definitions_list_lookup!$AT$3:$AU$5,2,FALSE)</f>
        <v>#N/A</v>
      </c>
      <c r="AH627" s="73"/>
      <c r="AI627" s="73"/>
      <c r="AJ627" s="73"/>
      <c r="AK627" s="72"/>
      <c r="AL627" s="76"/>
      <c r="AM627" s="76"/>
      <c r="AN627" s="72"/>
      <c r="AO627" s="76"/>
      <c r="AP627" s="72"/>
      <c r="AQ627" s="72"/>
      <c r="AR627" s="72"/>
      <c r="AS627" s="72"/>
      <c r="AT627" s="77">
        <v>16</v>
      </c>
      <c r="AU627" s="78">
        <v>90</v>
      </c>
      <c r="AV627" s="77">
        <v>5</v>
      </c>
      <c r="AW627" s="77">
        <v>360</v>
      </c>
      <c r="AX627" s="77">
        <f t="shared" si="271"/>
        <v>-106.96743142939923</v>
      </c>
      <c r="AY627" s="77">
        <f t="shared" si="272"/>
        <v>253.03256857060077</v>
      </c>
      <c r="AZ627" s="77">
        <f t="shared" si="273"/>
        <v>73.311519869127409</v>
      </c>
      <c r="BA627" s="77">
        <f t="shared" si="274"/>
        <v>343.0325685706008</v>
      </c>
      <c r="BB627" s="77">
        <f t="shared" si="275"/>
        <v>16.688480130872591</v>
      </c>
      <c r="BC627" s="77">
        <f t="shared" si="276"/>
        <v>73.032568570600773</v>
      </c>
      <c r="BD627" s="79">
        <f t="shared" si="277"/>
        <v>16.688480130872591</v>
      </c>
      <c r="BE627" s="70">
        <f t="shared" si="262"/>
        <v>46.688480130872591</v>
      </c>
      <c r="BF627" s="70">
        <f t="shared" si="279"/>
        <v>13.311519869127409</v>
      </c>
    </row>
    <row r="628" spans="3:58" s="70" customFormat="1">
      <c r="C628" s="70" t="s">
        <v>1386</v>
      </c>
      <c r="D628" s="70" t="s">
        <v>1387</v>
      </c>
      <c r="E628" s="70">
        <v>99</v>
      </c>
      <c r="F628" s="70">
        <v>3</v>
      </c>
      <c r="G628" s="71" t="str">
        <f t="shared" si="263"/>
        <v>99-3</v>
      </c>
      <c r="H628" s="70">
        <v>0</v>
      </c>
      <c r="I628" s="70">
        <v>97</v>
      </c>
      <c r="J628" s="70" t="b">
        <f>IF((I628/100)&gt;(VLOOKUP($G628,[1]Depth_Lookup_CCL!$A$3:$L$549,9,FALSE)),"Value too high",TRUE)</f>
        <v>1</v>
      </c>
      <c r="K628" s="29">
        <f>(VLOOKUP($G628,Depth_Lookup_CCL!$A$3:$Z$549,11,FALSE))+(H628/100)</f>
        <v>265.99</v>
      </c>
      <c r="L628" s="29">
        <f>(VLOOKUP($G628,Depth_Lookup_CCL!$A$3:$Z$549,11,FALSE))+(I628/100)</f>
        <v>266.96000000000004</v>
      </c>
      <c r="M628" s="67">
        <v>11</v>
      </c>
      <c r="N628" s="70" t="s">
        <v>1395</v>
      </c>
      <c r="O628" s="70" t="s">
        <v>233</v>
      </c>
      <c r="P628" s="73"/>
      <c r="Q628" s="73"/>
      <c r="R628" s="73"/>
      <c r="S628" s="74"/>
      <c r="T628" s="73" t="s">
        <v>158</v>
      </c>
      <c r="U628" s="75" t="s">
        <v>155</v>
      </c>
      <c r="V628" s="73" t="s">
        <v>176</v>
      </c>
      <c r="W628" s="73" t="s">
        <v>167</v>
      </c>
      <c r="X628" s="73">
        <f>VLOOKUP(W628,[8]definitions_list_lookup!$V$12:$W$15,2,FALSE)</f>
        <v>3</v>
      </c>
      <c r="Y628" s="75" t="s">
        <v>243</v>
      </c>
      <c r="Z628" s="75">
        <f>VLOOKUP(Y628,[8]definitions_list_lookup!$AT$3:$AU$5,2,FALSE)</f>
        <v>2</v>
      </c>
      <c r="AA628" s="75">
        <v>2</v>
      </c>
      <c r="AB628" s="75"/>
      <c r="AC628" s="73"/>
      <c r="AD628" s="73"/>
      <c r="AE628" s="73" t="e">
        <f>VLOOKUP(AD628,definitions_list_lookup!$Y$12:$Z$15,2,FALSE)</f>
        <v>#N/A</v>
      </c>
      <c r="AF628" s="75"/>
      <c r="AG628" s="75" t="e">
        <f>VLOOKUP(AF628,definitions_list_lookup!$AT$3:$AU$5,2,FALSE)</f>
        <v>#N/A</v>
      </c>
      <c r="AH628" s="73"/>
      <c r="AI628" s="73"/>
      <c r="AJ628" s="73"/>
      <c r="AK628" s="72"/>
      <c r="AL628" s="76"/>
      <c r="AM628" s="76"/>
      <c r="AN628" s="72"/>
      <c r="AO628" s="76"/>
      <c r="AP628" s="72"/>
      <c r="AQ628" s="72"/>
      <c r="AR628" s="72"/>
      <c r="AS628" s="72"/>
      <c r="AT628" s="77">
        <v>20</v>
      </c>
      <c r="AU628" s="78">
        <v>90</v>
      </c>
      <c r="AV628" s="77">
        <v>3</v>
      </c>
      <c r="AW628" s="77">
        <v>360</v>
      </c>
      <c r="AX628" s="77">
        <f t="shared" si="271"/>
        <v>-98.193656558947453</v>
      </c>
      <c r="AY628" s="77">
        <f t="shared" si="272"/>
        <v>261.80634344105255</v>
      </c>
      <c r="AZ628" s="77">
        <f t="shared" si="273"/>
        <v>69.810315885827563</v>
      </c>
      <c r="BA628" s="77">
        <f t="shared" si="274"/>
        <v>351.80634344105255</v>
      </c>
      <c r="BB628" s="77">
        <f t="shared" si="275"/>
        <v>20.189684114172437</v>
      </c>
      <c r="BC628" s="77">
        <f t="shared" si="276"/>
        <v>81.806343441052547</v>
      </c>
      <c r="BD628" s="79">
        <f t="shared" si="277"/>
        <v>20.189684114172437</v>
      </c>
      <c r="BE628" s="70">
        <f t="shared" si="262"/>
        <v>50.189684114172437</v>
      </c>
      <c r="BF628" s="70">
        <f t="shared" si="279"/>
        <v>9.8103158858275634</v>
      </c>
    </row>
    <row r="629" spans="3:58" s="70" customFormat="1">
      <c r="C629" s="70" t="s">
        <v>1386</v>
      </c>
      <c r="D629" s="70" t="s">
        <v>1387</v>
      </c>
      <c r="E629" s="70">
        <v>99</v>
      </c>
      <c r="F629" s="70">
        <v>4</v>
      </c>
      <c r="G629" s="71" t="str">
        <f t="shared" si="263"/>
        <v>99-4</v>
      </c>
      <c r="H629" s="70">
        <v>0</v>
      </c>
      <c r="I629" s="70">
        <v>82</v>
      </c>
      <c r="J629" s="70" t="b">
        <f>IF((I629/100)&gt;(VLOOKUP($G629,[1]Depth_Lookup_CCL!$A$3:$L$549,9,FALSE)),"Value too high",TRUE)</f>
        <v>1</v>
      </c>
      <c r="K629" s="29">
        <f>(VLOOKUP($G629,Depth_Lookup_CCL!$A$3:$Z$549,11,FALSE))+(H629/100)</f>
        <v>266.96500000000003</v>
      </c>
      <c r="L629" s="29">
        <f>(VLOOKUP($G629,Depth_Lookup_CCL!$A$3:$Z$549,11,FALSE))+(I629/100)</f>
        <v>267.78500000000003</v>
      </c>
      <c r="M629" s="67">
        <v>11</v>
      </c>
      <c r="N629" s="70" t="s">
        <v>1395</v>
      </c>
      <c r="O629" s="70" t="s">
        <v>233</v>
      </c>
      <c r="P629" s="73"/>
      <c r="Q629" s="73"/>
      <c r="R629" s="73"/>
      <c r="S629" s="74"/>
      <c r="T629" s="73" t="s">
        <v>170</v>
      </c>
      <c r="U629" s="75" t="s">
        <v>182</v>
      </c>
      <c r="V629" s="73" t="s">
        <v>176</v>
      </c>
      <c r="W629" s="73" t="s">
        <v>107</v>
      </c>
      <c r="X629" s="73">
        <f>VLOOKUP(W629,[8]definitions_list_lookup!$V$12:$W$15,2,FALSE)</f>
        <v>2</v>
      </c>
      <c r="Y629" s="75" t="s">
        <v>242</v>
      </c>
      <c r="Z629" s="75">
        <f>VLOOKUP(Y629,[8]definitions_list_lookup!$AT$3:$AU$5,2,FALSE)</f>
        <v>1</v>
      </c>
      <c r="AA629" s="75">
        <v>20</v>
      </c>
      <c r="AB629" s="75"/>
      <c r="AC629" s="73"/>
      <c r="AD629" s="73"/>
      <c r="AE629" s="73" t="e">
        <f>VLOOKUP(AD629,definitions_list_lookup!$Y$12:$Z$15,2,FALSE)</f>
        <v>#N/A</v>
      </c>
      <c r="AF629" s="75"/>
      <c r="AG629" s="75" t="e">
        <f>VLOOKUP(AF629,definitions_list_lookup!$AT$3:$AU$5,2,FALSE)</f>
        <v>#N/A</v>
      </c>
      <c r="AH629" s="73"/>
      <c r="AI629" s="73"/>
      <c r="AJ629" s="73"/>
      <c r="AK629" s="72"/>
      <c r="AL629" s="76"/>
      <c r="AM629" s="76"/>
      <c r="AN629" s="72"/>
      <c r="AO629" s="76"/>
      <c r="AP629" s="72"/>
      <c r="AQ629" s="72"/>
      <c r="AR629" s="72"/>
      <c r="AS629" s="72"/>
      <c r="AT629" s="77">
        <v>25</v>
      </c>
      <c r="AU629" s="78">
        <v>90</v>
      </c>
      <c r="AV629" s="77">
        <v>6</v>
      </c>
      <c r="AW629" s="77">
        <v>180</v>
      </c>
      <c r="AX629" s="77">
        <f t="shared" si="271"/>
        <v>-77.297981067015783</v>
      </c>
      <c r="AY629" s="77">
        <f t="shared" si="272"/>
        <v>282.70201893298423</v>
      </c>
      <c r="AZ629" s="77">
        <f t="shared" si="273"/>
        <v>64.45192074318814</v>
      </c>
      <c r="BA629" s="77">
        <f t="shared" si="274"/>
        <v>12.702018932984217</v>
      </c>
      <c r="BB629" s="77">
        <f t="shared" si="275"/>
        <v>25.54807925681186</v>
      </c>
      <c r="BC629" s="77">
        <f t="shared" si="276"/>
        <v>102.70201893298423</v>
      </c>
      <c r="BD629" s="79">
        <f t="shared" si="277"/>
        <v>25.54807925681186</v>
      </c>
      <c r="BE629" s="70">
        <f t="shared" si="262"/>
        <v>55.54807925681186</v>
      </c>
      <c r="BF629" s="70">
        <f t="shared" si="279"/>
        <v>4.4519207431881398</v>
      </c>
    </row>
    <row r="630" spans="3:58" s="70" customFormat="1">
      <c r="C630" s="70" t="s">
        <v>1386</v>
      </c>
      <c r="D630" s="70" t="s">
        <v>1387</v>
      </c>
      <c r="E630" s="70">
        <v>100</v>
      </c>
      <c r="F630" s="70">
        <v>1</v>
      </c>
      <c r="G630" s="71" t="str">
        <f t="shared" si="263"/>
        <v>100-1</v>
      </c>
      <c r="H630" s="70">
        <v>0</v>
      </c>
      <c r="I630" s="70">
        <v>94</v>
      </c>
      <c r="J630" s="70" t="b">
        <f>IF((I630/100)&gt;(VLOOKUP($G630,[1]Depth_Lookup_CCL!$A$3:$L$549,9,FALSE)),"Value too high",TRUE)</f>
        <v>1</v>
      </c>
      <c r="K630" s="29">
        <f>(VLOOKUP($G630,Depth_Lookup_CCL!$A$3:$Z$549,11,FALSE))+(H630/100)</f>
        <v>267.75</v>
      </c>
      <c r="L630" s="29">
        <f>(VLOOKUP($G630,Depth_Lookup_CCL!$A$3:$Z$549,11,FALSE))+(I630/100)</f>
        <v>268.69</v>
      </c>
      <c r="M630" s="67">
        <v>11</v>
      </c>
      <c r="N630" s="70" t="s">
        <v>1389</v>
      </c>
      <c r="O630" s="70" t="s">
        <v>233</v>
      </c>
      <c r="P630" s="73"/>
      <c r="Q630" s="73"/>
      <c r="R630" s="73"/>
      <c r="S630" s="74"/>
      <c r="T630" s="73" t="s">
        <v>170</v>
      </c>
      <c r="U630" s="75" t="s">
        <v>155</v>
      </c>
      <c r="V630" s="73" t="s">
        <v>176</v>
      </c>
      <c r="W630" s="73" t="s">
        <v>107</v>
      </c>
      <c r="X630" s="73">
        <f>VLOOKUP(W630,[8]definitions_list_lookup!$V$12:$W$15,2,FALSE)</f>
        <v>2</v>
      </c>
      <c r="Y630" s="75" t="s">
        <v>242</v>
      </c>
      <c r="Z630" s="75">
        <f>VLOOKUP(Y630,[8]definitions_list_lookup!$AT$3:$AU$5,2,FALSE)</f>
        <v>1</v>
      </c>
      <c r="AA630" s="75">
        <v>25</v>
      </c>
      <c r="AB630" s="75"/>
      <c r="AC630" s="73"/>
      <c r="AD630" s="73"/>
      <c r="AE630" s="73" t="e">
        <f>VLOOKUP(AD630,definitions_list_lookup!$Y$12:$Z$15,2,FALSE)</f>
        <v>#N/A</v>
      </c>
      <c r="AF630" s="75"/>
      <c r="AG630" s="75" t="e">
        <f>VLOOKUP(AF630,definitions_list_lookup!$AT$3:$AU$5,2,FALSE)</f>
        <v>#N/A</v>
      </c>
      <c r="AH630" s="73"/>
      <c r="AI630" s="73"/>
      <c r="AJ630" s="73"/>
      <c r="AK630" s="72"/>
      <c r="AL630" s="76"/>
      <c r="AM630" s="76"/>
      <c r="AN630" s="72"/>
      <c r="AO630" s="76"/>
      <c r="AP630" s="72"/>
      <c r="AQ630" s="72"/>
      <c r="AR630" s="72"/>
      <c r="AS630" s="72"/>
      <c r="AT630" s="77">
        <v>20</v>
      </c>
      <c r="AU630" s="78">
        <v>90</v>
      </c>
      <c r="AV630" s="77">
        <v>0</v>
      </c>
      <c r="AW630" s="77">
        <v>360</v>
      </c>
      <c r="AX630" s="77">
        <f t="shared" ref="AX630:AX634" si="280">+(IF($AU630&lt;$AW630,((MIN($AW630,$AU630)+(DEGREES(ATAN((TAN(RADIANS($AV630))/((TAN(RADIANS($AT630))*SIN(RADIANS(ABS($AU630-$AW630))))))-(COS(RADIANS(ABS($AU630-$AW630)))/SIN(RADIANS(ABS($AU630-$AW630)))))))-180)),((MAX($AW630,$AU630)-(DEGREES(ATAN((TAN(RADIANS($AV630))/((TAN(RADIANS($AT630))*SIN(RADIANS(ABS($AU630-$AW630))))))-(COS(RADIANS(ABS($AU630-$AW630)))/SIN(RADIANS(ABS($AU630-$AW630)))))))-180))))</f>
        <v>-90.000000000000014</v>
      </c>
      <c r="AY630" s="77">
        <f t="shared" ref="AY630:AY634" si="281">IF($AX630&gt;0,$AX630,360+$AX630)</f>
        <v>270</v>
      </c>
      <c r="AZ630" s="77">
        <f t="shared" ref="AZ630:AZ634" si="282">+ABS(DEGREES(ATAN((COS(RADIANS(ABS($AX630+180-(IF($AU630&gt;$AW630,MAX($AV630,$AU630),MIN($AU630,$AW630))))))/(TAN(RADIANS($AT630)))))))</f>
        <v>70.000000000000014</v>
      </c>
      <c r="BA630" s="77">
        <f t="shared" ref="BA630:BA634" si="283">+IF(($AX630+90)&gt;0,$AX630+90,$AX630+450)</f>
        <v>360</v>
      </c>
      <c r="BB630" s="77">
        <f t="shared" ref="BB630:BB634" si="284">-$AZ630+90</f>
        <v>19.999999999999986</v>
      </c>
      <c r="BC630" s="77">
        <f t="shared" ref="BC630:BC634" si="285">IF(($AY630&lt;180),$AY630+180,$AY630-180)</f>
        <v>90</v>
      </c>
      <c r="BD630" s="79">
        <f t="shared" ref="BD630:BD634" si="286">-$AZ630+90</f>
        <v>19.999999999999986</v>
      </c>
      <c r="BE630" s="70">
        <f t="shared" si="262"/>
        <v>49.999999999999986</v>
      </c>
      <c r="BF630" s="70">
        <f t="shared" si="279"/>
        <v>10.000000000000014</v>
      </c>
    </row>
    <row r="631" spans="3:58" s="70" customFormat="1">
      <c r="C631" s="70" t="s">
        <v>1386</v>
      </c>
      <c r="D631" s="70" t="s">
        <v>1387</v>
      </c>
      <c r="E631" s="70">
        <v>100</v>
      </c>
      <c r="F631" s="70">
        <v>2</v>
      </c>
      <c r="G631" s="71" t="str">
        <f t="shared" si="263"/>
        <v>100-2</v>
      </c>
      <c r="H631" s="70">
        <v>0</v>
      </c>
      <c r="I631" s="70">
        <v>68</v>
      </c>
      <c r="J631" s="70" t="b">
        <f>IF((I631/100)&gt;(VLOOKUP($G631,[1]Depth_Lookup_CCL!$A$3:$L$549,9,FALSE)),"Value too high",TRUE)</f>
        <v>1</v>
      </c>
      <c r="K631" s="29">
        <f>(VLOOKUP($G631,Depth_Lookup_CCL!$A$3:$Z$549,11,FALSE))+(H631/100)</f>
        <v>268.69499999999999</v>
      </c>
      <c r="L631" s="29">
        <f>(VLOOKUP($G631,Depth_Lookup_CCL!$A$3:$Z$549,11,FALSE))+(I631/100)</f>
        <v>269.375</v>
      </c>
      <c r="M631" s="67">
        <v>11</v>
      </c>
      <c r="N631" s="70" t="s">
        <v>1389</v>
      </c>
      <c r="O631" s="70" t="s">
        <v>233</v>
      </c>
      <c r="P631" s="73"/>
      <c r="Q631" s="73"/>
      <c r="R631" s="73"/>
      <c r="S631" s="74"/>
      <c r="T631" s="73" t="s">
        <v>170</v>
      </c>
      <c r="U631" s="75" t="s">
        <v>155</v>
      </c>
      <c r="V631" s="73" t="s">
        <v>176</v>
      </c>
      <c r="W631" s="73" t="s">
        <v>107</v>
      </c>
      <c r="X631" s="73">
        <f>VLOOKUP(W631,[8]definitions_list_lookup!$V$12:$W$15,2,FALSE)</f>
        <v>2</v>
      </c>
      <c r="Y631" s="75" t="s">
        <v>242</v>
      </c>
      <c r="Z631" s="75">
        <f>VLOOKUP(Y631,[8]definitions_list_lookup!$AT$3:$AU$5,2,FALSE)</f>
        <v>1</v>
      </c>
      <c r="AA631" s="75">
        <v>26</v>
      </c>
      <c r="AB631" s="75"/>
      <c r="AC631" s="73"/>
      <c r="AD631" s="73"/>
      <c r="AE631" s="73" t="e">
        <f>VLOOKUP(AD631,definitions_list_lookup!$Y$12:$Z$15,2,FALSE)</f>
        <v>#N/A</v>
      </c>
      <c r="AF631" s="75"/>
      <c r="AG631" s="75" t="e">
        <f>VLOOKUP(AF631,definitions_list_lookup!$AT$3:$AU$5,2,FALSE)</f>
        <v>#N/A</v>
      </c>
      <c r="AH631" s="73"/>
      <c r="AI631" s="73"/>
      <c r="AJ631" s="73"/>
      <c r="AK631" s="72"/>
      <c r="AL631" s="76"/>
      <c r="AM631" s="76"/>
      <c r="AN631" s="72"/>
      <c r="AO631" s="76"/>
      <c r="AP631" s="72"/>
      <c r="AQ631" s="72"/>
      <c r="AR631" s="72"/>
      <c r="AS631" s="72"/>
      <c r="AT631" s="77">
        <v>30</v>
      </c>
      <c r="AU631" s="78">
        <v>90</v>
      </c>
      <c r="AV631" s="77">
        <v>18</v>
      </c>
      <c r="AW631" s="77">
        <v>180</v>
      </c>
      <c r="AX631" s="77">
        <f t="shared" si="280"/>
        <v>-60.630173254039576</v>
      </c>
      <c r="AY631" s="77">
        <f t="shared" si="281"/>
        <v>299.36982674596044</v>
      </c>
      <c r="AZ631" s="77">
        <f t="shared" si="282"/>
        <v>56.475529987026022</v>
      </c>
      <c r="BA631" s="77">
        <f t="shared" si="283"/>
        <v>29.369826745960424</v>
      </c>
      <c r="BB631" s="77">
        <f t="shared" si="284"/>
        <v>33.524470012973978</v>
      </c>
      <c r="BC631" s="77">
        <f t="shared" si="285"/>
        <v>119.36982674596044</v>
      </c>
      <c r="BD631" s="79">
        <f t="shared" si="286"/>
        <v>33.524470012973978</v>
      </c>
      <c r="BE631" s="70">
        <f t="shared" si="262"/>
        <v>63.524470012973978</v>
      </c>
      <c r="BF631" s="70">
        <f t="shared" si="279"/>
        <v>-3.5244700129739783</v>
      </c>
    </row>
    <row r="632" spans="3:58" s="70" customFormat="1">
      <c r="C632" s="70" t="s">
        <v>1386</v>
      </c>
      <c r="D632" s="70" t="s">
        <v>1387</v>
      </c>
      <c r="E632" s="70">
        <v>100</v>
      </c>
      <c r="F632" s="70">
        <v>3</v>
      </c>
      <c r="G632" s="71" t="str">
        <f t="shared" si="263"/>
        <v>100-3</v>
      </c>
      <c r="H632" s="70">
        <v>0</v>
      </c>
      <c r="I632" s="70">
        <v>80</v>
      </c>
      <c r="J632" s="70" t="b">
        <f>IF((I632/100)&gt;(VLOOKUP($G632,[1]Depth_Lookup_CCL!$A$3:$L$549,9,FALSE)),"Value too high",TRUE)</f>
        <v>1</v>
      </c>
      <c r="K632" s="29">
        <f>(VLOOKUP($G632,Depth_Lookup_CCL!$A$3:$Z$549,11,FALSE))+(H632/100)</f>
        <v>269.38</v>
      </c>
      <c r="L632" s="29">
        <f>(VLOOKUP($G632,Depth_Lookup_CCL!$A$3:$Z$549,11,FALSE))+(I632/100)</f>
        <v>270.18</v>
      </c>
      <c r="M632" s="67">
        <v>11</v>
      </c>
      <c r="N632" s="70" t="s">
        <v>1410</v>
      </c>
      <c r="O632" s="70" t="s">
        <v>233</v>
      </c>
      <c r="P632" s="73"/>
      <c r="Q632" s="73"/>
      <c r="R632" s="73"/>
      <c r="S632" s="74"/>
      <c r="T632" s="73" t="s">
        <v>170</v>
      </c>
      <c r="U632" s="75" t="s">
        <v>155</v>
      </c>
      <c r="V632" s="73" t="s">
        <v>176</v>
      </c>
      <c r="W632" s="73" t="s">
        <v>107</v>
      </c>
      <c r="X632" s="73">
        <f>VLOOKUP(W632,[8]definitions_list_lookup!$V$12:$W$15,2,FALSE)</f>
        <v>2</v>
      </c>
      <c r="Y632" s="75" t="s">
        <v>242</v>
      </c>
      <c r="Z632" s="75">
        <f>VLOOKUP(Y632,[8]definitions_list_lookup!$AT$3:$AU$5,2,FALSE)</f>
        <v>1</v>
      </c>
      <c r="AA632" s="75">
        <v>18</v>
      </c>
      <c r="AB632" s="75"/>
      <c r="AC632" s="73"/>
      <c r="AD632" s="73"/>
      <c r="AE632" s="73" t="e">
        <f>VLOOKUP(AD632,definitions_list_lookup!$Y$12:$Z$15,2,FALSE)</f>
        <v>#N/A</v>
      </c>
      <c r="AF632" s="75"/>
      <c r="AG632" s="75" t="e">
        <f>VLOOKUP(AF632,definitions_list_lookup!$AT$3:$AU$5,2,FALSE)</f>
        <v>#N/A</v>
      </c>
      <c r="AH632" s="73"/>
      <c r="AI632" s="73"/>
      <c r="AJ632" s="73"/>
      <c r="AK632" s="72"/>
      <c r="AL632" s="76"/>
      <c r="AM632" s="76"/>
      <c r="AN632" s="72"/>
      <c r="AO632" s="76"/>
      <c r="AP632" s="72"/>
      <c r="AQ632" s="72"/>
      <c r="AR632" s="72"/>
      <c r="AS632" s="72"/>
      <c r="AT632" s="77">
        <v>31</v>
      </c>
      <c r="AU632" s="78">
        <v>90</v>
      </c>
      <c r="AV632" s="77">
        <v>0</v>
      </c>
      <c r="AW632" s="77">
        <v>360</v>
      </c>
      <c r="AX632" s="77">
        <f t="shared" si="280"/>
        <v>-90.000000000000014</v>
      </c>
      <c r="AY632" s="77">
        <f t="shared" si="281"/>
        <v>270</v>
      </c>
      <c r="AZ632" s="77">
        <f t="shared" si="282"/>
        <v>59.000000000000007</v>
      </c>
      <c r="BA632" s="77">
        <f t="shared" si="283"/>
        <v>360</v>
      </c>
      <c r="BB632" s="77">
        <f t="shared" si="284"/>
        <v>30.999999999999993</v>
      </c>
      <c r="BC632" s="77">
        <f t="shared" si="285"/>
        <v>90</v>
      </c>
      <c r="BD632" s="79">
        <f t="shared" si="286"/>
        <v>30.999999999999993</v>
      </c>
      <c r="BE632" s="70">
        <f t="shared" si="262"/>
        <v>60.999999999999993</v>
      </c>
      <c r="BF632" s="70">
        <f t="shared" si="279"/>
        <v>-0.99999999999999289</v>
      </c>
    </row>
    <row r="633" spans="3:58" s="70" customFormat="1">
      <c r="C633" s="70" t="s">
        <v>1386</v>
      </c>
      <c r="D633" s="70" t="s">
        <v>1387</v>
      </c>
      <c r="E633" s="70">
        <v>100</v>
      </c>
      <c r="F633" s="70">
        <v>4</v>
      </c>
      <c r="G633" s="71" t="str">
        <f t="shared" si="263"/>
        <v>100-4</v>
      </c>
      <c r="H633" s="70">
        <v>0</v>
      </c>
      <c r="I633" s="70">
        <v>61</v>
      </c>
      <c r="J633" s="70" t="b">
        <f>IF((I633/100)&gt;(VLOOKUP($G633,[1]Depth_Lookup_CCL!$A$3:$L$549,9,FALSE)),"Value too high",TRUE)</f>
        <v>1</v>
      </c>
      <c r="K633" s="29">
        <f>(VLOOKUP($G633,Depth_Lookup_CCL!$A$3:$Z$549,11,FALSE))+(H633/100)</f>
        <v>270.19</v>
      </c>
      <c r="L633" s="29">
        <f>(VLOOKUP($G633,Depth_Lookup_CCL!$A$3:$Z$549,11,FALSE))+(I633/100)</f>
        <v>270.8</v>
      </c>
      <c r="M633" s="67">
        <v>11</v>
      </c>
      <c r="N633" s="70" t="s">
        <v>1389</v>
      </c>
      <c r="O633" s="70" t="s">
        <v>233</v>
      </c>
      <c r="P633" s="73"/>
      <c r="Q633" s="73"/>
      <c r="R633" s="73"/>
      <c r="S633" s="74"/>
      <c r="T633" s="73"/>
      <c r="U633" s="75"/>
      <c r="V633" s="73"/>
      <c r="W633" s="73" t="s">
        <v>168</v>
      </c>
      <c r="X633" s="73">
        <f>VLOOKUP(W633,[8]definitions_list_lookup!$V$12:$W$15,2,FALSE)</f>
        <v>0</v>
      </c>
      <c r="Y633" s="75"/>
      <c r="Z633" s="75" t="e">
        <f>VLOOKUP(Y633,[8]definitions_list_lookup!$AT$3:$AU$5,2,FALSE)</f>
        <v>#N/A</v>
      </c>
      <c r="AA633" s="75"/>
      <c r="AB633" s="75"/>
      <c r="AC633" s="73"/>
      <c r="AD633" s="73"/>
      <c r="AE633" s="73" t="e">
        <f>VLOOKUP(AD633,definitions_list_lookup!$Y$12:$Z$15,2,FALSE)</f>
        <v>#N/A</v>
      </c>
      <c r="AF633" s="75"/>
      <c r="AG633" s="75" t="e">
        <f>VLOOKUP(AF633,definitions_list_lookup!$AT$3:$AU$5,2,FALSE)</f>
        <v>#N/A</v>
      </c>
      <c r="AH633" s="73"/>
      <c r="AI633" s="73"/>
      <c r="AJ633" s="73"/>
      <c r="AK633" s="72"/>
      <c r="AL633" s="76"/>
      <c r="AM633" s="76"/>
      <c r="AN633" s="72"/>
      <c r="AO633" s="76"/>
      <c r="AP633" s="72"/>
      <c r="AQ633" s="72"/>
      <c r="AR633" s="72"/>
      <c r="AS633" s="72"/>
      <c r="AT633" s="77">
        <v>24</v>
      </c>
      <c r="AU633" s="78">
        <v>90</v>
      </c>
      <c r="AV633" s="77">
        <v>0</v>
      </c>
      <c r="AW633" s="77">
        <v>360</v>
      </c>
      <c r="AX633" s="77">
        <f t="shared" si="280"/>
        <v>-90.000000000000014</v>
      </c>
      <c r="AY633" s="77">
        <f t="shared" si="281"/>
        <v>270</v>
      </c>
      <c r="AZ633" s="77">
        <f t="shared" si="282"/>
        <v>66</v>
      </c>
      <c r="BA633" s="77">
        <f t="shared" si="283"/>
        <v>360</v>
      </c>
      <c r="BB633" s="77">
        <f t="shared" si="284"/>
        <v>24</v>
      </c>
      <c r="BC633" s="77">
        <f t="shared" si="285"/>
        <v>90</v>
      </c>
      <c r="BD633" s="79">
        <f t="shared" si="286"/>
        <v>24</v>
      </c>
      <c r="BE633" s="70">
        <f t="shared" si="262"/>
        <v>54</v>
      </c>
      <c r="BF633" s="70">
        <f t="shared" si="279"/>
        <v>6</v>
      </c>
    </row>
    <row r="634" spans="3:58" s="70" customFormat="1">
      <c r="C634" s="70" t="s">
        <v>1386</v>
      </c>
      <c r="D634" s="70" t="s">
        <v>1387</v>
      </c>
      <c r="E634" s="70">
        <v>101</v>
      </c>
      <c r="F634" s="70">
        <v>1</v>
      </c>
      <c r="G634" s="71" t="str">
        <f t="shared" si="263"/>
        <v>101-1</v>
      </c>
      <c r="H634" s="70">
        <v>0</v>
      </c>
      <c r="I634" s="70">
        <v>95</v>
      </c>
      <c r="J634" s="70" t="b">
        <f>IF((I634/100)&gt;(VLOOKUP($G634,[1]Depth_Lookup_CCL!$A$3:$L$549,9,FALSE)),"Value too high",TRUE)</f>
        <v>1</v>
      </c>
      <c r="K634" s="29">
        <f>(VLOOKUP($G634,Depth_Lookup_CCL!$A$3:$Z$549,11,FALSE))+(H634/100)</f>
        <v>270.8</v>
      </c>
      <c r="L634" s="29">
        <f>(VLOOKUP($G634,Depth_Lookup_CCL!$A$3:$Z$549,11,FALSE))+(I634/100)</f>
        <v>271.75</v>
      </c>
      <c r="M634" s="67">
        <v>11</v>
      </c>
      <c r="N634" s="70" t="s">
        <v>1395</v>
      </c>
      <c r="O634" s="70" t="s">
        <v>233</v>
      </c>
      <c r="P634" s="73"/>
      <c r="Q634" s="73"/>
      <c r="R634" s="73"/>
      <c r="S634" s="74"/>
      <c r="T634" s="73"/>
      <c r="U634" s="75"/>
      <c r="V634" s="73"/>
      <c r="W634" s="73" t="s">
        <v>168</v>
      </c>
      <c r="X634" s="73">
        <f>VLOOKUP(W634,[8]definitions_list_lookup!$V$12:$W$15,2,FALSE)</f>
        <v>0</v>
      </c>
      <c r="Y634" s="75"/>
      <c r="Z634" s="75" t="e">
        <f>VLOOKUP(Y634,[8]definitions_list_lookup!$AT$3:$AU$5,2,FALSE)</f>
        <v>#N/A</v>
      </c>
      <c r="AA634" s="75"/>
      <c r="AB634" s="75"/>
      <c r="AC634" s="73"/>
      <c r="AD634" s="73"/>
      <c r="AE634" s="73" t="e">
        <f>VLOOKUP(AD634,definitions_list_lookup!$Y$12:$Z$15,2,FALSE)</f>
        <v>#N/A</v>
      </c>
      <c r="AF634" s="75"/>
      <c r="AG634" s="75" t="e">
        <f>VLOOKUP(AF634,definitions_list_lookup!$AT$3:$AU$5,2,FALSE)</f>
        <v>#N/A</v>
      </c>
      <c r="AH634" s="73"/>
      <c r="AI634" s="73"/>
      <c r="AJ634" s="73"/>
      <c r="AK634" s="72"/>
      <c r="AL634" s="76"/>
      <c r="AM634" s="76"/>
      <c r="AN634" s="72"/>
      <c r="AO634" s="76"/>
      <c r="AP634" s="72"/>
      <c r="AQ634" s="72"/>
      <c r="AR634" s="72"/>
      <c r="AS634" s="72"/>
      <c r="AT634" s="77">
        <v>35</v>
      </c>
      <c r="AU634" s="78">
        <v>90</v>
      </c>
      <c r="AV634" s="77">
        <v>0</v>
      </c>
      <c r="AW634" s="77">
        <v>360</v>
      </c>
      <c r="AX634" s="77">
        <f t="shared" si="280"/>
        <v>-90.000000000000014</v>
      </c>
      <c r="AY634" s="77">
        <f t="shared" si="281"/>
        <v>270</v>
      </c>
      <c r="AZ634" s="77">
        <f t="shared" si="282"/>
        <v>55</v>
      </c>
      <c r="BA634" s="77">
        <f t="shared" si="283"/>
        <v>360</v>
      </c>
      <c r="BB634" s="77">
        <f t="shared" si="284"/>
        <v>35</v>
      </c>
      <c r="BC634" s="77">
        <f t="shared" si="285"/>
        <v>90</v>
      </c>
      <c r="BD634" s="79">
        <f t="shared" si="286"/>
        <v>35</v>
      </c>
      <c r="BE634" s="70">
        <f t="shared" si="262"/>
        <v>65</v>
      </c>
      <c r="BF634" s="70">
        <f t="shared" si="279"/>
        <v>-5</v>
      </c>
    </row>
    <row r="635" spans="3:58" s="70" customFormat="1">
      <c r="C635" s="70" t="s">
        <v>1386</v>
      </c>
      <c r="D635" s="70" t="s">
        <v>1387</v>
      </c>
      <c r="E635" s="70">
        <v>101</v>
      </c>
      <c r="F635" s="70">
        <v>2</v>
      </c>
      <c r="G635" s="71" t="str">
        <f t="shared" si="263"/>
        <v>101-2</v>
      </c>
      <c r="H635" s="70">
        <v>0</v>
      </c>
      <c r="I635" s="70">
        <v>71</v>
      </c>
      <c r="J635" s="70" t="b">
        <f>IF((I635/100)&gt;(VLOOKUP($G635,[1]Depth_Lookup_CCL!$A$3:$L$549,9,FALSE)),"Value too high",TRUE)</f>
        <v>1</v>
      </c>
      <c r="K635" s="29">
        <f>(VLOOKUP($G635,Depth_Lookup_CCL!$A$3:$Z$549,11,FALSE))+(H635/100)</f>
        <v>271.755</v>
      </c>
      <c r="L635" s="29">
        <f>(VLOOKUP($G635,Depth_Lookup_CCL!$A$3:$Z$549,11,FALSE))+(I635/100)</f>
        <v>272.46499999999997</v>
      </c>
      <c r="M635" s="67">
        <v>11</v>
      </c>
      <c r="N635" s="70" t="s">
        <v>1389</v>
      </c>
      <c r="O635" s="70" t="s">
        <v>233</v>
      </c>
      <c r="P635" s="73"/>
      <c r="Q635" s="73"/>
      <c r="R635" s="73"/>
      <c r="S635" s="74"/>
      <c r="T635" s="73"/>
      <c r="U635" s="75"/>
      <c r="V635" s="73"/>
      <c r="W635" s="73" t="s">
        <v>168</v>
      </c>
      <c r="X635" s="73">
        <f>VLOOKUP(W635,[8]definitions_list_lookup!$V$12:$W$15,2,FALSE)</f>
        <v>0</v>
      </c>
      <c r="Y635" s="75"/>
      <c r="Z635" s="75" t="e">
        <f>VLOOKUP(Y635,[8]definitions_list_lookup!$AT$3:$AU$5,2,FALSE)</f>
        <v>#N/A</v>
      </c>
      <c r="AA635" s="75"/>
      <c r="AB635" s="75"/>
      <c r="AC635" s="73"/>
      <c r="AD635" s="73"/>
      <c r="AE635" s="73" t="e">
        <f>VLOOKUP(AD635,definitions_list_lookup!$Y$12:$Z$15,2,FALSE)</f>
        <v>#N/A</v>
      </c>
      <c r="AF635" s="75"/>
      <c r="AG635" s="75" t="e">
        <f>VLOOKUP(AF635,definitions_list_lookup!$AT$3:$AU$5,2,FALSE)</f>
        <v>#N/A</v>
      </c>
      <c r="AH635" s="73"/>
      <c r="AI635" s="73"/>
      <c r="AJ635" s="73"/>
      <c r="AK635" s="72"/>
      <c r="AL635" s="76"/>
      <c r="AM635" s="76"/>
      <c r="AN635" s="72"/>
      <c r="AO635" s="76"/>
      <c r="AP635" s="72"/>
      <c r="AQ635" s="72"/>
      <c r="AR635" s="72"/>
      <c r="AS635" s="72"/>
      <c r="AT635" s="77">
        <v>34</v>
      </c>
      <c r="AU635" s="78">
        <v>90</v>
      </c>
      <c r="AV635" s="77">
        <v>5</v>
      </c>
      <c r="AW635" s="77">
        <v>360</v>
      </c>
      <c r="AX635" s="77">
        <f t="shared" ref="AX635:AX708" si="287">+(IF($AU635&lt;$AW635,((MIN($AW635,$AU635)+(DEGREES(ATAN((TAN(RADIANS($AV635))/((TAN(RADIANS($AT635))*SIN(RADIANS(ABS($AU635-$AW635))))))-(COS(RADIANS(ABS($AU635-$AW635)))/SIN(RADIANS(ABS($AU635-$AW635)))))))-180)),((MAX($AW635,$AU635)-(DEGREES(ATAN((TAN(RADIANS($AV635))/((TAN(RADIANS($AT635))*SIN(RADIANS(ABS($AU635-$AW635))))))-(COS(RADIANS(ABS($AU635-$AW635)))/SIN(RADIANS(ABS($AU635-$AW635)))))))-180))))</f>
        <v>-97.390418493158521</v>
      </c>
      <c r="AY635" s="77">
        <f t="shared" ref="AY635:AY708" si="288">IF($AX635&gt;0,$AX635,360+$AX635)</f>
        <v>262.60958150684149</v>
      </c>
      <c r="AZ635" s="77">
        <f t="shared" ref="AZ635:AZ708" si="289">+ABS(DEGREES(ATAN((COS(RADIANS(ABS($AX635+180-(IF($AU635&gt;$AW635,MAX($AV635,$AU635),MIN($AU635,$AW635))))))/(TAN(RADIANS($AT635)))))))</f>
        <v>55.778076302436865</v>
      </c>
      <c r="BA635" s="77">
        <f t="shared" ref="BA635:BA708" si="290">+IF(($AX635+90)&gt;0,$AX635+90,$AX635+450)</f>
        <v>352.60958150684149</v>
      </c>
      <c r="BB635" s="77">
        <f t="shared" ref="BB635:BB708" si="291">-$AZ635+90</f>
        <v>34.221923697563135</v>
      </c>
      <c r="BC635" s="77">
        <f t="shared" ref="BC635:BC708" si="292">IF(($AY635&lt;180),$AY635+180,$AY635-180)</f>
        <v>82.609581506841494</v>
      </c>
      <c r="BD635" s="79">
        <f t="shared" ref="BD635:BD708" si="293">-$AZ635+90</f>
        <v>34.221923697563135</v>
      </c>
      <c r="BE635" s="70">
        <f t="shared" si="262"/>
        <v>64.221923697563142</v>
      </c>
      <c r="BF635" s="70">
        <f t="shared" si="279"/>
        <v>-4.2219236975631347</v>
      </c>
    </row>
    <row r="636" spans="3:58" s="70" customFormat="1">
      <c r="C636" s="70" t="s">
        <v>1386</v>
      </c>
      <c r="D636" s="70" t="s">
        <v>1387</v>
      </c>
      <c r="E636" s="70">
        <v>101</v>
      </c>
      <c r="F636" s="70">
        <v>3</v>
      </c>
      <c r="G636" s="71" t="str">
        <f t="shared" si="263"/>
        <v>101-3</v>
      </c>
      <c r="H636" s="70">
        <v>0</v>
      </c>
      <c r="I636" s="70">
        <v>81</v>
      </c>
      <c r="J636" s="70" t="b">
        <f>IF((I636/100)&gt;(VLOOKUP($G636,[1]Depth_Lookup_CCL!$A$3:$L$549,9,FALSE)),"Value too high",TRUE)</f>
        <v>1</v>
      </c>
      <c r="K636" s="29">
        <f>(VLOOKUP($G636,Depth_Lookup_CCL!$A$3:$Z$549,11,FALSE))+(H636/100)</f>
        <v>272.46499999999997</v>
      </c>
      <c r="L636" s="29">
        <f>(VLOOKUP($G636,Depth_Lookup_CCL!$A$3:$Z$549,11,FALSE))+(I636/100)</f>
        <v>273.27499999999998</v>
      </c>
      <c r="M636" s="67">
        <v>11</v>
      </c>
      <c r="N636" s="70" t="s">
        <v>1389</v>
      </c>
      <c r="O636" s="70" t="s">
        <v>233</v>
      </c>
      <c r="P636" s="73"/>
      <c r="Q636" s="73"/>
      <c r="R636" s="73"/>
      <c r="S636" s="74"/>
      <c r="T636" s="73" t="s">
        <v>158</v>
      </c>
      <c r="U636" s="75" t="s">
        <v>155</v>
      </c>
      <c r="V636" s="73" t="s">
        <v>176</v>
      </c>
      <c r="W636" s="73" t="s">
        <v>167</v>
      </c>
      <c r="X636" s="73">
        <f>VLOOKUP(W636,[8]definitions_list_lookup!$V$12:$W$15,2,FALSE)</f>
        <v>3</v>
      </c>
      <c r="Y636" s="75" t="s">
        <v>242</v>
      </c>
      <c r="Z636" s="75">
        <f>VLOOKUP(Y636,[8]definitions_list_lookup!$AT$3:$AU$5,2,FALSE)</f>
        <v>1</v>
      </c>
      <c r="AA636" s="75">
        <v>20</v>
      </c>
      <c r="AB636" s="75" t="s">
        <v>1414</v>
      </c>
      <c r="AC636" s="73"/>
      <c r="AD636" s="73"/>
      <c r="AE636" s="73" t="e">
        <f>VLOOKUP(AD636,definitions_list_lookup!$Y$12:$Z$15,2,FALSE)</f>
        <v>#N/A</v>
      </c>
      <c r="AF636" s="75"/>
      <c r="AG636" s="75" t="e">
        <f>VLOOKUP(AF636,definitions_list_lookup!$AT$3:$AU$5,2,FALSE)</f>
        <v>#N/A</v>
      </c>
      <c r="AH636" s="73"/>
      <c r="AI636" s="73"/>
      <c r="AJ636" s="73"/>
      <c r="AK636" s="72"/>
      <c r="AL636" s="76"/>
      <c r="AM636" s="76"/>
      <c r="AN636" s="72"/>
      <c r="AO636" s="76"/>
      <c r="AP636" s="72"/>
      <c r="AQ636" s="72"/>
      <c r="AR636" s="72"/>
      <c r="AS636" s="72"/>
      <c r="AT636" s="77">
        <v>31</v>
      </c>
      <c r="AU636" s="78">
        <v>90</v>
      </c>
      <c r="AV636" s="77">
        <v>0</v>
      </c>
      <c r="AW636" s="77">
        <v>360</v>
      </c>
      <c r="AX636" s="77">
        <f t="shared" si="287"/>
        <v>-90.000000000000014</v>
      </c>
      <c r="AY636" s="77">
        <f t="shared" si="288"/>
        <v>270</v>
      </c>
      <c r="AZ636" s="77">
        <f t="shared" si="289"/>
        <v>59.000000000000007</v>
      </c>
      <c r="BA636" s="77">
        <f t="shared" si="290"/>
        <v>360</v>
      </c>
      <c r="BB636" s="77">
        <f t="shared" si="291"/>
        <v>30.999999999999993</v>
      </c>
      <c r="BC636" s="77">
        <f t="shared" si="292"/>
        <v>90</v>
      </c>
      <c r="BD636" s="79">
        <f t="shared" si="293"/>
        <v>30.999999999999993</v>
      </c>
      <c r="BE636" s="70">
        <f t="shared" si="262"/>
        <v>60.999999999999993</v>
      </c>
      <c r="BF636" s="70">
        <f t="shared" si="279"/>
        <v>-0.99999999999999289</v>
      </c>
    </row>
    <row r="637" spans="3:58" s="70" customFormat="1">
      <c r="C637" s="70" t="s">
        <v>1386</v>
      </c>
      <c r="D637" s="70" t="s">
        <v>1387</v>
      </c>
      <c r="E637" s="70">
        <v>101</v>
      </c>
      <c r="F637" s="70">
        <v>4</v>
      </c>
      <c r="G637" s="71" t="str">
        <f t="shared" si="263"/>
        <v>101-4</v>
      </c>
      <c r="H637" s="70">
        <v>0</v>
      </c>
      <c r="I637" s="70">
        <v>66</v>
      </c>
      <c r="J637" s="70" t="b">
        <f>IF((I637/100)&gt;(VLOOKUP($G637,[1]Depth_Lookup_CCL!$A$3:$L$549,9,FALSE)),"Value too high",TRUE)</f>
        <v>1</v>
      </c>
      <c r="K637" s="29">
        <f>(VLOOKUP($G637,Depth_Lookup_CCL!$A$3:$Z$549,11,FALSE))+(H637/100)</f>
        <v>273.29499999999996</v>
      </c>
      <c r="L637" s="29">
        <f>(VLOOKUP($G637,Depth_Lookup_CCL!$A$3:$Z$549,11,FALSE))+(I637/100)</f>
        <v>273.95499999999998</v>
      </c>
      <c r="M637" s="67">
        <v>11</v>
      </c>
      <c r="N637" s="70" t="s">
        <v>1395</v>
      </c>
      <c r="O637" s="70" t="s">
        <v>233</v>
      </c>
      <c r="P637" s="73"/>
      <c r="Q637" s="73"/>
      <c r="R637" s="73"/>
      <c r="S637" s="74"/>
      <c r="T637" s="73" t="s">
        <v>158</v>
      </c>
      <c r="U637" s="75" t="s">
        <v>155</v>
      </c>
      <c r="V637" s="73" t="s">
        <v>176</v>
      </c>
      <c r="W637" s="73" t="s">
        <v>107</v>
      </c>
      <c r="X637" s="73">
        <f>VLOOKUP(W637,[8]definitions_list_lookup!$V$12:$W$15,2,FALSE)</f>
        <v>2</v>
      </c>
      <c r="Y637" s="75" t="s">
        <v>242</v>
      </c>
      <c r="Z637" s="75">
        <f>VLOOKUP(Y637,[8]definitions_list_lookup!$AT$3:$AU$5,2,FALSE)</f>
        <v>1</v>
      </c>
      <c r="AA637" s="75">
        <v>20</v>
      </c>
      <c r="AB637" s="75" t="s">
        <v>1440</v>
      </c>
      <c r="AC637" s="73"/>
      <c r="AD637" s="73"/>
      <c r="AE637" s="73" t="e">
        <f>VLOOKUP(AD637,definitions_list_lookup!$Y$12:$Z$15,2,FALSE)</f>
        <v>#N/A</v>
      </c>
      <c r="AF637" s="75"/>
      <c r="AG637" s="75" t="e">
        <f>VLOOKUP(AF637,definitions_list_lookup!$AT$3:$AU$5,2,FALSE)</f>
        <v>#N/A</v>
      </c>
      <c r="AH637" s="73"/>
      <c r="AI637" s="73"/>
      <c r="AJ637" s="73"/>
      <c r="AK637" s="72"/>
      <c r="AL637" s="76"/>
      <c r="AM637" s="76"/>
      <c r="AN637" s="72"/>
      <c r="AO637" s="76"/>
      <c r="AP637" s="72"/>
      <c r="AQ637" s="72"/>
      <c r="AR637" s="72"/>
      <c r="AS637" s="72"/>
      <c r="AT637" s="77">
        <v>36</v>
      </c>
      <c r="AU637" s="78">
        <v>90</v>
      </c>
      <c r="AV637" s="77">
        <v>6</v>
      </c>
      <c r="AW637" s="77">
        <v>360</v>
      </c>
      <c r="AX637" s="77">
        <f t="shared" si="287"/>
        <v>-98.231507195472403</v>
      </c>
      <c r="AY637" s="77">
        <f t="shared" si="288"/>
        <v>261.76849280452757</v>
      </c>
      <c r="AZ637" s="77">
        <f t="shared" si="289"/>
        <v>53.717401314096868</v>
      </c>
      <c r="BA637" s="77">
        <f t="shared" si="290"/>
        <v>351.76849280452757</v>
      </c>
      <c r="BB637" s="77">
        <f t="shared" si="291"/>
        <v>36.282598685903132</v>
      </c>
      <c r="BC637" s="77">
        <f t="shared" si="292"/>
        <v>81.768492804527568</v>
      </c>
      <c r="BD637" s="79">
        <f t="shared" si="293"/>
        <v>36.282598685903132</v>
      </c>
      <c r="BE637" s="70">
        <f t="shared" si="262"/>
        <v>66.282598685903139</v>
      </c>
      <c r="BF637" s="70">
        <f t="shared" si="279"/>
        <v>-6.2825986859031318</v>
      </c>
    </row>
    <row r="638" spans="3:58" s="70" customFormat="1">
      <c r="C638" s="70" t="s">
        <v>1386</v>
      </c>
      <c r="D638" s="70" t="s">
        <v>1387</v>
      </c>
      <c r="E638" s="70">
        <v>102</v>
      </c>
      <c r="F638" s="70">
        <v>1</v>
      </c>
      <c r="G638" s="71" t="str">
        <f t="shared" si="263"/>
        <v>102-1</v>
      </c>
      <c r="H638" s="70">
        <v>0</v>
      </c>
      <c r="I638" s="70">
        <v>93</v>
      </c>
      <c r="J638" s="70" t="b">
        <f>IF((I638/100)&gt;(VLOOKUP($G638,[1]Depth_Lookup_CCL!$A$3:$L$549,9,FALSE)),"Value too high",TRUE)</f>
        <v>1</v>
      </c>
      <c r="K638" s="29">
        <f>(VLOOKUP($G638,Depth_Lookup_CCL!$A$3:$Z$549,11,FALSE))+(H638/100)</f>
        <v>273.85000000000002</v>
      </c>
      <c r="L638" s="29">
        <f>(VLOOKUP($G638,Depth_Lookup_CCL!$A$3:$Z$549,11,FALSE))+(I638/100)</f>
        <v>274.78000000000003</v>
      </c>
      <c r="M638" s="67">
        <v>11</v>
      </c>
      <c r="N638" s="70" t="s">
        <v>1395</v>
      </c>
      <c r="O638" s="70" t="s">
        <v>233</v>
      </c>
      <c r="P638" s="73"/>
      <c r="Q638" s="73"/>
      <c r="R638" s="73"/>
      <c r="S638" s="74"/>
      <c r="T638" s="73"/>
      <c r="U638" s="75"/>
      <c r="V638" s="73"/>
      <c r="W638" s="73" t="s">
        <v>168</v>
      </c>
      <c r="X638" s="73">
        <f>VLOOKUP(W638,[8]definitions_list_lookup!$V$12:$W$15,2,FALSE)</f>
        <v>0</v>
      </c>
      <c r="Y638" s="75"/>
      <c r="Z638" s="75" t="e">
        <f>VLOOKUP(Y638,[8]definitions_list_lookup!$AT$3:$AU$5,2,FALSE)</f>
        <v>#N/A</v>
      </c>
      <c r="AA638" s="75"/>
      <c r="AB638" s="75"/>
      <c r="AC638" s="73"/>
      <c r="AD638" s="73"/>
      <c r="AE638" s="73" t="e">
        <f>VLOOKUP(AD638,definitions_list_lookup!$Y$12:$Z$15,2,FALSE)</f>
        <v>#N/A</v>
      </c>
      <c r="AF638" s="75"/>
      <c r="AG638" s="75" t="e">
        <f>VLOOKUP(AF638,definitions_list_lookup!$AT$3:$AU$5,2,FALSE)</f>
        <v>#N/A</v>
      </c>
      <c r="AH638" s="73"/>
      <c r="AI638" s="73"/>
      <c r="AJ638" s="73"/>
      <c r="AK638" s="72"/>
      <c r="AL638" s="76"/>
      <c r="AM638" s="76"/>
      <c r="AN638" s="72"/>
      <c r="AO638" s="76"/>
      <c r="AP638" s="72"/>
      <c r="AQ638" s="72"/>
      <c r="AR638" s="72"/>
      <c r="AS638" s="72"/>
      <c r="AT638" s="77">
        <v>33</v>
      </c>
      <c r="AU638" s="78">
        <v>90</v>
      </c>
      <c r="AV638" s="77">
        <v>0</v>
      </c>
      <c r="AW638" s="77">
        <v>360</v>
      </c>
      <c r="AX638" s="77">
        <f t="shared" si="287"/>
        <v>-90.000000000000014</v>
      </c>
      <c r="AY638" s="77">
        <f t="shared" si="288"/>
        <v>270</v>
      </c>
      <c r="AZ638" s="77">
        <f t="shared" si="289"/>
        <v>57</v>
      </c>
      <c r="BA638" s="77">
        <f t="shared" si="290"/>
        <v>360</v>
      </c>
      <c r="BB638" s="77">
        <f t="shared" si="291"/>
        <v>33</v>
      </c>
      <c r="BC638" s="77">
        <f t="shared" si="292"/>
        <v>90</v>
      </c>
      <c r="BD638" s="79">
        <f t="shared" si="293"/>
        <v>33</v>
      </c>
      <c r="BE638" s="70">
        <f t="shared" si="262"/>
        <v>63</v>
      </c>
      <c r="BF638" s="70">
        <f t="shared" si="279"/>
        <v>-3</v>
      </c>
    </row>
    <row r="639" spans="3:58" s="70" customFormat="1">
      <c r="C639" s="70" t="s">
        <v>1386</v>
      </c>
      <c r="D639" s="70" t="s">
        <v>1387</v>
      </c>
      <c r="E639" s="70">
        <v>102</v>
      </c>
      <c r="F639" s="70">
        <v>2</v>
      </c>
      <c r="G639" s="71" t="str">
        <f t="shared" si="263"/>
        <v>102-2</v>
      </c>
      <c r="H639" s="70">
        <v>0</v>
      </c>
      <c r="I639" s="70">
        <v>80</v>
      </c>
      <c r="J639" s="70" t="b">
        <f>IF((I639/100)&gt;(VLOOKUP($G639,[1]Depth_Lookup_CCL!$A$3:$L$549,9,FALSE)),"Value too high",TRUE)</f>
        <v>1</v>
      </c>
      <c r="K639" s="29">
        <f>(VLOOKUP($G639,Depth_Lookup_CCL!$A$3:$Z$549,11,FALSE))+(H639/100)</f>
        <v>274.78000000000003</v>
      </c>
      <c r="L639" s="29">
        <f>(VLOOKUP($G639,Depth_Lookup_CCL!$A$3:$Z$549,11,FALSE))+(I639/100)</f>
        <v>275.58000000000004</v>
      </c>
      <c r="M639" s="67">
        <v>11</v>
      </c>
      <c r="N639" s="70" t="s">
        <v>1389</v>
      </c>
      <c r="O639" s="70" t="s">
        <v>233</v>
      </c>
      <c r="P639" s="73"/>
      <c r="Q639" s="73"/>
      <c r="R639" s="73"/>
      <c r="S639" s="74"/>
      <c r="T639" s="73" t="s">
        <v>170</v>
      </c>
      <c r="U639" s="75" t="s">
        <v>155</v>
      </c>
      <c r="V639" s="73" t="s">
        <v>176</v>
      </c>
      <c r="W639" s="73" t="s">
        <v>167</v>
      </c>
      <c r="X639" s="73">
        <f>VLOOKUP(W639,[8]definitions_list_lookup!$V$12:$W$15,2,FALSE)</f>
        <v>3</v>
      </c>
      <c r="Y639" s="75" t="s">
        <v>243</v>
      </c>
      <c r="Z639" s="75">
        <f>VLOOKUP(Y639,[8]definitions_list_lookup!$AT$3:$AU$5,2,FALSE)</f>
        <v>2</v>
      </c>
      <c r="AA639" s="75">
        <v>15</v>
      </c>
      <c r="AB639" s="75" t="s">
        <v>1425</v>
      </c>
      <c r="AC639" s="73"/>
      <c r="AD639" s="73"/>
      <c r="AE639" s="73" t="e">
        <f>VLOOKUP(AD639,definitions_list_lookup!$Y$12:$Z$15,2,FALSE)</f>
        <v>#N/A</v>
      </c>
      <c r="AF639" s="75"/>
      <c r="AG639" s="75" t="e">
        <f>VLOOKUP(AF639,definitions_list_lookup!$AT$3:$AU$5,2,FALSE)</f>
        <v>#N/A</v>
      </c>
      <c r="AH639" s="73"/>
      <c r="AI639" s="73"/>
      <c r="AJ639" s="73"/>
      <c r="AK639" s="72"/>
      <c r="AL639" s="76"/>
      <c r="AM639" s="76"/>
      <c r="AN639" s="72"/>
      <c r="AO639" s="76"/>
      <c r="AP639" s="72"/>
      <c r="AQ639" s="72"/>
      <c r="AR639" s="72"/>
      <c r="AS639" s="72"/>
      <c r="AT639" s="77">
        <v>33</v>
      </c>
      <c r="AU639" s="78">
        <v>90</v>
      </c>
      <c r="AV639" s="77">
        <v>0</v>
      </c>
      <c r="AW639" s="77">
        <v>360</v>
      </c>
      <c r="AX639" s="77">
        <f t="shared" si="287"/>
        <v>-90.000000000000014</v>
      </c>
      <c r="AY639" s="77">
        <f t="shared" si="288"/>
        <v>270</v>
      </c>
      <c r="AZ639" s="77">
        <f t="shared" si="289"/>
        <v>57</v>
      </c>
      <c r="BA639" s="77">
        <f t="shared" si="290"/>
        <v>360</v>
      </c>
      <c r="BB639" s="77">
        <f t="shared" si="291"/>
        <v>33</v>
      </c>
      <c r="BC639" s="77">
        <f t="shared" si="292"/>
        <v>90</v>
      </c>
      <c r="BD639" s="79">
        <f t="shared" si="293"/>
        <v>33</v>
      </c>
      <c r="BE639" s="70">
        <f t="shared" ref="BE639:BE674" si="294">30+BD639</f>
        <v>63</v>
      </c>
      <c r="BF639" s="70">
        <f t="shared" si="279"/>
        <v>-3</v>
      </c>
    </row>
    <row r="640" spans="3:58" s="70" customFormat="1">
      <c r="C640" s="70" t="s">
        <v>1386</v>
      </c>
      <c r="D640" s="70" t="s">
        <v>1387</v>
      </c>
      <c r="E640" s="70">
        <v>102</v>
      </c>
      <c r="F640" s="70">
        <v>3</v>
      </c>
      <c r="G640" s="71" t="str">
        <f t="shared" si="263"/>
        <v>102-3</v>
      </c>
      <c r="H640" s="70">
        <v>0</v>
      </c>
      <c r="I640" s="70">
        <v>90</v>
      </c>
      <c r="J640" s="70" t="b">
        <f>IF((I640/100)&gt;(VLOOKUP($G640,[1]Depth_Lookup_CCL!$A$3:$L$549,9,FALSE)),"Value too high",TRUE)</f>
        <v>1</v>
      </c>
      <c r="K640" s="29">
        <f>(VLOOKUP($G640,Depth_Lookup_CCL!$A$3:$Z$549,11,FALSE))+(H640/100)</f>
        <v>275.58500000000004</v>
      </c>
      <c r="L640" s="29">
        <f>(VLOOKUP($G640,Depth_Lookup_CCL!$A$3:$Z$549,11,FALSE))+(I640/100)</f>
        <v>276.48500000000001</v>
      </c>
      <c r="M640" s="67">
        <v>11</v>
      </c>
      <c r="N640" s="70" t="s">
        <v>1410</v>
      </c>
      <c r="O640" s="70" t="s">
        <v>233</v>
      </c>
      <c r="P640" s="73"/>
      <c r="Q640" s="73"/>
      <c r="R640" s="73"/>
      <c r="S640" s="74"/>
      <c r="T640" s="73" t="s">
        <v>158</v>
      </c>
      <c r="U640" s="75" t="s">
        <v>155</v>
      </c>
      <c r="V640" s="73" t="s">
        <v>176</v>
      </c>
      <c r="W640" s="73" t="s">
        <v>167</v>
      </c>
      <c r="X640" s="73">
        <f>VLOOKUP(W640,[8]definitions_list_lookup!$V$12:$W$15,2,FALSE)</f>
        <v>3</v>
      </c>
      <c r="Y640" s="75" t="s">
        <v>243</v>
      </c>
      <c r="Z640" s="75">
        <f>VLOOKUP(Y640,[8]definitions_list_lookup!$AT$3:$AU$5,2,FALSE)</f>
        <v>2</v>
      </c>
      <c r="AA640" s="75">
        <v>13</v>
      </c>
      <c r="AB640" s="75" t="s">
        <v>1441</v>
      </c>
      <c r="AC640" s="73"/>
      <c r="AD640" s="73"/>
      <c r="AE640" s="73" t="e">
        <f>VLOOKUP(AD640,definitions_list_lookup!$Y$12:$Z$15,2,FALSE)</f>
        <v>#N/A</v>
      </c>
      <c r="AF640" s="75"/>
      <c r="AG640" s="75" t="e">
        <f>VLOOKUP(AF640,definitions_list_lookup!$AT$3:$AU$5,2,FALSE)</f>
        <v>#N/A</v>
      </c>
      <c r="AH640" s="73"/>
      <c r="AI640" s="73"/>
      <c r="AJ640" s="73"/>
      <c r="AK640" s="72"/>
      <c r="AL640" s="76"/>
      <c r="AM640" s="76"/>
      <c r="AN640" s="72"/>
      <c r="AO640" s="76"/>
      <c r="AP640" s="72"/>
      <c r="AQ640" s="72"/>
      <c r="AR640" s="72"/>
      <c r="AS640" s="72"/>
      <c r="AT640" s="77">
        <v>37</v>
      </c>
      <c r="AU640" s="78">
        <v>90</v>
      </c>
      <c r="AV640" s="77">
        <v>0</v>
      </c>
      <c r="AW640" s="77">
        <v>360</v>
      </c>
      <c r="AX640" s="77">
        <f t="shared" si="287"/>
        <v>-90.000000000000014</v>
      </c>
      <c r="AY640" s="77">
        <f t="shared" si="288"/>
        <v>270</v>
      </c>
      <c r="AZ640" s="77">
        <f t="shared" si="289"/>
        <v>53.000000000000007</v>
      </c>
      <c r="BA640" s="77">
        <f t="shared" si="290"/>
        <v>360</v>
      </c>
      <c r="BB640" s="77">
        <f t="shared" si="291"/>
        <v>36.999999999999993</v>
      </c>
      <c r="BC640" s="77">
        <f t="shared" si="292"/>
        <v>90</v>
      </c>
      <c r="BD640" s="79">
        <f t="shared" si="293"/>
        <v>36.999999999999993</v>
      </c>
      <c r="BE640" s="70">
        <f t="shared" si="294"/>
        <v>67</v>
      </c>
      <c r="BF640" s="70">
        <f t="shared" si="279"/>
        <v>-6.9999999999999929</v>
      </c>
    </row>
    <row r="641" spans="3:59" s="70" customFormat="1">
      <c r="C641" s="70" t="s">
        <v>1386</v>
      </c>
      <c r="D641" s="70" t="s">
        <v>1387</v>
      </c>
      <c r="E641" s="70">
        <v>102</v>
      </c>
      <c r="F641" s="70">
        <v>4</v>
      </c>
      <c r="G641" s="71" t="str">
        <f t="shared" si="263"/>
        <v>102-4</v>
      </c>
      <c r="H641" s="70">
        <v>0</v>
      </c>
      <c r="I641" s="70">
        <v>66</v>
      </c>
      <c r="J641" s="70" t="b">
        <f>IF((I641/100)&gt;(VLOOKUP($G641,[1]Depth_Lookup_CCL!$A$3:$L$549,9,FALSE)),"Value too high",TRUE)</f>
        <v>1</v>
      </c>
      <c r="K641" s="29">
        <f>(VLOOKUP($G641,Depth_Lookup_CCL!$A$3:$Z$549,11,FALSE))+(H641/100)</f>
        <v>276.49500000000006</v>
      </c>
      <c r="L641" s="29">
        <f>(VLOOKUP($G641,Depth_Lookup_CCL!$A$3:$Z$549,11,FALSE))+(I641/100)</f>
        <v>277.15500000000009</v>
      </c>
      <c r="M641" s="67">
        <v>11</v>
      </c>
      <c r="N641" s="70" t="s">
        <v>1395</v>
      </c>
      <c r="O641" s="70" t="s">
        <v>233</v>
      </c>
      <c r="P641" s="73"/>
      <c r="Q641" s="73"/>
      <c r="R641" s="73"/>
      <c r="S641" s="74"/>
      <c r="T641" s="73"/>
      <c r="U641" s="75"/>
      <c r="V641" s="73"/>
      <c r="W641" s="73" t="s">
        <v>168</v>
      </c>
      <c r="X641" s="73">
        <f>VLOOKUP(W641,[8]definitions_list_lookup!$V$12:$W$15,2,FALSE)</f>
        <v>0</v>
      </c>
      <c r="Y641" s="75"/>
      <c r="Z641" s="75" t="e">
        <f>VLOOKUP(Y641,[8]definitions_list_lookup!$AT$3:$AU$5,2,FALSE)</f>
        <v>#N/A</v>
      </c>
      <c r="AA641" s="75"/>
      <c r="AB641" s="75"/>
      <c r="AC641" s="73"/>
      <c r="AD641" s="73"/>
      <c r="AE641" s="73" t="e">
        <f>VLOOKUP(AD641,definitions_list_lookup!$Y$12:$Z$15,2,FALSE)</f>
        <v>#N/A</v>
      </c>
      <c r="AF641" s="75"/>
      <c r="AG641" s="75" t="e">
        <f>VLOOKUP(AF641,definitions_list_lookup!$AT$3:$AU$5,2,FALSE)</f>
        <v>#N/A</v>
      </c>
      <c r="AH641" s="73"/>
      <c r="AI641" s="73"/>
      <c r="AJ641" s="73"/>
      <c r="AK641" s="72"/>
      <c r="AL641" s="76"/>
      <c r="AM641" s="76"/>
      <c r="AN641" s="72"/>
      <c r="AO641" s="76"/>
      <c r="AP641" s="72"/>
      <c r="AQ641" s="72"/>
      <c r="AR641" s="72"/>
      <c r="AS641" s="72"/>
      <c r="AT641" s="77">
        <v>22</v>
      </c>
      <c r="AU641" s="78">
        <v>90</v>
      </c>
      <c r="AV641" s="77">
        <v>0</v>
      </c>
      <c r="AW641" s="77">
        <v>360</v>
      </c>
      <c r="AX641" s="77">
        <f t="shared" si="287"/>
        <v>-90.000000000000014</v>
      </c>
      <c r="AY641" s="77">
        <f t="shared" si="288"/>
        <v>270</v>
      </c>
      <c r="AZ641" s="77">
        <f t="shared" si="289"/>
        <v>68</v>
      </c>
      <c r="BA641" s="77">
        <f t="shared" si="290"/>
        <v>360</v>
      </c>
      <c r="BB641" s="77">
        <f t="shared" si="291"/>
        <v>22</v>
      </c>
      <c r="BC641" s="77">
        <f t="shared" si="292"/>
        <v>90</v>
      </c>
      <c r="BD641" s="79">
        <f t="shared" si="293"/>
        <v>22</v>
      </c>
      <c r="BE641" s="70">
        <f t="shared" si="294"/>
        <v>52</v>
      </c>
      <c r="BF641" s="70">
        <f t="shared" si="279"/>
        <v>8</v>
      </c>
    </row>
    <row r="642" spans="3:59" s="70" customFormat="1">
      <c r="C642" s="70" t="s">
        <v>1386</v>
      </c>
      <c r="D642" s="70" t="s">
        <v>1387</v>
      </c>
      <c r="E642" s="70">
        <v>103</v>
      </c>
      <c r="F642" s="70">
        <v>1</v>
      </c>
      <c r="G642" s="71" t="str">
        <f t="shared" si="263"/>
        <v>103-1</v>
      </c>
      <c r="H642" s="70">
        <v>0</v>
      </c>
      <c r="I642" s="70">
        <v>90</v>
      </c>
      <c r="J642" s="70" t="b">
        <f>IF((I642/100)&gt;(VLOOKUP($G642,[1]Depth_Lookup_CCL!$A$3:$L$549,9,FALSE)),"Value too high",TRUE)</f>
        <v>1</v>
      </c>
      <c r="K642" s="29">
        <f>(VLOOKUP($G642,Depth_Lookup_CCL!$A$3:$Z$549,11,FALSE))+(H642/100)</f>
        <v>276.89999999999998</v>
      </c>
      <c r="L642" s="29">
        <f>(VLOOKUP($G642,Depth_Lookup_CCL!$A$3:$Z$549,11,FALSE))+(I642/100)</f>
        <v>277.79999999999995</v>
      </c>
      <c r="M642" s="67">
        <v>11</v>
      </c>
      <c r="N642" s="70" t="s">
        <v>1395</v>
      </c>
      <c r="O642" s="70" t="s">
        <v>233</v>
      </c>
      <c r="P642" s="73"/>
      <c r="Q642" s="73"/>
      <c r="R642" s="73"/>
      <c r="S642" s="74"/>
      <c r="T642" s="73"/>
      <c r="U642" s="75"/>
      <c r="V642" s="73"/>
      <c r="W642" s="73" t="s">
        <v>168</v>
      </c>
      <c r="X642" s="73">
        <f>VLOOKUP(W642,[8]definitions_list_lookup!$V$12:$W$15,2,FALSE)</f>
        <v>0</v>
      </c>
      <c r="Y642" s="75"/>
      <c r="Z642" s="75" t="e">
        <f>VLOOKUP(Y642,[8]definitions_list_lookup!$AT$3:$AU$5,2,FALSE)</f>
        <v>#N/A</v>
      </c>
      <c r="AA642" s="75"/>
      <c r="AB642" s="75"/>
      <c r="AC642" s="73"/>
      <c r="AD642" s="73"/>
      <c r="AE642" s="73" t="e">
        <f>VLOOKUP(AD642,definitions_list_lookup!$Y$12:$Z$15,2,FALSE)</f>
        <v>#N/A</v>
      </c>
      <c r="AF642" s="75"/>
      <c r="AG642" s="75" t="e">
        <f>VLOOKUP(AF642,definitions_list_lookup!$AT$3:$AU$5,2,FALSE)</f>
        <v>#N/A</v>
      </c>
      <c r="AH642" s="73"/>
      <c r="AI642" s="73"/>
      <c r="AJ642" s="73"/>
      <c r="AK642" s="72"/>
      <c r="AL642" s="76"/>
      <c r="AM642" s="76"/>
      <c r="AN642" s="72"/>
      <c r="AO642" s="76"/>
      <c r="AP642" s="72"/>
      <c r="AQ642" s="72"/>
      <c r="AR642" s="72"/>
      <c r="AS642" s="72"/>
      <c r="AT642" s="77">
        <v>25</v>
      </c>
      <c r="AU642" s="78">
        <v>90</v>
      </c>
      <c r="AV642" s="77">
        <v>0</v>
      </c>
      <c r="AW642" s="77">
        <v>360</v>
      </c>
      <c r="AX642" s="77">
        <f t="shared" si="287"/>
        <v>-90.000000000000014</v>
      </c>
      <c r="AY642" s="77">
        <f t="shared" si="288"/>
        <v>270</v>
      </c>
      <c r="AZ642" s="77">
        <f t="shared" si="289"/>
        <v>65</v>
      </c>
      <c r="BA642" s="77">
        <f t="shared" si="290"/>
        <v>360</v>
      </c>
      <c r="BB642" s="77">
        <f t="shared" si="291"/>
        <v>25</v>
      </c>
      <c r="BC642" s="77">
        <f t="shared" si="292"/>
        <v>90</v>
      </c>
      <c r="BD642" s="79">
        <f t="shared" si="293"/>
        <v>25</v>
      </c>
      <c r="BE642" s="70">
        <f t="shared" si="294"/>
        <v>55</v>
      </c>
      <c r="BF642" s="70">
        <f t="shared" si="279"/>
        <v>5</v>
      </c>
    </row>
    <row r="643" spans="3:59" s="70" customFormat="1">
      <c r="C643" s="70" t="s">
        <v>1386</v>
      </c>
      <c r="D643" s="70" t="s">
        <v>1387</v>
      </c>
      <c r="E643" s="70">
        <v>103</v>
      </c>
      <c r="F643" s="70">
        <v>2</v>
      </c>
      <c r="G643" s="71" t="str">
        <f t="shared" si="263"/>
        <v>103-2</v>
      </c>
      <c r="H643" s="70">
        <v>0</v>
      </c>
      <c r="I643" s="70">
        <v>13</v>
      </c>
      <c r="J643" s="70" t="b">
        <f>IF((I643/100)&gt;(VLOOKUP($G643,[1]Depth_Lookup_CCL!$A$3:$L$549,9,FALSE)),"Value too high",TRUE)</f>
        <v>1</v>
      </c>
      <c r="K643" s="29">
        <f>(VLOOKUP($G643,Depth_Lookup_CCL!$A$3:$Z$549,11,FALSE))+(H643/100)</f>
        <v>277.80499999999995</v>
      </c>
      <c r="L643" s="29">
        <f>(VLOOKUP($G643,Depth_Lookup_CCL!$A$3:$Z$549,11,FALSE))+(I643/100)</f>
        <v>277.93499999999995</v>
      </c>
      <c r="M643" s="67">
        <v>11</v>
      </c>
      <c r="N643" s="70" t="s">
        <v>1410</v>
      </c>
      <c r="O643" s="70" t="s">
        <v>233</v>
      </c>
      <c r="P643" s="73"/>
      <c r="Q643" s="73"/>
      <c r="R643" s="73"/>
      <c r="S643" s="74"/>
      <c r="T643" s="73" t="s">
        <v>158</v>
      </c>
      <c r="U643" s="75" t="s">
        <v>155</v>
      </c>
      <c r="V643" s="73" t="s">
        <v>176</v>
      </c>
      <c r="W643" s="73" t="s">
        <v>107</v>
      </c>
      <c r="X643" s="73">
        <f>VLOOKUP(W643,[8]definitions_list_lookup!$V$12:$W$15,2,FALSE)</f>
        <v>2</v>
      </c>
      <c r="Y643" s="75" t="s">
        <v>242</v>
      </c>
      <c r="Z643" s="75">
        <f>VLOOKUP(Y643,[8]definitions_list_lookup!$AT$3:$AU$5,2,FALSE)</f>
        <v>1</v>
      </c>
      <c r="AA643" s="75">
        <v>35</v>
      </c>
      <c r="AB643" s="75" t="s">
        <v>1442</v>
      </c>
      <c r="AC643" s="73"/>
      <c r="AD643" s="73"/>
      <c r="AE643" s="73" t="e">
        <f>VLOOKUP(AD643,definitions_list_lookup!$Y$12:$Z$15,2,FALSE)</f>
        <v>#N/A</v>
      </c>
      <c r="AF643" s="75"/>
      <c r="AG643" s="75" t="e">
        <f>VLOOKUP(AF643,definitions_list_lookup!$AT$3:$AU$5,2,FALSE)</f>
        <v>#N/A</v>
      </c>
      <c r="AH643" s="73"/>
      <c r="AI643" s="73"/>
      <c r="AJ643" s="73"/>
      <c r="AK643" s="72"/>
      <c r="AL643" s="76"/>
      <c r="AM643" s="76"/>
      <c r="AN643" s="72"/>
      <c r="AO643" s="76"/>
      <c r="AP643" s="72"/>
      <c r="AQ643" s="72"/>
      <c r="AR643" s="72"/>
      <c r="AS643" s="72"/>
      <c r="AT643" s="77">
        <v>23</v>
      </c>
      <c r="AU643" s="78">
        <v>90</v>
      </c>
      <c r="AV643" s="77">
        <v>0</v>
      </c>
      <c r="AW643" s="77">
        <v>360</v>
      </c>
      <c r="AX643" s="77">
        <f>+(IF($AU643&lt;$AW643,((MIN($AW643,$AU643)+(DEGREES(ATAN((TAN(RADIANS($AV643))/((TAN(RADIANS($AT643))*SIN(RADIANS(ABS($AU643-$AW643))))))-(COS(RADIANS(ABS($AU643-$AW643)))/SIN(RADIANS(ABS($AU643-$AW643)))))))-180)),((MAX($AW643,$AU643)-(DEGREES(ATAN((TAN(RADIANS($AV643))/((TAN(RADIANS($AT643))*SIN(RADIANS(ABS($AU643-$AW643))))))-(COS(RADIANS(ABS($AU643-$AW643)))/SIN(RADIANS(ABS($AU643-$AW643)))))))-180))))</f>
        <v>-90.000000000000014</v>
      </c>
      <c r="AY643" s="77">
        <f>IF($AX643&gt;0,$AX643,360+$AX643)</f>
        <v>270</v>
      </c>
      <c r="AZ643" s="77">
        <f>+ABS(DEGREES(ATAN((COS(RADIANS(ABS($AX643+180-(IF($AU643&gt;$AW643,MAX($AV643,$AU643),MIN($AU643,$AW643))))))/(TAN(RADIANS($AT643)))))))</f>
        <v>67</v>
      </c>
      <c r="BA643" s="77">
        <f>+IF(($AX643+90)&gt;0,$AX643+90,$AX643+450)</f>
        <v>360</v>
      </c>
      <c r="BB643" s="77">
        <f>-$AZ643+90</f>
        <v>23</v>
      </c>
      <c r="BC643" s="77">
        <f>IF(($AY643&lt;180),$AY643+180,$AY643-180)</f>
        <v>90</v>
      </c>
      <c r="BD643" s="79">
        <f>-$AZ643+90</f>
        <v>23</v>
      </c>
      <c r="BE643" s="70">
        <f>30+BD643</f>
        <v>53</v>
      </c>
      <c r="BF643" s="70">
        <f>30-BD643</f>
        <v>7</v>
      </c>
    </row>
    <row r="644" spans="3:59" s="70" customFormat="1">
      <c r="C644" s="70" t="s">
        <v>1386</v>
      </c>
      <c r="D644" s="70" t="s">
        <v>1387</v>
      </c>
      <c r="E644" s="70">
        <v>103</v>
      </c>
      <c r="F644" s="70">
        <v>2</v>
      </c>
      <c r="G644" s="71" t="str">
        <f t="shared" ref="G644:G648" si="295">E644&amp;"-"&amp;F644</f>
        <v>103-2</v>
      </c>
      <c r="H644" s="70">
        <v>13</v>
      </c>
      <c r="I644" s="70">
        <v>45</v>
      </c>
      <c r="J644" s="70" t="b">
        <f>IF((I644/100)&gt;(VLOOKUP($G644,[1]Depth_Lookup_CCL!$A$3:$L$549,9,FALSE)),"Value too high",TRUE)</f>
        <v>1</v>
      </c>
      <c r="K644" s="29">
        <f>(VLOOKUP($G644,Depth_Lookup_CCL!$A$3:$Z$549,11,FALSE))+(H644/100)</f>
        <v>277.93499999999995</v>
      </c>
      <c r="L644" s="29">
        <f>(VLOOKUP($G644,Depth_Lookup_CCL!$A$3:$Z$549,11,FALSE))+(I644/100)</f>
        <v>278.25499999999994</v>
      </c>
      <c r="M644" s="67">
        <v>11</v>
      </c>
      <c r="N644" s="70" t="s">
        <v>1410</v>
      </c>
      <c r="P644" s="73"/>
      <c r="Q644" s="73"/>
      <c r="R644" s="73"/>
      <c r="S644" s="74"/>
      <c r="T644" s="73"/>
      <c r="U644" s="75"/>
      <c r="V644" s="73"/>
      <c r="W644" s="73"/>
      <c r="X644" s="73"/>
      <c r="Y644" s="75"/>
      <c r="Z644" s="75"/>
      <c r="AA644" s="75"/>
      <c r="AB644" s="75"/>
      <c r="AC644" s="73"/>
      <c r="AD644" s="73"/>
      <c r="AE644" s="73"/>
      <c r="AF644" s="75"/>
      <c r="AG644" s="75"/>
      <c r="AH644" s="73"/>
      <c r="AI644" s="73"/>
      <c r="AJ644" s="73"/>
      <c r="AK644" s="72"/>
      <c r="AL644" s="76"/>
      <c r="AM644" s="76"/>
      <c r="AN644" s="72"/>
      <c r="AO644" s="76"/>
      <c r="AP644" s="72"/>
      <c r="AQ644" s="72"/>
      <c r="AR644" s="72"/>
      <c r="AS644" s="72"/>
      <c r="AT644" s="77">
        <v>39</v>
      </c>
      <c r="AU644" s="78">
        <v>90</v>
      </c>
      <c r="AV644" s="77">
        <v>0</v>
      </c>
      <c r="AW644" s="77">
        <v>360</v>
      </c>
      <c r="AX644" s="77">
        <f>+(IF($AU644&lt;$AW644,((MIN($AW644,$AU644)+(DEGREES(ATAN((TAN(RADIANS($AV644))/((TAN(RADIANS($AT644))*SIN(RADIANS(ABS($AU644-$AW644))))))-(COS(RADIANS(ABS($AU644-$AW644)))/SIN(RADIANS(ABS($AU644-$AW644)))))))-180)),((MAX($AW644,$AU644)-(DEGREES(ATAN((TAN(RADIANS($AV644))/((TAN(RADIANS($AT644))*SIN(RADIANS(ABS($AU644-$AW644))))))-(COS(RADIANS(ABS($AU644-$AW644)))/SIN(RADIANS(ABS($AU644-$AW644)))))))-180))))</f>
        <v>-90.000000000000014</v>
      </c>
      <c r="AY644" s="77">
        <f>IF($AX644&gt;0,$AX644,360+$AX644)</f>
        <v>270</v>
      </c>
      <c r="AZ644" s="77">
        <f>+ABS(DEGREES(ATAN((COS(RADIANS(ABS($AX644+180-(IF($AU644&gt;$AW644,MAX($AV644,$AU644),MIN($AU644,$AW644))))))/(TAN(RADIANS($AT644)))))))</f>
        <v>51</v>
      </c>
      <c r="BA644" s="77">
        <f>+IF(($AX644+90)&gt;0,$AX644+90,$AX644+450)</f>
        <v>360</v>
      </c>
      <c r="BB644" s="77">
        <f>-$AZ644+90</f>
        <v>39</v>
      </c>
      <c r="BC644" s="77">
        <f>IF(($AY644&lt;180),$AY644+180,$AY644-180)</f>
        <v>90</v>
      </c>
      <c r="BD644" s="79">
        <f>-$AZ644+90</f>
        <v>39</v>
      </c>
      <c r="BE644" s="70">
        <f>30+BD644</f>
        <v>69</v>
      </c>
      <c r="BF644" s="70">
        <f>30-BD644</f>
        <v>-9</v>
      </c>
    </row>
    <row r="645" spans="3:59" s="70" customFormat="1">
      <c r="C645" s="70" t="s">
        <v>1386</v>
      </c>
      <c r="D645" s="70" t="s">
        <v>1387</v>
      </c>
      <c r="E645" s="70">
        <v>103</v>
      </c>
      <c r="F645" s="70">
        <v>2</v>
      </c>
      <c r="G645" s="71" t="str">
        <f t="shared" si="295"/>
        <v>103-2</v>
      </c>
      <c r="H645" s="70">
        <v>45</v>
      </c>
      <c r="I645" s="70">
        <v>50</v>
      </c>
      <c r="J645" s="70" t="b">
        <f>IF((I645/100)&gt;(VLOOKUP($G645,[1]Depth_Lookup_CCL!$A$3:$L$549,9,FALSE)),"Value too high",TRUE)</f>
        <v>1</v>
      </c>
      <c r="K645" s="29">
        <f>(VLOOKUP($G645,Depth_Lookup_CCL!$A$3:$Z$549,11,FALSE))+(H645/100)</f>
        <v>278.25499999999994</v>
      </c>
      <c r="L645" s="29">
        <f>(VLOOKUP($G645,Depth_Lookup_CCL!$A$3:$Z$549,11,FALSE))+(I645/100)</f>
        <v>278.30499999999995</v>
      </c>
      <c r="M645" s="67">
        <v>11</v>
      </c>
      <c r="N645" s="70" t="s">
        <v>1410</v>
      </c>
      <c r="P645" s="73"/>
      <c r="Q645" s="73"/>
      <c r="R645" s="73"/>
      <c r="S645" s="74"/>
      <c r="T645" s="73"/>
      <c r="U645" s="75"/>
      <c r="V645" s="73"/>
      <c r="W645" s="73"/>
      <c r="X645" s="73"/>
      <c r="Y645" s="75"/>
      <c r="Z645" s="75"/>
      <c r="AA645" s="75"/>
      <c r="AB645" s="75"/>
      <c r="AC645" s="73"/>
      <c r="AD645" s="73"/>
      <c r="AE645" s="73"/>
      <c r="AF645" s="75"/>
      <c r="AG645" s="75"/>
      <c r="AH645" s="73"/>
      <c r="AI645" s="73"/>
      <c r="AJ645" s="73"/>
      <c r="AK645" s="72"/>
      <c r="AL645" s="76"/>
      <c r="AM645" s="76"/>
      <c r="AN645" s="72"/>
      <c r="AO645" s="76"/>
      <c r="AP645" s="72"/>
      <c r="AQ645" s="72"/>
      <c r="AR645" s="72"/>
      <c r="AS645" s="72"/>
    </row>
    <row r="646" spans="3:59" s="70" customFormat="1">
      <c r="C646" s="70" t="s">
        <v>1386</v>
      </c>
      <c r="D646" s="70" t="s">
        <v>1387</v>
      </c>
      <c r="E646" s="70">
        <v>103</v>
      </c>
      <c r="F646" s="70">
        <v>2</v>
      </c>
      <c r="G646" s="71" t="str">
        <f t="shared" si="295"/>
        <v>103-2</v>
      </c>
      <c r="H646" s="70">
        <v>50</v>
      </c>
      <c r="I646" s="70">
        <v>60</v>
      </c>
      <c r="J646" s="70" t="b">
        <f>IF((I646/100)&gt;(VLOOKUP($G646,[1]Depth_Lookup_CCL!$A$3:$L$549,9,FALSE)),"Value too high",TRUE)</f>
        <v>1</v>
      </c>
      <c r="K646" s="29">
        <f>(VLOOKUP($G646,Depth_Lookup_CCL!$A$3:$Z$549,11,FALSE))+(H646/100)</f>
        <v>278.30499999999995</v>
      </c>
      <c r="L646" s="29">
        <f>(VLOOKUP($G646,Depth_Lookup_CCL!$A$3:$Z$549,11,FALSE))+(I646/100)</f>
        <v>278.40499999999997</v>
      </c>
      <c r="M646" s="67">
        <v>11</v>
      </c>
      <c r="N646" s="70" t="s">
        <v>1410</v>
      </c>
      <c r="P646" s="73"/>
      <c r="Q646" s="73"/>
      <c r="R646" s="73"/>
      <c r="S646" s="74"/>
      <c r="T646" s="73"/>
      <c r="U646" s="75"/>
      <c r="V646" s="73"/>
      <c r="W646" s="73"/>
      <c r="X646" s="73"/>
      <c r="Y646" s="75"/>
      <c r="Z646" s="75"/>
      <c r="AA646" s="75"/>
      <c r="AB646" s="75"/>
      <c r="AC646" s="73"/>
      <c r="AD646" s="73"/>
      <c r="AE646" s="73"/>
      <c r="AF646" s="75"/>
      <c r="AG646" s="75"/>
      <c r="AH646" s="73"/>
      <c r="AI646" s="73"/>
      <c r="AJ646" s="73"/>
      <c r="AK646" s="72"/>
      <c r="AL646" s="76"/>
      <c r="AM646" s="76"/>
      <c r="AN646" s="72"/>
      <c r="AO646" s="76"/>
      <c r="AP646" s="72"/>
      <c r="AQ646" s="72"/>
      <c r="AR646" s="72"/>
      <c r="AS646" s="72"/>
      <c r="AT646" s="77">
        <v>15</v>
      </c>
      <c r="AU646" s="78">
        <v>270</v>
      </c>
      <c r="AV646" s="77">
        <v>0</v>
      </c>
      <c r="AW646" s="77">
        <v>360</v>
      </c>
      <c r="AX646" s="77">
        <f t="shared" si="287"/>
        <v>90</v>
      </c>
      <c r="AY646" s="77">
        <f t="shared" si="288"/>
        <v>90</v>
      </c>
      <c r="AZ646" s="77">
        <f t="shared" si="289"/>
        <v>75</v>
      </c>
      <c r="BA646" s="77">
        <f t="shared" si="290"/>
        <v>180</v>
      </c>
      <c r="BB646" s="77">
        <f t="shared" si="291"/>
        <v>15</v>
      </c>
      <c r="BC646" s="77">
        <f t="shared" si="292"/>
        <v>270</v>
      </c>
      <c r="BD646" s="79">
        <f t="shared" si="293"/>
        <v>15</v>
      </c>
      <c r="BE646" s="70">
        <f t="shared" ref="BE646:BE647" si="296">30+BD646</f>
        <v>45</v>
      </c>
      <c r="BF646" s="70">
        <f t="shared" ref="BF646:BF647" si="297">30-BD646</f>
        <v>15</v>
      </c>
      <c r="BG646" s="70" t="s">
        <v>1491</v>
      </c>
    </row>
    <row r="647" spans="3:59" s="70" customFormat="1">
      <c r="C647" s="70" t="s">
        <v>1386</v>
      </c>
      <c r="D647" s="70" t="s">
        <v>1387</v>
      </c>
      <c r="E647" s="70">
        <v>103</v>
      </c>
      <c r="F647" s="70">
        <v>2</v>
      </c>
      <c r="G647" s="71" t="str">
        <f t="shared" ref="G647" si="298">E647&amp;"-"&amp;F647</f>
        <v>103-2</v>
      </c>
      <c r="H647" s="70">
        <v>60</v>
      </c>
      <c r="I647" s="70">
        <v>61</v>
      </c>
      <c r="J647" s="70" t="b">
        <f>IF((I647/100)&gt;(VLOOKUP($G647,[1]Depth_Lookup_CCL!$A$3:$L$549,9,FALSE)),"Value too high",TRUE)</f>
        <v>1</v>
      </c>
      <c r="K647" s="29">
        <f>(VLOOKUP($G647,Depth_Lookup_CCL!$A$3:$Z$549,11,FALSE))+(H647/100)</f>
        <v>278.40499999999997</v>
      </c>
      <c r="L647" s="29">
        <f>(VLOOKUP($G647,Depth_Lookup_CCL!$A$3:$Z$549,11,FALSE))+(I647/100)</f>
        <v>278.41499999999996</v>
      </c>
      <c r="M647" s="67">
        <v>11</v>
      </c>
      <c r="N647" s="70" t="s">
        <v>1410</v>
      </c>
      <c r="P647" s="73"/>
      <c r="Q647" s="73"/>
      <c r="R647" s="73"/>
      <c r="S647" s="74"/>
      <c r="T647" s="73"/>
      <c r="U647" s="75"/>
      <c r="V647" s="73"/>
      <c r="W647" s="73"/>
      <c r="X647" s="73"/>
      <c r="Y647" s="75"/>
      <c r="Z647" s="75"/>
      <c r="AA647" s="75"/>
      <c r="AB647" s="75"/>
      <c r="AC647" s="73"/>
      <c r="AD647" s="73"/>
      <c r="AE647" s="73"/>
      <c r="AF647" s="75"/>
      <c r="AG647" s="75"/>
      <c r="AH647" s="73"/>
      <c r="AI647" s="73"/>
      <c r="AJ647" s="73"/>
      <c r="AK647" s="72" t="s">
        <v>8</v>
      </c>
      <c r="AL647" s="76" t="s">
        <v>287</v>
      </c>
      <c r="AM647" s="76" t="s">
        <v>286</v>
      </c>
      <c r="AN647" s="72">
        <v>0.5</v>
      </c>
      <c r="AO647" s="76" t="s">
        <v>1492</v>
      </c>
      <c r="AP647" s="72"/>
      <c r="AQ647" s="72"/>
      <c r="AR647" s="72"/>
      <c r="AS647" s="72"/>
      <c r="AT647" s="77">
        <v>40</v>
      </c>
      <c r="AU647" s="78">
        <v>90</v>
      </c>
      <c r="AV647" s="77">
        <v>42</v>
      </c>
      <c r="AW647" s="77">
        <v>360</v>
      </c>
      <c r="AX647" s="77">
        <f t="shared" si="287"/>
        <v>-137.01840965541254</v>
      </c>
      <c r="AY647" s="77">
        <f t="shared" si="288"/>
        <v>222.98159034458746</v>
      </c>
      <c r="AZ647" s="77">
        <f t="shared" si="289"/>
        <v>39.093648460948408</v>
      </c>
      <c r="BA647" s="77">
        <f t="shared" si="290"/>
        <v>312.98159034458746</v>
      </c>
      <c r="BB647" s="77">
        <f t="shared" si="291"/>
        <v>50.906351539051592</v>
      </c>
      <c r="BC647" s="77">
        <f t="shared" si="292"/>
        <v>42.98159034458746</v>
      </c>
      <c r="BD647" s="79">
        <f t="shared" si="293"/>
        <v>50.906351539051592</v>
      </c>
      <c r="BE647" s="70">
        <f t="shared" si="296"/>
        <v>80.906351539051599</v>
      </c>
      <c r="BF647" s="70">
        <f t="shared" si="297"/>
        <v>-20.906351539051592</v>
      </c>
      <c r="BG647" s="70" t="s">
        <v>1476</v>
      </c>
    </row>
    <row r="648" spans="3:59" s="70" customFormat="1">
      <c r="C648" s="70" t="s">
        <v>1386</v>
      </c>
      <c r="D648" s="70" t="s">
        <v>1387</v>
      </c>
      <c r="E648" s="70">
        <v>103</v>
      </c>
      <c r="F648" s="70">
        <v>2</v>
      </c>
      <c r="G648" s="71" t="str">
        <f t="shared" si="295"/>
        <v>103-2</v>
      </c>
      <c r="H648" s="70">
        <v>61</v>
      </c>
      <c r="I648" s="70">
        <v>88</v>
      </c>
      <c r="J648" s="70" t="b">
        <f>IF((I648/100)&gt;(VLOOKUP($G648,[1]Depth_Lookup_CCL!$A$3:$L$549,9,FALSE)),"Value too high",TRUE)</f>
        <v>1</v>
      </c>
      <c r="K648" s="29">
        <f>(VLOOKUP($G648,Depth_Lookup_CCL!$A$3:$Z$549,11,FALSE))+(H648/100)</f>
        <v>278.41499999999996</v>
      </c>
      <c r="L648" s="29">
        <f>(VLOOKUP($G648,Depth_Lookup_CCL!$A$3:$Z$549,11,FALSE))+(I648/100)</f>
        <v>278.68499999999995</v>
      </c>
      <c r="M648" s="67">
        <v>11</v>
      </c>
      <c r="N648" s="70" t="s">
        <v>1410</v>
      </c>
      <c r="P648" s="73"/>
      <c r="Q648" s="73"/>
      <c r="R648" s="73"/>
      <c r="S648" s="74"/>
      <c r="T648" s="73"/>
      <c r="U648" s="75"/>
      <c r="V648" s="73"/>
      <c r="W648" s="73"/>
      <c r="X648" s="73"/>
      <c r="Y648" s="75"/>
      <c r="Z648" s="75"/>
      <c r="AA648" s="75"/>
      <c r="AB648" s="75"/>
      <c r="AC648" s="73"/>
      <c r="AD648" s="73"/>
      <c r="AE648" s="73"/>
      <c r="AF648" s="75"/>
      <c r="AG648" s="75"/>
      <c r="AH648" s="73"/>
      <c r="AI648" s="73"/>
      <c r="AJ648" s="73"/>
      <c r="AK648" s="72"/>
      <c r="AL648" s="76"/>
      <c r="AM648" s="76"/>
      <c r="AN648" s="72"/>
      <c r="AO648" s="76"/>
      <c r="AP648" s="72"/>
      <c r="AQ648" s="72"/>
      <c r="AR648" s="72"/>
      <c r="AS648" s="72"/>
      <c r="AT648" s="77"/>
      <c r="AU648" s="78"/>
      <c r="AV648" s="77"/>
      <c r="AW648" s="77"/>
      <c r="AX648" s="77"/>
      <c r="AY648" s="77"/>
      <c r="AZ648" s="77"/>
      <c r="BA648" s="77"/>
      <c r="BB648" s="77"/>
      <c r="BC648" s="77"/>
      <c r="BD648" s="79"/>
    </row>
    <row r="649" spans="3:59" s="70" customFormat="1">
      <c r="C649" s="70" t="s">
        <v>1386</v>
      </c>
      <c r="D649" s="70" t="s">
        <v>1387</v>
      </c>
      <c r="E649" s="70">
        <v>103</v>
      </c>
      <c r="F649" s="70">
        <v>3</v>
      </c>
      <c r="G649" s="71" t="str">
        <f t="shared" si="263"/>
        <v>103-3</v>
      </c>
      <c r="H649" s="70">
        <v>0</v>
      </c>
      <c r="I649" s="70">
        <v>95</v>
      </c>
      <c r="J649" s="70" t="b">
        <f>IF((I649/100)&gt;(VLOOKUP($G649,[1]Depth_Lookup_CCL!$A$3:$L$549,9,FALSE)),"Value too high",TRUE)</f>
        <v>1</v>
      </c>
      <c r="K649" s="29">
        <f>(VLOOKUP($G649,Depth_Lookup_CCL!$A$3:$Z$549,11,FALSE))+(H649/100)</f>
        <v>278.68499999999995</v>
      </c>
      <c r="L649" s="29">
        <f>(VLOOKUP($G649,Depth_Lookup_CCL!$A$3:$Z$549,11,FALSE))+(I649/100)</f>
        <v>279.63499999999993</v>
      </c>
      <c r="M649" s="67">
        <v>11</v>
      </c>
      <c r="N649" s="70" t="s">
        <v>1389</v>
      </c>
      <c r="O649" s="70" t="s">
        <v>233</v>
      </c>
      <c r="P649" s="73"/>
      <c r="Q649" s="73"/>
      <c r="R649" s="73"/>
      <c r="S649" s="74"/>
      <c r="T649" s="73" t="s">
        <v>158</v>
      </c>
      <c r="U649" s="75"/>
      <c r="V649" s="73"/>
      <c r="W649" s="73" t="s">
        <v>168</v>
      </c>
      <c r="X649" s="73">
        <f>VLOOKUP(W649,[8]definitions_list_lookup!$V$12:$W$15,2,FALSE)</f>
        <v>0</v>
      </c>
      <c r="Y649" s="75"/>
      <c r="Z649" s="75" t="e">
        <f>VLOOKUP(Y649,[8]definitions_list_lookup!$AT$3:$AU$5,2,FALSE)</f>
        <v>#N/A</v>
      </c>
      <c r="AA649" s="75"/>
      <c r="AB649" s="75" t="s">
        <v>1443</v>
      </c>
      <c r="AC649" s="73"/>
      <c r="AD649" s="73"/>
      <c r="AE649" s="73" t="e">
        <f>VLOOKUP(AD649,definitions_list_lookup!$Y$12:$Z$15,2,FALSE)</f>
        <v>#N/A</v>
      </c>
      <c r="AF649" s="75"/>
      <c r="AG649" s="75" t="e">
        <f>VLOOKUP(AF649,definitions_list_lookup!$AT$3:$AU$5,2,FALSE)</f>
        <v>#N/A</v>
      </c>
      <c r="AH649" s="73"/>
      <c r="AI649" s="73"/>
      <c r="AJ649" s="73"/>
      <c r="AK649" s="72"/>
      <c r="AL649" s="76"/>
      <c r="AM649" s="76"/>
      <c r="AN649" s="72"/>
      <c r="AO649" s="76"/>
      <c r="AP649" s="72"/>
      <c r="AQ649" s="72"/>
      <c r="AR649" s="72"/>
      <c r="AS649" s="72"/>
      <c r="AT649" s="77">
        <v>31</v>
      </c>
      <c r="AU649" s="78">
        <v>90</v>
      </c>
      <c r="AV649" s="77">
        <v>0</v>
      </c>
      <c r="AW649" s="77">
        <v>360</v>
      </c>
      <c r="AX649" s="77">
        <f t="shared" si="287"/>
        <v>-90.000000000000014</v>
      </c>
      <c r="AY649" s="77">
        <f t="shared" si="288"/>
        <v>270</v>
      </c>
      <c r="AZ649" s="77">
        <f t="shared" si="289"/>
        <v>59.000000000000007</v>
      </c>
      <c r="BA649" s="77">
        <f t="shared" si="290"/>
        <v>360</v>
      </c>
      <c r="BB649" s="77">
        <f t="shared" si="291"/>
        <v>30.999999999999993</v>
      </c>
      <c r="BC649" s="77">
        <f t="shared" si="292"/>
        <v>90</v>
      </c>
      <c r="BD649" s="79">
        <f t="shared" si="293"/>
        <v>30.999999999999993</v>
      </c>
      <c r="BE649" s="70">
        <f t="shared" si="294"/>
        <v>60.999999999999993</v>
      </c>
      <c r="BF649" s="70">
        <f t="shared" si="279"/>
        <v>-0.99999999999999289</v>
      </c>
    </row>
    <row r="650" spans="3:59" s="70" customFormat="1">
      <c r="C650" s="70" t="s">
        <v>1386</v>
      </c>
      <c r="D650" s="70" t="s">
        <v>1387</v>
      </c>
      <c r="E650" s="70">
        <v>104</v>
      </c>
      <c r="F650" s="70">
        <v>1</v>
      </c>
      <c r="G650" s="71" t="str">
        <f t="shared" si="263"/>
        <v>104-1</v>
      </c>
      <c r="H650" s="70">
        <v>0</v>
      </c>
      <c r="I650" s="70">
        <v>68</v>
      </c>
      <c r="J650" s="70" t="b">
        <f>IF((I650/100)&gt;(VLOOKUP($G650,[1]Depth_Lookup_CCL!$A$3:$L$549,9,FALSE)),"Value too high",TRUE)</f>
        <v>1</v>
      </c>
      <c r="K650" s="29">
        <f>(VLOOKUP($G650,Depth_Lookup_CCL!$A$3:$Z$549,11,FALSE))+(H650/100)</f>
        <v>279.95</v>
      </c>
      <c r="L650" s="29">
        <f>(VLOOKUP($G650,Depth_Lookup_CCL!$A$3:$Z$549,11,FALSE))+(I650/100)</f>
        <v>280.63</v>
      </c>
      <c r="M650" s="67">
        <v>11</v>
      </c>
      <c r="N650" s="70" t="s">
        <v>1389</v>
      </c>
      <c r="O650" s="70" t="s">
        <v>233</v>
      </c>
      <c r="P650" s="73"/>
      <c r="Q650" s="73"/>
      <c r="R650" s="73"/>
      <c r="S650" s="74"/>
      <c r="T650" s="73"/>
      <c r="U650" s="75"/>
      <c r="V650" s="73"/>
      <c r="W650" s="73" t="s">
        <v>168</v>
      </c>
      <c r="X650" s="73">
        <f>VLOOKUP(W650,[8]definitions_list_lookup!$V$12:$W$15,2,FALSE)</f>
        <v>0</v>
      </c>
      <c r="Y650" s="75"/>
      <c r="Z650" s="75" t="e">
        <f>VLOOKUP(Y650,[8]definitions_list_lookup!$AT$3:$AU$5,2,FALSE)</f>
        <v>#N/A</v>
      </c>
      <c r="AA650" s="75"/>
      <c r="AB650" s="75"/>
      <c r="AC650" s="73"/>
      <c r="AD650" s="73"/>
      <c r="AE650" s="73" t="e">
        <f>VLOOKUP(AD650,definitions_list_lookup!$Y$12:$Z$15,2,FALSE)</f>
        <v>#N/A</v>
      </c>
      <c r="AF650" s="75"/>
      <c r="AG650" s="75" t="e">
        <f>VLOOKUP(AF650,definitions_list_lookup!$AT$3:$AU$5,2,FALSE)</f>
        <v>#N/A</v>
      </c>
      <c r="AH650" s="73"/>
      <c r="AI650" s="73"/>
      <c r="AJ650" s="73"/>
      <c r="AK650" s="72"/>
      <c r="AL650" s="76"/>
      <c r="AM650" s="76"/>
      <c r="AN650" s="72"/>
      <c r="AO650" s="76"/>
      <c r="AP650" s="72"/>
      <c r="AQ650" s="72"/>
      <c r="AR650" s="72"/>
      <c r="AS650" s="72"/>
      <c r="AT650" s="77">
        <v>28</v>
      </c>
      <c r="AU650" s="78">
        <v>90</v>
      </c>
      <c r="AV650" s="77">
        <v>0</v>
      </c>
      <c r="AW650" s="77">
        <v>360</v>
      </c>
      <c r="AX650" s="77">
        <f t="shared" si="287"/>
        <v>-90.000000000000014</v>
      </c>
      <c r="AY650" s="77">
        <f t="shared" si="288"/>
        <v>270</v>
      </c>
      <c r="AZ650" s="77">
        <f t="shared" si="289"/>
        <v>62</v>
      </c>
      <c r="BA650" s="77">
        <f t="shared" si="290"/>
        <v>360</v>
      </c>
      <c r="BB650" s="77">
        <f t="shared" si="291"/>
        <v>28</v>
      </c>
      <c r="BC650" s="77">
        <f t="shared" si="292"/>
        <v>90</v>
      </c>
      <c r="BD650" s="79">
        <f t="shared" si="293"/>
        <v>28</v>
      </c>
      <c r="BE650" s="70">
        <f t="shared" si="294"/>
        <v>58</v>
      </c>
      <c r="BF650" s="70">
        <f t="shared" si="279"/>
        <v>2</v>
      </c>
    </row>
    <row r="651" spans="3:59" s="70" customFormat="1">
      <c r="C651" s="70" t="s">
        <v>1386</v>
      </c>
      <c r="D651" s="70" t="s">
        <v>1387</v>
      </c>
      <c r="E651" s="70">
        <v>104</v>
      </c>
      <c r="F651" s="70">
        <v>2</v>
      </c>
      <c r="G651" s="71" t="str">
        <f t="shared" si="263"/>
        <v>104-2</v>
      </c>
      <c r="H651" s="70">
        <v>0</v>
      </c>
      <c r="I651" s="70">
        <v>83</v>
      </c>
      <c r="J651" s="70" t="b">
        <f>IF((I651/100)&gt;(VLOOKUP($G651,[1]Depth_Lookup_CCL!$A$3:$L$549,9,FALSE)),"Value too high",TRUE)</f>
        <v>1</v>
      </c>
      <c r="K651" s="29">
        <f>(VLOOKUP($G651,Depth_Lookup_CCL!$A$3:$Z$549,11,FALSE))+(H651/100)</f>
        <v>280.63499999999999</v>
      </c>
      <c r="L651" s="29">
        <f>(VLOOKUP($G651,Depth_Lookup_CCL!$A$3:$Z$549,11,FALSE))+(I651/100)</f>
        <v>281.46499999999997</v>
      </c>
      <c r="M651" s="67">
        <v>11</v>
      </c>
      <c r="N651" s="70" t="s">
        <v>1395</v>
      </c>
      <c r="O651" s="70" t="s">
        <v>233</v>
      </c>
      <c r="P651" s="73"/>
      <c r="Q651" s="73"/>
      <c r="R651" s="73"/>
      <c r="S651" s="74"/>
      <c r="T651" s="73"/>
      <c r="U651" s="75"/>
      <c r="V651" s="73"/>
      <c r="W651" s="73" t="s">
        <v>168</v>
      </c>
      <c r="X651" s="73">
        <f>VLOOKUP(W651,[8]definitions_list_lookup!$V$12:$W$15,2,FALSE)</f>
        <v>0</v>
      </c>
      <c r="Y651" s="75"/>
      <c r="Z651" s="75" t="e">
        <f>VLOOKUP(Y651,[8]definitions_list_lookup!$AT$3:$AU$5,2,FALSE)</f>
        <v>#N/A</v>
      </c>
      <c r="AA651" s="75"/>
      <c r="AB651" s="75"/>
      <c r="AC651" s="73"/>
      <c r="AD651" s="73"/>
      <c r="AE651" s="73" t="e">
        <f>VLOOKUP(AD651,definitions_list_lookup!$Y$12:$Z$15,2,FALSE)</f>
        <v>#N/A</v>
      </c>
      <c r="AF651" s="75"/>
      <c r="AG651" s="75" t="e">
        <f>VLOOKUP(AF651,definitions_list_lookup!$AT$3:$AU$5,2,FALSE)</f>
        <v>#N/A</v>
      </c>
      <c r="AH651" s="73"/>
      <c r="AI651" s="73"/>
      <c r="AJ651" s="73"/>
      <c r="AK651" s="72"/>
      <c r="AL651" s="76"/>
      <c r="AM651" s="76"/>
      <c r="AN651" s="72"/>
      <c r="AO651" s="76"/>
      <c r="AP651" s="72"/>
      <c r="AQ651" s="72"/>
      <c r="AR651" s="72"/>
      <c r="AS651" s="72"/>
      <c r="AT651" s="77">
        <v>14</v>
      </c>
      <c r="AU651" s="78">
        <v>90</v>
      </c>
      <c r="AV651" s="77">
        <v>0</v>
      </c>
      <c r="AW651" s="77">
        <v>360</v>
      </c>
      <c r="AX651" s="77">
        <f t="shared" si="287"/>
        <v>-90.000000000000014</v>
      </c>
      <c r="AY651" s="77">
        <f t="shared" si="288"/>
        <v>270</v>
      </c>
      <c r="AZ651" s="77">
        <f t="shared" si="289"/>
        <v>76</v>
      </c>
      <c r="BA651" s="77">
        <f t="shared" si="290"/>
        <v>360</v>
      </c>
      <c r="BB651" s="77">
        <f t="shared" si="291"/>
        <v>14</v>
      </c>
      <c r="BC651" s="77">
        <f t="shared" si="292"/>
        <v>90</v>
      </c>
      <c r="BD651" s="79">
        <f t="shared" si="293"/>
        <v>14</v>
      </c>
      <c r="BE651" s="70">
        <f t="shared" si="294"/>
        <v>44</v>
      </c>
      <c r="BF651" s="70">
        <f t="shared" si="279"/>
        <v>16</v>
      </c>
    </row>
    <row r="652" spans="3:59" s="70" customFormat="1">
      <c r="C652" s="70" t="s">
        <v>1386</v>
      </c>
      <c r="D652" s="70" t="s">
        <v>1387</v>
      </c>
      <c r="E652" s="70">
        <v>104</v>
      </c>
      <c r="F652" s="70">
        <v>3</v>
      </c>
      <c r="G652" s="71" t="str">
        <f t="shared" si="263"/>
        <v>104-3</v>
      </c>
      <c r="H652" s="70">
        <v>0</v>
      </c>
      <c r="I652" s="70">
        <v>73</v>
      </c>
      <c r="J652" s="70" t="b">
        <f>IF((I652/100)&gt;(VLOOKUP($G652,[1]Depth_Lookup_CCL!$A$3:$L$549,9,FALSE)),"Value too high",TRUE)</f>
        <v>1</v>
      </c>
      <c r="K652" s="29">
        <f>(VLOOKUP($G652,Depth_Lookup_CCL!$A$3:$Z$549,11,FALSE))+(H652/100)</f>
        <v>281.46499999999997</v>
      </c>
      <c r="L652" s="29">
        <f>(VLOOKUP($G652,Depth_Lookup_CCL!$A$3:$Z$549,11,FALSE))+(I652/100)</f>
        <v>282.19499999999999</v>
      </c>
      <c r="M652" s="67">
        <v>11</v>
      </c>
      <c r="N652" s="70" t="s">
        <v>1395</v>
      </c>
      <c r="O652" s="70" t="s">
        <v>233</v>
      </c>
      <c r="P652" s="73"/>
      <c r="Q652" s="73"/>
      <c r="R652" s="73"/>
      <c r="S652" s="74"/>
      <c r="T652" s="73" t="s">
        <v>171</v>
      </c>
      <c r="U652" s="75" t="s">
        <v>155</v>
      </c>
      <c r="V652" s="73" t="s">
        <v>176</v>
      </c>
      <c r="W652" s="73" t="s">
        <v>107</v>
      </c>
      <c r="X652" s="73">
        <f>VLOOKUP(W652,[8]definitions_list_lookup!$V$12:$W$15,2,FALSE)</f>
        <v>2</v>
      </c>
      <c r="Y652" s="75" t="s">
        <v>242</v>
      </c>
      <c r="Z652" s="75">
        <f>VLOOKUP(Y652,[8]definitions_list_lookup!$AT$3:$AU$5,2,FALSE)</f>
        <v>1</v>
      </c>
      <c r="AA652" s="75">
        <v>10</v>
      </c>
      <c r="AB652" s="75"/>
      <c r="AC652" s="73"/>
      <c r="AD652" s="73"/>
      <c r="AE652" s="73" t="e">
        <f>VLOOKUP(AD652,definitions_list_lookup!$Y$12:$Z$15,2,FALSE)</f>
        <v>#N/A</v>
      </c>
      <c r="AF652" s="75"/>
      <c r="AG652" s="75" t="e">
        <f>VLOOKUP(AF652,definitions_list_lookup!$AT$3:$AU$5,2,FALSE)</f>
        <v>#N/A</v>
      </c>
      <c r="AH652" s="73"/>
      <c r="AI652" s="73"/>
      <c r="AJ652" s="73"/>
      <c r="AK652" s="72"/>
      <c r="AL652" s="76"/>
      <c r="AM652" s="76"/>
      <c r="AN652" s="72"/>
      <c r="AO652" s="76"/>
      <c r="AP652" s="72"/>
      <c r="AQ652" s="72"/>
      <c r="AR652" s="72"/>
      <c r="AS652" s="72"/>
      <c r="AT652" s="77">
        <v>20</v>
      </c>
      <c r="AU652" s="78">
        <v>90</v>
      </c>
      <c r="AV652" s="77">
        <v>0</v>
      </c>
      <c r="AW652" s="77">
        <v>360</v>
      </c>
      <c r="AX652" s="77">
        <f t="shared" si="287"/>
        <v>-90.000000000000014</v>
      </c>
      <c r="AY652" s="77">
        <f t="shared" si="288"/>
        <v>270</v>
      </c>
      <c r="AZ652" s="77">
        <f t="shared" si="289"/>
        <v>70.000000000000014</v>
      </c>
      <c r="BA652" s="77">
        <f t="shared" si="290"/>
        <v>360</v>
      </c>
      <c r="BB652" s="77">
        <f t="shared" si="291"/>
        <v>19.999999999999986</v>
      </c>
      <c r="BC652" s="77">
        <f t="shared" si="292"/>
        <v>90</v>
      </c>
      <c r="BD652" s="79">
        <f t="shared" si="293"/>
        <v>19.999999999999986</v>
      </c>
      <c r="BE652" s="70">
        <f t="shared" si="294"/>
        <v>49.999999999999986</v>
      </c>
      <c r="BF652" s="70">
        <f t="shared" si="279"/>
        <v>10.000000000000014</v>
      </c>
    </row>
    <row r="653" spans="3:59" s="70" customFormat="1">
      <c r="C653" s="70" t="s">
        <v>1386</v>
      </c>
      <c r="D653" s="70" t="s">
        <v>1387</v>
      </c>
      <c r="E653" s="70">
        <v>104</v>
      </c>
      <c r="F653" s="70">
        <v>4</v>
      </c>
      <c r="G653" s="71" t="str">
        <f t="shared" ref="G653:G723" si="299">E653&amp;"-"&amp;F653</f>
        <v>104-4</v>
      </c>
      <c r="H653" s="70">
        <v>0</v>
      </c>
      <c r="I653" s="70">
        <v>93</v>
      </c>
      <c r="J653" s="70" t="b">
        <f>IF((I653/100)&gt;(VLOOKUP($G653,[1]Depth_Lookup_CCL!$A$3:$L$549,9,FALSE)),"Value too high",TRUE)</f>
        <v>1</v>
      </c>
      <c r="K653" s="29">
        <f>(VLOOKUP($G653,Depth_Lookup_CCL!$A$3:$Z$549,11,FALSE))+(H653/100)</f>
        <v>282.19499999999999</v>
      </c>
      <c r="L653" s="29">
        <f>(VLOOKUP($G653,Depth_Lookup_CCL!$A$3:$Z$549,11,FALSE))+(I653/100)</f>
        <v>283.125</v>
      </c>
      <c r="M653" s="67">
        <v>11</v>
      </c>
      <c r="N653" s="70" t="s">
        <v>1389</v>
      </c>
      <c r="O653" s="70" t="s">
        <v>233</v>
      </c>
      <c r="P653" s="73"/>
      <c r="Q653" s="73"/>
      <c r="R653" s="73"/>
      <c r="S653" s="74"/>
      <c r="T653" s="73" t="s">
        <v>158</v>
      </c>
      <c r="U653" s="75" t="s">
        <v>182</v>
      </c>
      <c r="V653" s="73" t="s">
        <v>176</v>
      </c>
      <c r="W653" s="73" t="s">
        <v>107</v>
      </c>
      <c r="X653" s="73">
        <f>VLOOKUP(W653,[8]definitions_list_lookup!$V$12:$W$15,2,FALSE)</f>
        <v>2</v>
      </c>
      <c r="Y653" s="75" t="s">
        <v>242</v>
      </c>
      <c r="Z653" s="75">
        <f>VLOOKUP(Y653,[8]definitions_list_lookup!$AT$3:$AU$5,2,FALSE)</f>
        <v>1</v>
      </c>
      <c r="AA653" s="75">
        <v>10</v>
      </c>
      <c r="AB653" s="75" t="s">
        <v>1444</v>
      </c>
      <c r="AC653" s="73"/>
      <c r="AD653" s="73"/>
      <c r="AE653" s="73" t="e">
        <f>VLOOKUP(AD653,definitions_list_lookup!$Y$12:$Z$15,2,FALSE)</f>
        <v>#N/A</v>
      </c>
      <c r="AF653" s="75"/>
      <c r="AG653" s="75" t="e">
        <f>VLOOKUP(AF653,definitions_list_lookup!$AT$3:$AU$5,2,FALSE)</f>
        <v>#N/A</v>
      </c>
      <c r="AH653" s="73"/>
      <c r="AI653" s="73"/>
      <c r="AJ653" s="73"/>
      <c r="AK653" s="72"/>
      <c r="AL653" s="76"/>
      <c r="AM653" s="76"/>
      <c r="AN653" s="72"/>
      <c r="AO653" s="76"/>
      <c r="AP653" s="72"/>
      <c r="AQ653" s="72"/>
      <c r="AR653" s="72"/>
      <c r="AS653" s="72"/>
      <c r="AT653" s="77">
        <v>21</v>
      </c>
      <c r="AU653" s="78">
        <v>90</v>
      </c>
      <c r="AV653" s="77">
        <v>0</v>
      </c>
      <c r="AW653" s="77">
        <v>360</v>
      </c>
      <c r="AX653" s="77">
        <f t="shared" si="287"/>
        <v>-90.000000000000014</v>
      </c>
      <c r="AY653" s="77">
        <f t="shared" si="288"/>
        <v>270</v>
      </c>
      <c r="AZ653" s="77">
        <f t="shared" si="289"/>
        <v>69.000000000000014</v>
      </c>
      <c r="BA653" s="77">
        <f t="shared" si="290"/>
        <v>360</v>
      </c>
      <c r="BB653" s="77">
        <f t="shared" si="291"/>
        <v>20.999999999999986</v>
      </c>
      <c r="BC653" s="77">
        <f t="shared" si="292"/>
        <v>90</v>
      </c>
      <c r="BD653" s="79">
        <f t="shared" si="293"/>
        <v>20.999999999999986</v>
      </c>
      <c r="BE653" s="70">
        <f t="shared" si="294"/>
        <v>50.999999999999986</v>
      </c>
      <c r="BF653" s="70">
        <f t="shared" si="279"/>
        <v>9.0000000000000142</v>
      </c>
    </row>
    <row r="654" spans="3:59" s="70" customFormat="1">
      <c r="C654" s="70" t="s">
        <v>1386</v>
      </c>
      <c r="D654" s="70" t="s">
        <v>1387</v>
      </c>
      <c r="E654" s="70">
        <v>105</v>
      </c>
      <c r="F654" s="70">
        <v>1</v>
      </c>
      <c r="G654" s="71" t="str">
        <f t="shared" si="299"/>
        <v>105-1</v>
      </c>
      <c r="H654" s="70">
        <v>0</v>
      </c>
      <c r="I654" s="70">
        <v>85</v>
      </c>
      <c r="J654" s="70" t="b">
        <f>IF((I654/100)&gt;(VLOOKUP($G654,[1]Depth_Lookup_CCL!$A$3:$L$549,9,FALSE)),"Value too high",TRUE)</f>
        <v>1</v>
      </c>
      <c r="K654" s="29">
        <f>(VLOOKUP($G654,Depth_Lookup_CCL!$A$3:$Z$549,11,FALSE))+(H654/100)</f>
        <v>283</v>
      </c>
      <c r="L654" s="29">
        <f>(VLOOKUP($G654,Depth_Lookup_CCL!$A$3:$Z$549,11,FALSE))+(I654/100)</f>
        <v>283.85000000000002</v>
      </c>
      <c r="M654" s="67">
        <v>11</v>
      </c>
      <c r="N654" s="70" t="s">
        <v>1389</v>
      </c>
      <c r="O654" s="70" t="s">
        <v>233</v>
      </c>
      <c r="P654" s="73"/>
      <c r="Q654" s="73"/>
      <c r="R654" s="73"/>
      <c r="S654" s="74"/>
      <c r="T654" s="73" t="s">
        <v>158</v>
      </c>
      <c r="U654" s="75" t="s">
        <v>155</v>
      </c>
      <c r="V654" s="73" t="s">
        <v>201</v>
      </c>
      <c r="W654" s="73" t="s">
        <v>107</v>
      </c>
      <c r="X654" s="73">
        <f>VLOOKUP(W654,[8]definitions_list_lookup!$V$12:$W$15,2,FALSE)</f>
        <v>2</v>
      </c>
      <c r="Y654" s="75" t="s">
        <v>242</v>
      </c>
      <c r="Z654" s="75">
        <f>VLOOKUP(Y654,[8]definitions_list_lookup!$AT$3:$AU$5,2,FALSE)</f>
        <v>1</v>
      </c>
      <c r="AA654" s="75">
        <v>7</v>
      </c>
      <c r="AB654" s="75" t="s">
        <v>1445</v>
      </c>
      <c r="AC654" s="73"/>
      <c r="AD654" s="73"/>
      <c r="AE654" s="73" t="e">
        <f>VLOOKUP(AD654,definitions_list_lookup!$Y$12:$Z$15,2,FALSE)</f>
        <v>#N/A</v>
      </c>
      <c r="AF654" s="75"/>
      <c r="AG654" s="75" t="e">
        <f>VLOOKUP(AF654,definitions_list_lookup!$AT$3:$AU$5,2,FALSE)</f>
        <v>#N/A</v>
      </c>
      <c r="AH654" s="73"/>
      <c r="AI654" s="73"/>
      <c r="AJ654" s="73"/>
      <c r="AK654" s="72"/>
      <c r="AL654" s="76"/>
      <c r="AM654" s="76"/>
      <c r="AN654" s="72"/>
      <c r="AO654" s="76"/>
      <c r="AP654" s="72"/>
      <c r="AQ654" s="72"/>
      <c r="AR654" s="72"/>
      <c r="AS654" s="72"/>
      <c r="AT654" s="77">
        <v>13</v>
      </c>
      <c r="AU654" s="78">
        <v>90</v>
      </c>
      <c r="AV654" s="77">
        <v>2</v>
      </c>
      <c r="AW654" s="77">
        <v>360</v>
      </c>
      <c r="AX654" s="77">
        <f t="shared" si="287"/>
        <v>-98.601270946167247</v>
      </c>
      <c r="AY654" s="77">
        <f t="shared" si="288"/>
        <v>261.39872905383277</v>
      </c>
      <c r="AZ654" s="77">
        <f t="shared" si="289"/>
        <v>76.857232228509957</v>
      </c>
      <c r="BA654" s="77">
        <f t="shared" si="290"/>
        <v>351.39872905383277</v>
      </c>
      <c r="BB654" s="77">
        <f t="shared" si="291"/>
        <v>13.142767771490043</v>
      </c>
      <c r="BC654" s="77">
        <f t="shared" si="292"/>
        <v>81.398729053832767</v>
      </c>
      <c r="BD654" s="79">
        <f t="shared" si="293"/>
        <v>13.142767771490043</v>
      </c>
      <c r="BE654" s="70">
        <f t="shared" si="294"/>
        <v>43.142767771490043</v>
      </c>
      <c r="BF654" s="70">
        <f t="shared" si="279"/>
        <v>16.857232228509957</v>
      </c>
    </row>
    <row r="655" spans="3:59" s="70" customFormat="1">
      <c r="C655" s="70" t="s">
        <v>1386</v>
      </c>
      <c r="D655" s="70" t="s">
        <v>1387</v>
      </c>
      <c r="E655" s="70">
        <v>105</v>
      </c>
      <c r="F655" s="70">
        <v>2</v>
      </c>
      <c r="G655" s="71" t="str">
        <f t="shared" si="299"/>
        <v>105-2</v>
      </c>
      <c r="H655" s="70">
        <v>0</v>
      </c>
      <c r="I655" s="70">
        <v>75</v>
      </c>
      <c r="J655" s="70" t="b">
        <f>IF((I655/100)&gt;(VLOOKUP($G655,[1]Depth_Lookup_CCL!$A$3:$L$549,9,FALSE)),"Value too high",TRUE)</f>
        <v>1</v>
      </c>
      <c r="K655" s="29">
        <f>(VLOOKUP($G655,Depth_Lookup_CCL!$A$3:$Z$549,11,FALSE))+(H655/100)</f>
        <v>283.85500000000002</v>
      </c>
      <c r="L655" s="29">
        <f>(VLOOKUP($G655,Depth_Lookup_CCL!$A$3:$Z$549,11,FALSE))+(I655/100)</f>
        <v>284.60500000000002</v>
      </c>
      <c r="M655" s="67">
        <v>11</v>
      </c>
      <c r="N655" s="70" t="s">
        <v>1389</v>
      </c>
      <c r="O655" s="70" t="s">
        <v>233</v>
      </c>
      <c r="P655" s="73"/>
      <c r="Q655" s="73"/>
      <c r="R655" s="73"/>
      <c r="S655" s="74"/>
      <c r="T655" s="73" t="s">
        <v>158</v>
      </c>
      <c r="U655" s="75" t="s">
        <v>155</v>
      </c>
      <c r="V655" s="73" t="s">
        <v>201</v>
      </c>
      <c r="W655" s="73" t="s">
        <v>107</v>
      </c>
      <c r="X655" s="73">
        <f>VLOOKUP(W655,[8]definitions_list_lookup!$V$12:$W$15,2,FALSE)</f>
        <v>2</v>
      </c>
      <c r="Y655" s="75" t="s">
        <v>242</v>
      </c>
      <c r="Z655" s="75">
        <f>VLOOKUP(Y655,[8]definitions_list_lookup!$AT$3:$AU$5,2,FALSE)</f>
        <v>1</v>
      </c>
      <c r="AA655" s="75">
        <v>15</v>
      </c>
      <c r="AB655" s="75" t="s">
        <v>1446</v>
      </c>
      <c r="AC655" s="73"/>
      <c r="AD655" s="73"/>
      <c r="AE655" s="73" t="e">
        <f>VLOOKUP(AD655,definitions_list_lookup!$Y$12:$Z$15,2,FALSE)</f>
        <v>#N/A</v>
      </c>
      <c r="AF655" s="75"/>
      <c r="AG655" s="75" t="e">
        <f>VLOOKUP(AF655,definitions_list_lookup!$AT$3:$AU$5,2,FALSE)</f>
        <v>#N/A</v>
      </c>
      <c r="AH655" s="73"/>
      <c r="AI655" s="73"/>
      <c r="AJ655" s="73"/>
      <c r="AK655" s="72"/>
      <c r="AL655" s="76"/>
      <c r="AM655" s="76"/>
      <c r="AN655" s="72"/>
      <c r="AO655" s="76"/>
      <c r="AP655" s="72"/>
      <c r="AQ655" s="72"/>
      <c r="AR655" s="72"/>
      <c r="AS655" s="72"/>
      <c r="AT655" s="77">
        <v>18</v>
      </c>
      <c r="AU655" s="78">
        <v>90</v>
      </c>
      <c r="AV655" s="77">
        <v>0</v>
      </c>
      <c r="AW655" s="77">
        <v>360</v>
      </c>
      <c r="AX655" s="77">
        <f t="shared" si="287"/>
        <v>-90.000000000000014</v>
      </c>
      <c r="AY655" s="77">
        <f t="shared" si="288"/>
        <v>270</v>
      </c>
      <c r="AZ655" s="77">
        <f t="shared" si="289"/>
        <v>72</v>
      </c>
      <c r="BA655" s="77">
        <f t="shared" si="290"/>
        <v>360</v>
      </c>
      <c r="BB655" s="77">
        <f t="shared" si="291"/>
        <v>18</v>
      </c>
      <c r="BC655" s="77">
        <f t="shared" si="292"/>
        <v>90</v>
      </c>
      <c r="BD655" s="79">
        <f t="shared" si="293"/>
        <v>18</v>
      </c>
      <c r="BE655" s="70">
        <f t="shared" si="294"/>
        <v>48</v>
      </c>
      <c r="BF655" s="70">
        <f t="shared" si="279"/>
        <v>12</v>
      </c>
    </row>
    <row r="656" spans="3:59" s="70" customFormat="1">
      <c r="C656" s="70" t="s">
        <v>1386</v>
      </c>
      <c r="D656" s="70" t="s">
        <v>1387</v>
      </c>
      <c r="E656" s="70">
        <v>105</v>
      </c>
      <c r="F656" s="70">
        <v>3</v>
      </c>
      <c r="G656" s="71" t="str">
        <f t="shared" si="299"/>
        <v>105-3</v>
      </c>
      <c r="H656" s="70">
        <v>0</v>
      </c>
      <c r="I656" s="70">
        <v>4</v>
      </c>
      <c r="J656" s="70" t="b">
        <f>IF((I656/100)&gt;(VLOOKUP($G656,[1]Depth_Lookup_CCL!$A$3:$L$549,9,FALSE)),"Value too high",TRUE)</f>
        <v>1</v>
      </c>
      <c r="K656" s="29">
        <f>(VLOOKUP($G656,Depth_Lookup_CCL!$A$3:$Z$549,11,FALSE))+(H656/100)</f>
        <v>284.60500000000002</v>
      </c>
      <c r="L656" s="29">
        <f>(VLOOKUP($G656,Depth_Lookup_CCL!$A$3:$Z$549,11,FALSE))+(I656/100)</f>
        <v>284.64500000000004</v>
      </c>
      <c r="M656" s="67">
        <v>11</v>
      </c>
      <c r="N656" s="70" t="s">
        <v>1389</v>
      </c>
      <c r="O656" s="70" t="s">
        <v>233</v>
      </c>
      <c r="P656" s="73"/>
      <c r="Q656" s="73"/>
      <c r="R656" s="73"/>
      <c r="S656" s="74"/>
      <c r="T656" s="73"/>
      <c r="U656" s="75"/>
      <c r="V656" s="73"/>
      <c r="W656" s="73" t="s">
        <v>168</v>
      </c>
      <c r="X656" s="73">
        <f>VLOOKUP(W656,[8]definitions_list_lookup!$V$12:$W$15,2,FALSE)</f>
        <v>0</v>
      </c>
      <c r="Y656" s="75"/>
      <c r="Z656" s="75" t="e">
        <f>VLOOKUP(Y656,[8]definitions_list_lookup!$AT$3:$AU$5,2,FALSE)</f>
        <v>#N/A</v>
      </c>
      <c r="AA656" s="75"/>
      <c r="AB656" s="75"/>
      <c r="AC656" s="73"/>
      <c r="AD656" s="73"/>
      <c r="AE656" s="73" t="e">
        <f>VLOOKUP(AD656,definitions_list_lookup!$Y$12:$Z$15,2,FALSE)</f>
        <v>#N/A</v>
      </c>
      <c r="AF656" s="75"/>
      <c r="AG656" s="75" t="e">
        <f>VLOOKUP(AF656,definitions_list_lookup!$AT$3:$AU$5,2,FALSE)</f>
        <v>#N/A</v>
      </c>
      <c r="AH656" s="73"/>
      <c r="AI656" s="73"/>
      <c r="AJ656" s="73"/>
      <c r="AK656" s="72"/>
      <c r="AL656" s="76"/>
      <c r="AM656" s="76"/>
      <c r="AN656" s="72"/>
      <c r="AO656" s="76"/>
      <c r="AP656" s="72"/>
      <c r="AQ656" s="72"/>
      <c r="AR656" s="72"/>
      <c r="AS656" s="72"/>
      <c r="AT656" s="77">
        <v>18</v>
      </c>
      <c r="AU656" s="78">
        <v>90</v>
      </c>
      <c r="AV656" s="77">
        <v>0</v>
      </c>
      <c r="AW656" s="77">
        <v>360</v>
      </c>
      <c r="AX656" s="77">
        <f t="shared" si="287"/>
        <v>-90.000000000000014</v>
      </c>
      <c r="AY656" s="77">
        <f t="shared" si="288"/>
        <v>270</v>
      </c>
      <c r="AZ656" s="77">
        <f t="shared" si="289"/>
        <v>72</v>
      </c>
      <c r="BA656" s="77">
        <f t="shared" si="290"/>
        <v>360</v>
      </c>
      <c r="BB656" s="77">
        <f t="shared" si="291"/>
        <v>18</v>
      </c>
      <c r="BC656" s="77">
        <f t="shared" si="292"/>
        <v>90</v>
      </c>
      <c r="BD656" s="79">
        <f t="shared" si="293"/>
        <v>18</v>
      </c>
      <c r="BE656" s="70">
        <f t="shared" si="294"/>
        <v>48</v>
      </c>
      <c r="BF656" s="70">
        <f t="shared" si="279"/>
        <v>12</v>
      </c>
    </row>
    <row r="657" spans="3:58" s="70" customFormat="1">
      <c r="C657" s="70" t="s">
        <v>1386</v>
      </c>
      <c r="D657" s="70" t="s">
        <v>1387</v>
      </c>
      <c r="E657" s="70">
        <v>105</v>
      </c>
      <c r="F657" s="70">
        <v>3</v>
      </c>
      <c r="G657" s="71" t="str">
        <f t="shared" si="299"/>
        <v>105-3</v>
      </c>
      <c r="H657" s="70">
        <v>4</v>
      </c>
      <c r="I657" s="70">
        <v>93</v>
      </c>
      <c r="J657" s="70" t="b">
        <f>IF((I657/100)&gt;(VLOOKUP($G657,[1]Depth_Lookup_CCL!$A$3:$L$549,9,FALSE)),"Value too high",TRUE)</f>
        <v>1</v>
      </c>
      <c r="K657" s="29">
        <f>(VLOOKUP($G657,Depth_Lookup_CCL!$A$3:$Z$549,11,FALSE))+(H657/100)</f>
        <v>284.64500000000004</v>
      </c>
      <c r="L657" s="29">
        <f>(VLOOKUP($G657,Depth_Lookup_CCL!$A$3:$Z$549,11,FALSE))+(I657/100)</f>
        <v>285.53500000000003</v>
      </c>
      <c r="M657" s="67">
        <v>12</v>
      </c>
      <c r="N657" s="70" t="s">
        <v>1437</v>
      </c>
      <c r="O657" s="70" t="s">
        <v>20</v>
      </c>
      <c r="P657" s="73" t="s">
        <v>155</v>
      </c>
      <c r="Q657" s="73" t="s">
        <v>176</v>
      </c>
      <c r="R657" s="73"/>
      <c r="S657" s="74"/>
      <c r="T657" s="73" t="s">
        <v>171</v>
      </c>
      <c r="U657" s="75" t="s">
        <v>155</v>
      </c>
      <c r="V657" s="73" t="s">
        <v>176</v>
      </c>
      <c r="W657" s="73" t="s">
        <v>166</v>
      </c>
      <c r="X657" s="73">
        <f>VLOOKUP(W657,[8]definitions_list_lookup!$V$12:$W$15,2,FALSE)</f>
        <v>1</v>
      </c>
      <c r="Y657" s="75" t="s">
        <v>242</v>
      </c>
      <c r="Z657" s="75">
        <f>VLOOKUP(Y657,[8]definitions_list_lookup!$AT$3:$AU$5,2,FALSE)</f>
        <v>1</v>
      </c>
      <c r="AA657" s="75">
        <v>1</v>
      </c>
      <c r="AB657" s="75"/>
      <c r="AC657" s="73"/>
      <c r="AD657" s="73"/>
      <c r="AE657" s="73" t="e">
        <f>VLOOKUP(AD657,definitions_list_lookup!$Y$12:$Z$15,2,FALSE)</f>
        <v>#N/A</v>
      </c>
      <c r="AF657" s="75"/>
      <c r="AG657" s="75" t="e">
        <f>VLOOKUP(AF657,definitions_list_lookup!$AT$3:$AU$5,2,FALSE)</f>
        <v>#N/A</v>
      </c>
      <c r="AH657" s="73"/>
      <c r="AI657" s="73"/>
      <c r="AJ657" s="73"/>
      <c r="AK657" s="72"/>
      <c r="AL657" s="76"/>
      <c r="AM657" s="76"/>
      <c r="AN657" s="72"/>
      <c r="AO657" s="76"/>
      <c r="AP657" s="72"/>
      <c r="AQ657" s="72"/>
      <c r="AR657" s="72"/>
      <c r="AS657" s="72"/>
      <c r="AT657" s="29"/>
      <c r="AU657" s="49"/>
      <c r="AV657" s="29"/>
      <c r="AW657" s="29"/>
      <c r="AX657" s="29"/>
      <c r="AY657" s="29"/>
      <c r="AZ657" s="29"/>
      <c r="BA657" s="29"/>
    </row>
    <row r="658" spans="3:58" s="70" customFormat="1">
      <c r="C658" s="70" t="s">
        <v>1386</v>
      </c>
      <c r="D658" s="70" t="s">
        <v>1387</v>
      </c>
      <c r="E658" s="70">
        <v>105</v>
      </c>
      <c r="F658" s="70">
        <v>4</v>
      </c>
      <c r="G658" s="71" t="str">
        <f t="shared" si="299"/>
        <v>105-4</v>
      </c>
      <c r="H658" s="70">
        <v>0</v>
      </c>
      <c r="I658" s="70">
        <v>73</v>
      </c>
      <c r="J658" s="70" t="b">
        <f>IF((I658/100)&gt;(VLOOKUP($G658,[1]Depth_Lookup_CCL!$A$3:$L$549,9,FALSE)),"Value too high",TRUE)</f>
        <v>1</v>
      </c>
      <c r="K658" s="29">
        <f>(VLOOKUP($G658,Depth_Lookup_CCL!$A$3:$Z$549,11,FALSE))+(H658/100)</f>
        <v>285.54000000000002</v>
      </c>
      <c r="L658" s="29">
        <f>(VLOOKUP($G658,Depth_Lookup_CCL!$A$3:$Z$549,11,FALSE))+(I658/100)</f>
        <v>286.27000000000004</v>
      </c>
      <c r="M658" s="67">
        <v>12</v>
      </c>
      <c r="N658" s="70" t="s">
        <v>1437</v>
      </c>
      <c r="O658" s="70" t="s">
        <v>233</v>
      </c>
      <c r="P658" s="73"/>
      <c r="Q658" s="73"/>
      <c r="R658" s="73"/>
      <c r="S658" s="74"/>
      <c r="T658" s="73" t="s">
        <v>171</v>
      </c>
      <c r="U658" s="75" t="s">
        <v>155</v>
      </c>
      <c r="V658" s="73" t="s">
        <v>176</v>
      </c>
      <c r="W658" s="73" t="s">
        <v>166</v>
      </c>
      <c r="X658" s="73">
        <f>VLOOKUP(W658,[8]definitions_list_lookup!$V$12:$W$15,2,FALSE)</f>
        <v>1</v>
      </c>
      <c r="Y658" s="75" t="s">
        <v>242</v>
      </c>
      <c r="Z658" s="75">
        <f>VLOOKUP(Y658,[8]definitions_list_lookup!$AT$3:$AU$5,2,FALSE)</f>
        <v>1</v>
      </c>
      <c r="AA658" s="75">
        <v>2</v>
      </c>
      <c r="AB658" s="75"/>
      <c r="AC658" s="73"/>
      <c r="AD658" s="73"/>
      <c r="AE658" s="73" t="e">
        <f>VLOOKUP(AD658,definitions_list_lookup!$Y$12:$Z$15,2,FALSE)</f>
        <v>#N/A</v>
      </c>
      <c r="AF658" s="75"/>
      <c r="AG658" s="75" t="e">
        <f>VLOOKUP(AF658,definitions_list_lookup!$AT$3:$AU$5,2,FALSE)</f>
        <v>#N/A</v>
      </c>
      <c r="AH658" s="73"/>
      <c r="AI658" s="73"/>
      <c r="AJ658" s="73"/>
      <c r="AK658" s="72"/>
      <c r="AL658" s="76"/>
      <c r="AM658" s="76"/>
      <c r="AN658" s="72"/>
      <c r="AO658" s="76"/>
      <c r="AP658" s="72"/>
      <c r="AQ658" s="72"/>
      <c r="AR658" s="72"/>
      <c r="AS658" s="72"/>
      <c r="AT658" s="77">
        <v>7</v>
      </c>
      <c r="AU658" s="78">
        <v>90</v>
      </c>
      <c r="AV658" s="77">
        <v>0</v>
      </c>
      <c r="AW658" s="77">
        <v>360</v>
      </c>
      <c r="AX658" s="77">
        <f>+(IF($AU658&lt;$AW658,((MIN($AW658,$AU658)+(DEGREES(ATAN((TAN(RADIANS($AV658))/((TAN(RADIANS($AT658))*SIN(RADIANS(ABS($AU658-$AW658))))))-(COS(RADIANS(ABS($AU658-$AW658)))/SIN(RADIANS(ABS($AU658-$AW658)))))))-180)),((MAX($AW658,$AU658)-(DEGREES(ATAN((TAN(RADIANS($AV658))/((TAN(RADIANS($AT658))*SIN(RADIANS(ABS($AU658-$AW658))))))-(COS(RADIANS(ABS($AU658-$AW658)))/SIN(RADIANS(ABS($AU658-$AW658)))))))-180))))</f>
        <v>-90.000000000000014</v>
      </c>
      <c r="AY658" s="77">
        <f>IF($AX658&gt;0,$AX658,360+$AX658)</f>
        <v>270</v>
      </c>
      <c r="AZ658" s="77">
        <f>+ABS(DEGREES(ATAN((COS(RADIANS(ABS($AX658+180-(IF($AU658&gt;$AW658,MAX($AV658,$AU658),MIN($AU658,$AW658))))))/(TAN(RADIANS($AT658)))))))</f>
        <v>83</v>
      </c>
      <c r="BA658" s="77">
        <f>+IF(($AX658+90)&gt;0,$AX658+90,$AX658+450)</f>
        <v>360</v>
      </c>
      <c r="BB658" s="77">
        <f>-$AZ658+90</f>
        <v>7</v>
      </c>
      <c r="BC658" s="77">
        <f>IF(($AY658&lt;180),$AY658+180,$AY658-180)</f>
        <v>90</v>
      </c>
      <c r="BD658" s="79">
        <f>-$AZ658+90</f>
        <v>7</v>
      </c>
      <c r="BE658" s="70">
        <f t="shared" si="294"/>
        <v>37</v>
      </c>
      <c r="BF658" s="70">
        <f t="shared" si="279"/>
        <v>23</v>
      </c>
    </row>
    <row r="659" spans="3:58" s="70" customFormat="1">
      <c r="C659" s="70" t="s">
        <v>1386</v>
      </c>
      <c r="D659" s="70" t="s">
        <v>1387</v>
      </c>
      <c r="E659" s="70">
        <v>106</v>
      </c>
      <c r="F659" s="70">
        <v>1</v>
      </c>
      <c r="G659" s="71" t="str">
        <f t="shared" si="299"/>
        <v>106-1</v>
      </c>
      <c r="H659" s="70">
        <v>0</v>
      </c>
      <c r="I659" s="70">
        <v>84</v>
      </c>
      <c r="J659" s="70" t="b">
        <f>IF((I659/100)&gt;(VLOOKUP($G659,[1]Depth_Lookup_CCL!$A$3:$L$549,9,FALSE)),"Value too high",TRUE)</f>
        <v>1</v>
      </c>
      <c r="K659" s="29">
        <f>(VLOOKUP($G659,Depth_Lookup_CCL!$A$3:$Z$549,11,FALSE))+(H659/100)</f>
        <v>286.05</v>
      </c>
      <c r="L659" s="29">
        <f>(VLOOKUP($G659,Depth_Lookup_CCL!$A$3:$Z$549,11,FALSE))+(I659/100)</f>
        <v>286.89</v>
      </c>
      <c r="M659" s="67">
        <v>12</v>
      </c>
      <c r="N659" s="70" t="s">
        <v>1438</v>
      </c>
      <c r="O659" s="70" t="s">
        <v>233</v>
      </c>
      <c r="P659" s="73"/>
      <c r="Q659" s="73"/>
      <c r="R659" s="73"/>
      <c r="S659" s="74"/>
      <c r="T659" s="73" t="s">
        <v>171</v>
      </c>
      <c r="U659" s="75" t="s">
        <v>155</v>
      </c>
      <c r="V659" s="73" t="s">
        <v>176</v>
      </c>
      <c r="W659" s="73" t="s">
        <v>166</v>
      </c>
      <c r="X659" s="73">
        <f>VLOOKUP(W659,[8]definitions_list_lookup!$V$12:$W$15,2,FALSE)</f>
        <v>1</v>
      </c>
      <c r="Y659" s="75" t="s">
        <v>242</v>
      </c>
      <c r="Z659" s="75">
        <f>VLOOKUP(Y659,[8]definitions_list_lookup!$AT$3:$AU$5,2,FALSE)</f>
        <v>1</v>
      </c>
      <c r="AA659" s="75">
        <v>1</v>
      </c>
      <c r="AB659" s="75" t="s">
        <v>1447</v>
      </c>
      <c r="AC659" s="73"/>
      <c r="AD659" s="73"/>
      <c r="AE659" s="73" t="e">
        <f>VLOOKUP(AD659,definitions_list_lookup!$Y$12:$Z$15,2,FALSE)</f>
        <v>#N/A</v>
      </c>
      <c r="AF659" s="75"/>
      <c r="AG659" s="75" t="e">
        <f>VLOOKUP(AF659,definitions_list_lookup!$AT$3:$AU$5,2,FALSE)</f>
        <v>#N/A</v>
      </c>
      <c r="AH659" s="73"/>
      <c r="AI659" s="73"/>
      <c r="AJ659" s="73"/>
      <c r="AK659" s="72"/>
      <c r="AL659" s="76"/>
      <c r="AM659" s="76"/>
      <c r="AN659" s="72"/>
      <c r="AO659" s="76"/>
      <c r="AP659" s="72"/>
      <c r="AQ659" s="72"/>
      <c r="AR659" s="72"/>
      <c r="AS659" s="72"/>
      <c r="AT659" s="77">
        <v>19</v>
      </c>
      <c r="AU659" s="78">
        <v>90</v>
      </c>
      <c r="AV659" s="77">
        <v>6</v>
      </c>
      <c r="AW659" s="77">
        <v>180</v>
      </c>
      <c r="AX659" s="77">
        <f>+(IF($AU659&lt;$AW659,((MIN($AW659,$AU659)+(DEGREES(ATAN((TAN(RADIANS($AV659))/((TAN(RADIANS($AT659))*SIN(RADIANS(ABS($AU659-$AW659))))))-(COS(RADIANS(ABS($AU659-$AW659)))/SIN(RADIANS(ABS($AU659-$AW659)))))))-180)),((MAX($AW659,$AU659)-(DEGREES(ATAN((TAN(RADIANS($AV659))/((TAN(RADIANS($AT659))*SIN(RADIANS(ABS($AU659-$AW659))))))-(COS(RADIANS(ABS($AU659-$AW659)))/SIN(RADIANS(ABS($AU659-$AW659)))))))-180))))</f>
        <v>-73.02545938631566</v>
      </c>
      <c r="AY659" s="77">
        <f>IF($AX659&gt;0,$AX659,360+$AX659)</f>
        <v>286.97454061368433</v>
      </c>
      <c r="AZ659" s="77">
        <f>+ABS(DEGREES(ATAN((COS(RADIANS(ABS($AX659+180-(IF($AU659&gt;$AW659,MAX($AV659,$AU659),MIN($AU659,$AW659))))))/(TAN(RADIANS($AT659)))))))</f>
        <v>70.200531507862181</v>
      </c>
      <c r="BA659" s="77">
        <f>+IF(($AX659+90)&gt;0,$AX659+90,$AX659+450)</f>
        <v>16.97454061368434</v>
      </c>
      <c r="BB659" s="77">
        <f>-$AZ659+90</f>
        <v>19.799468492137819</v>
      </c>
      <c r="BC659" s="77">
        <f>IF(($AY659&lt;180),$AY659+180,$AY659-180)</f>
        <v>106.97454061368433</v>
      </c>
      <c r="BD659" s="79">
        <f>-$AZ659+90</f>
        <v>19.799468492137819</v>
      </c>
      <c r="BE659" s="70">
        <f t="shared" si="294"/>
        <v>49.799468492137819</v>
      </c>
      <c r="BF659" s="70">
        <f t="shared" si="279"/>
        <v>10.200531507862181</v>
      </c>
    </row>
    <row r="660" spans="3:58" s="70" customFormat="1">
      <c r="C660" s="70" t="s">
        <v>1386</v>
      </c>
      <c r="D660" s="70" t="s">
        <v>1387</v>
      </c>
      <c r="E660" s="70">
        <v>106</v>
      </c>
      <c r="F660" s="70">
        <v>2</v>
      </c>
      <c r="G660" s="71" t="str">
        <f t="shared" si="299"/>
        <v>106-2</v>
      </c>
      <c r="H660" s="70">
        <v>0</v>
      </c>
      <c r="I660" s="70">
        <v>81</v>
      </c>
      <c r="J660" s="70" t="b">
        <f>IF((I660/100)&gt;(VLOOKUP($G660,[1]Depth_Lookup_CCL!$A$3:$L$549,9,FALSE)),"Value too high",TRUE)</f>
        <v>1</v>
      </c>
      <c r="K660" s="29">
        <f>(VLOOKUP($G660,Depth_Lookup_CCL!$A$3:$Z$549,11,FALSE))+(H660/100)</f>
        <v>286.89500000000004</v>
      </c>
      <c r="L660" s="29">
        <f>(VLOOKUP($G660,Depth_Lookup_CCL!$A$3:$Z$549,11,FALSE))+(I660/100)</f>
        <v>287.70500000000004</v>
      </c>
      <c r="M660" s="67">
        <v>12</v>
      </c>
      <c r="N660" s="70" t="s">
        <v>1438</v>
      </c>
      <c r="O660" s="70" t="s">
        <v>233</v>
      </c>
      <c r="P660" s="73"/>
      <c r="Q660" s="73"/>
      <c r="R660" s="73"/>
      <c r="S660" s="74"/>
      <c r="T660" s="73" t="s">
        <v>171</v>
      </c>
      <c r="U660" s="75" t="s">
        <v>155</v>
      </c>
      <c r="V660" s="73" t="s">
        <v>176</v>
      </c>
      <c r="W660" s="73" t="s">
        <v>166</v>
      </c>
      <c r="X660" s="73">
        <f>VLOOKUP(W660,[8]definitions_list_lookup!$V$12:$W$15,2,FALSE)</f>
        <v>1</v>
      </c>
      <c r="Y660" s="75" t="s">
        <v>242</v>
      </c>
      <c r="Z660" s="75">
        <f>VLOOKUP(Y660,[8]definitions_list_lookup!$AT$3:$AU$5,2,FALSE)</f>
        <v>1</v>
      </c>
      <c r="AA660" s="75">
        <v>1</v>
      </c>
      <c r="AB660" s="75" t="s">
        <v>1447</v>
      </c>
      <c r="AC660" s="73"/>
      <c r="AD660" s="73"/>
      <c r="AE660" s="73" t="e">
        <f>VLOOKUP(AD660,definitions_list_lookup!$Y$12:$Z$15,2,FALSE)</f>
        <v>#N/A</v>
      </c>
      <c r="AF660" s="75"/>
      <c r="AG660" s="75" t="e">
        <f>VLOOKUP(AF660,definitions_list_lookup!$AT$3:$AU$5,2,FALSE)</f>
        <v>#N/A</v>
      </c>
      <c r="AH660" s="73"/>
      <c r="AI660" s="73"/>
      <c r="AJ660" s="73"/>
      <c r="AK660" s="72"/>
      <c r="AL660" s="76"/>
      <c r="AM660" s="76"/>
      <c r="AN660" s="72"/>
      <c r="AO660" s="76"/>
      <c r="AP660" s="72"/>
      <c r="AQ660" s="72"/>
      <c r="AR660" s="72"/>
      <c r="AS660" s="72"/>
      <c r="AT660" s="77">
        <v>8</v>
      </c>
      <c r="AU660" s="78">
        <v>90</v>
      </c>
      <c r="AV660" s="77">
        <v>0</v>
      </c>
      <c r="AW660" s="77">
        <v>360</v>
      </c>
      <c r="AX660" s="77">
        <f t="shared" si="287"/>
        <v>-90.000000000000014</v>
      </c>
      <c r="AY660" s="77">
        <f t="shared" si="288"/>
        <v>270</v>
      </c>
      <c r="AZ660" s="77">
        <f t="shared" si="289"/>
        <v>82</v>
      </c>
      <c r="BA660" s="77">
        <f t="shared" si="290"/>
        <v>360</v>
      </c>
      <c r="BB660" s="77">
        <f t="shared" si="291"/>
        <v>8</v>
      </c>
      <c r="BC660" s="77">
        <f t="shared" si="292"/>
        <v>90</v>
      </c>
      <c r="BD660" s="79">
        <f t="shared" si="293"/>
        <v>8</v>
      </c>
      <c r="BE660" s="70">
        <f t="shared" si="294"/>
        <v>38</v>
      </c>
      <c r="BF660" s="70">
        <f t="shared" si="279"/>
        <v>22</v>
      </c>
    </row>
    <row r="661" spans="3:58" s="70" customFormat="1">
      <c r="C661" s="70" t="s">
        <v>1386</v>
      </c>
      <c r="D661" s="70" t="s">
        <v>1387</v>
      </c>
      <c r="E661" s="70">
        <v>106</v>
      </c>
      <c r="F661" s="70">
        <v>3</v>
      </c>
      <c r="G661" s="71" t="str">
        <f t="shared" si="299"/>
        <v>106-3</v>
      </c>
      <c r="H661" s="70">
        <v>0</v>
      </c>
      <c r="I661" s="70">
        <v>62</v>
      </c>
      <c r="J661" s="70" t="b">
        <f>IF((I661/100)&gt;(VLOOKUP($G661,[1]Depth_Lookup_CCL!$A$3:$L$549,9,FALSE)),"Value too high",TRUE)</f>
        <v>1</v>
      </c>
      <c r="K661" s="29">
        <f>(VLOOKUP($G661,Depth_Lookup_CCL!$A$3:$Z$549,11,FALSE))+(H661/100)</f>
        <v>287.70500000000004</v>
      </c>
      <c r="L661" s="29">
        <f>(VLOOKUP($G661,Depth_Lookup_CCL!$A$3:$Z$549,11,FALSE))+(I661/100)</f>
        <v>288.32500000000005</v>
      </c>
      <c r="M661" s="67">
        <v>12</v>
      </c>
      <c r="N661" s="70" t="s">
        <v>1438</v>
      </c>
      <c r="O661" s="70" t="s">
        <v>233</v>
      </c>
      <c r="P661" s="73"/>
      <c r="Q661" s="73"/>
      <c r="R661" s="73"/>
      <c r="S661" s="74"/>
      <c r="T661" s="73" t="s">
        <v>171</v>
      </c>
      <c r="U661" s="75" t="s">
        <v>155</v>
      </c>
      <c r="V661" s="73" t="s">
        <v>176</v>
      </c>
      <c r="W661" s="73" t="s">
        <v>107</v>
      </c>
      <c r="X661" s="73">
        <f>VLOOKUP(W661,[8]definitions_list_lookup!$V$12:$W$15,2,FALSE)</f>
        <v>2</v>
      </c>
      <c r="Y661" s="75" t="s">
        <v>242</v>
      </c>
      <c r="Z661" s="75">
        <f>VLOOKUP(Y661,[8]definitions_list_lookup!$AT$3:$AU$5,2,FALSE)</f>
        <v>1</v>
      </c>
      <c r="AA661" s="75">
        <v>1</v>
      </c>
      <c r="AB661" s="75" t="s">
        <v>1448</v>
      </c>
      <c r="AC661" s="73"/>
      <c r="AD661" s="73"/>
      <c r="AE661" s="73" t="e">
        <f>VLOOKUP(AD661,definitions_list_lookup!$Y$12:$Z$15,2,FALSE)</f>
        <v>#N/A</v>
      </c>
      <c r="AF661" s="75"/>
      <c r="AG661" s="75" t="e">
        <f>VLOOKUP(AF661,definitions_list_lookup!$AT$3:$AU$5,2,FALSE)</f>
        <v>#N/A</v>
      </c>
      <c r="AH661" s="73"/>
      <c r="AI661" s="73"/>
      <c r="AJ661" s="73"/>
      <c r="AK661" s="72"/>
      <c r="AL661" s="76"/>
      <c r="AM661" s="76"/>
      <c r="AN661" s="72"/>
      <c r="AO661" s="76"/>
      <c r="AP661" s="72"/>
      <c r="AQ661" s="72"/>
      <c r="AR661" s="72"/>
      <c r="AS661" s="72"/>
      <c r="AT661" s="77">
        <v>9</v>
      </c>
      <c r="AU661" s="78">
        <v>90</v>
      </c>
      <c r="AV661" s="77">
        <v>0</v>
      </c>
      <c r="AW661" s="77">
        <v>360</v>
      </c>
      <c r="AX661" s="77">
        <f t="shared" si="287"/>
        <v>-90.000000000000014</v>
      </c>
      <c r="AY661" s="77">
        <f t="shared" si="288"/>
        <v>270</v>
      </c>
      <c r="AZ661" s="77">
        <f t="shared" si="289"/>
        <v>81</v>
      </c>
      <c r="BA661" s="77">
        <f t="shared" si="290"/>
        <v>360</v>
      </c>
      <c r="BB661" s="77">
        <f t="shared" si="291"/>
        <v>9</v>
      </c>
      <c r="BC661" s="77">
        <f t="shared" si="292"/>
        <v>90</v>
      </c>
      <c r="BD661" s="79">
        <f t="shared" si="293"/>
        <v>9</v>
      </c>
      <c r="BE661" s="70">
        <f t="shared" si="294"/>
        <v>39</v>
      </c>
      <c r="BF661" s="70">
        <f t="shared" si="279"/>
        <v>21</v>
      </c>
    </row>
    <row r="662" spans="3:58" s="70" customFormat="1">
      <c r="C662" s="70" t="s">
        <v>1386</v>
      </c>
      <c r="D662" s="70" t="s">
        <v>1387</v>
      </c>
      <c r="E662" s="70">
        <v>106</v>
      </c>
      <c r="F662" s="70">
        <v>4</v>
      </c>
      <c r="G662" s="71" t="str">
        <f t="shared" si="299"/>
        <v>106-4</v>
      </c>
      <c r="H662" s="70">
        <v>0</v>
      </c>
      <c r="I662" s="70">
        <v>63</v>
      </c>
      <c r="J662" s="70" t="b">
        <f>IF((I662/100)&gt;(VLOOKUP($G662,[1]Depth_Lookup_CCL!$A$3:$L$549,9,FALSE)),"Value too high",TRUE)</f>
        <v>1</v>
      </c>
      <c r="K662" s="29">
        <f>(VLOOKUP($G662,Depth_Lookup_CCL!$A$3:$Z$549,11,FALSE))+(H662/100)</f>
        <v>288.32500000000005</v>
      </c>
      <c r="L662" s="29">
        <f>(VLOOKUP($G662,Depth_Lookup_CCL!$A$3:$Z$549,11,FALSE))+(I662/100)</f>
        <v>288.95500000000004</v>
      </c>
      <c r="M662" s="67">
        <v>12</v>
      </c>
      <c r="N662" s="70" t="s">
        <v>1437</v>
      </c>
      <c r="O662" s="70" t="s">
        <v>233</v>
      </c>
      <c r="P662" s="73"/>
      <c r="Q662" s="73"/>
      <c r="R662" s="73"/>
      <c r="S662" s="74"/>
      <c r="T662" s="73" t="s">
        <v>171</v>
      </c>
      <c r="U662" s="75" t="s">
        <v>155</v>
      </c>
      <c r="V662" s="73" t="s">
        <v>176</v>
      </c>
      <c r="W662" s="73" t="s">
        <v>166</v>
      </c>
      <c r="X662" s="73">
        <f>VLOOKUP(W662,[8]definitions_list_lookup!$V$12:$W$15,2,FALSE)</f>
        <v>1</v>
      </c>
      <c r="Y662" s="75" t="s">
        <v>242</v>
      </c>
      <c r="Z662" s="75">
        <f>VLOOKUP(Y662,[8]definitions_list_lookup!$AT$3:$AU$5,2,FALSE)</f>
        <v>1</v>
      </c>
      <c r="AA662" s="75">
        <v>1</v>
      </c>
      <c r="AB662" s="75"/>
      <c r="AC662" s="73"/>
      <c r="AD662" s="73"/>
      <c r="AE662" s="73" t="e">
        <f>VLOOKUP(AD662,definitions_list_lookup!$Y$12:$Z$15,2,FALSE)</f>
        <v>#N/A</v>
      </c>
      <c r="AF662" s="75"/>
      <c r="AG662" s="75" t="e">
        <f>VLOOKUP(AF662,definitions_list_lookup!$AT$3:$AU$5,2,FALSE)</f>
        <v>#N/A</v>
      </c>
      <c r="AH662" s="73"/>
      <c r="AI662" s="73"/>
      <c r="AJ662" s="73"/>
      <c r="AK662" s="72"/>
      <c r="AL662" s="76"/>
      <c r="AM662" s="76"/>
      <c r="AN662" s="72"/>
      <c r="AO662" s="76"/>
      <c r="AP662" s="72"/>
      <c r="AQ662" s="72"/>
      <c r="AR662" s="72"/>
      <c r="AS662" s="72"/>
      <c r="AT662" s="77">
        <v>18</v>
      </c>
      <c r="AU662" s="78">
        <v>90</v>
      </c>
      <c r="AV662" s="77">
        <v>0</v>
      </c>
      <c r="AW662" s="77">
        <v>360</v>
      </c>
      <c r="AX662" s="77">
        <f t="shared" si="287"/>
        <v>-90.000000000000014</v>
      </c>
      <c r="AY662" s="77">
        <f t="shared" si="288"/>
        <v>270</v>
      </c>
      <c r="AZ662" s="77">
        <f t="shared" si="289"/>
        <v>72</v>
      </c>
      <c r="BA662" s="77">
        <f t="shared" si="290"/>
        <v>360</v>
      </c>
      <c r="BB662" s="77">
        <f t="shared" si="291"/>
        <v>18</v>
      </c>
      <c r="BC662" s="77">
        <f t="shared" si="292"/>
        <v>90</v>
      </c>
      <c r="BD662" s="79">
        <f t="shared" si="293"/>
        <v>18</v>
      </c>
      <c r="BE662" s="70">
        <f t="shared" si="294"/>
        <v>48</v>
      </c>
      <c r="BF662" s="70">
        <f t="shared" si="279"/>
        <v>12</v>
      </c>
    </row>
    <row r="663" spans="3:58" s="70" customFormat="1">
      <c r="C663" s="70" t="s">
        <v>1386</v>
      </c>
      <c r="D663" s="70" t="s">
        <v>1387</v>
      </c>
      <c r="E663" s="70">
        <v>107</v>
      </c>
      <c r="F663" s="70">
        <v>1</v>
      </c>
      <c r="G663" s="71" t="str">
        <f t="shared" si="299"/>
        <v>107-1</v>
      </c>
      <c r="H663" s="70">
        <v>0</v>
      </c>
      <c r="I663" s="70">
        <v>54</v>
      </c>
      <c r="J663" s="70" t="b">
        <f>IF((I663/100)&gt;(VLOOKUP($G663,[1]Depth_Lookup_CCL!$A$3:$L$549,9,FALSE)),"Value too high",TRUE)</f>
        <v>1</v>
      </c>
      <c r="K663" s="29">
        <f>(VLOOKUP($G663,Depth_Lookup_CCL!$A$3:$Z$549,11,FALSE))+(H663/100)</f>
        <v>288.64999999999998</v>
      </c>
      <c r="L663" s="29">
        <f>(VLOOKUP($G663,Depth_Lookup_CCL!$A$3:$Z$549,11,FALSE))+(I663/100)</f>
        <v>289.19</v>
      </c>
      <c r="M663" s="67">
        <v>12</v>
      </c>
      <c r="N663" s="70" t="s">
        <v>1439</v>
      </c>
      <c r="O663" s="70" t="s">
        <v>233</v>
      </c>
      <c r="P663" s="73"/>
      <c r="Q663" s="73"/>
      <c r="R663" s="73"/>
      <c r="S663" s="74"/>
      <c r="T663" s="73" t="s">
        <v>171</v>
      </c>
      <c r="U663" s="75" t="s">
        <v>155</v>
      </c>
      <c r="V663" s="73" t="s">
        <v>176</v>
      </c>
      <c r="W663" s="73" t="s">
        <v>166</v>
      </c>
      <c r="X663" s="73">
        <f>VLOOKUP(W663,[8]definitions_list_lookup!$V$12:$W$15,2,FALSE)</f>
        <v>1</v>
      </c>
      <c r="Y663" s="75" t="s">
        <v>242</v>
      </c>
      <c r="Z663" s="75">
        <f>VLOOKUP(Y663,[8]definitions_list_lookup!$AT$3:$AU$5,2,FALSE)</f>
        <v>1</v>
      </c>
      <c r="AA663" s="75">
        <v>1</v>
      </c>
      <c r="AB663" s="75"/>
      <c r="AC663" s="73"/>
      <c r="AD663" s="73"/>
      <c r="AE663" s="73" t="e">
        <f>VLOOKUP(AD663,definitions_list_lookup!$Y$12:$Z$15,2,FALSE)</f>
        <v>#N/A</v>
      </c>
      <c r="AF663" s="75"/>
      <c r="AG663" s="75" t="e">
        <f>VLOOKUP(AF663,definitions_list_lookup!$AT$3:$AU$5,2,FALSE)</f>
        <v>#N/A</v>
      </c>
      <c r="AH663" s="73"/>
      <c r="AI663" s="73"/>
      <c r="AJ663" s="73"/>
      <c r="AK663" s="72"/>
      <c r="AL663" s="76"/>
      <c r="AM663" s="76"/>
      <c r="AN663" s="72"/>
      <c r="AO663" s="76"/>
      <c r="AP663" s="72"/>
      <c r="AQ663" s="72"/>
      <c r="AR663" s="72"/>
      <c r="AS663" s="72"/>
      <c r="AT663" s="77">
        <v>7</v>
      </c>
      <c r="AU663" s="78">
        <v>90</v>
      </c>
      <c r="AV663" s="77">
        <v>8</v>
      </c>
      <c r="AW663" s="77">
        <v>180</v>
      </c>
      <c r="AX663" s="77">
        <f t="shared" si="287"/>
        <v>-41.142332624454468</v>
      </c>
      <c r="AY663" s="77">
        <f t="shared" si="288"/>
        <v>318.85766737554553</v>
      </c>
      <c r="AZ663" s="77">
        <f t="shared" si="289"/>
        <v>79.428949087694932</v>
      </c>
      <c r="BA663" s="77">
        <f t="shared" si="290"/>
        <v>48.857667375545532</v>
      </c>
      <c r="BB663" s="77">
        <f t="shared" si="291"/>
        <v>10.571050912305068</v>
      </c>
      <c r="BC663" s="77">
        <f t="shared" si="292"/>
        <v>138.85766737554553</v>
      </c>
      <c r="BD663" s="79">
        <f t="shared" si="293"/>
        <v>10.571050912305068</v>
      </c>
      <c r="BE663" s="70">
        <f t="shared" si="294"/>
        <v>40.571050912305068</v>
      </c>
      <c r="BF663" s="70">
        <f t="shared" si="279"/>
        <v>19.428949087694932</v>
      </c>
    </row>
    <row r="664" spans="3:58" s="70" customFormat="1">
      <c r="C664" s="70" t="s">
        <v>1386</v>
      </c>
      <c r="D664" s="70" t="s">
        <v>1387</v>
      </c>
      <c r="E664" s="70">
        <v>108</v>
      </c>
      <c r="F664" s="70">
        <v>1</v>
      </c>
      <c r="G664" s="71" t="str">
        <f t="shared" si="299"/>
        <v>108-1</v>
      </c>
      <c r="H664" s="70">
        <v>0</v>
      </c>
      <c r="I664" s="70">
        <v>79</v>
      </c>
      <c r="J664" s="70" t="b">
        <f>IF((I664/100)&gt;(VLOOKUP($G664,[1]Depth_Lookup_CCL!$A$3:$L$549,9,FALSE)),"Value too high",TRUE)</f>
        <v>1</v>
      </c>
      <c r="K664" s="29">
        <f>(VLOOKUP($G664,Depth_Lookup_CCL!$A$3:$Z$549,11,FALSE))+(H664/100)</f>
        <v>289.10000000000002</v>
      </c>
      <c r="L664" s="29">
        <f>(VLOOKUP($G664,Depth_Lookup_CCL!$A$3:$Z$549,11,FALSE))+(I664/100)</f>
        <v>289.89000000000004</v>
      </c>
      <c r="M664" s="67">
        <v>12</v>
      </c>
      <c r="N664" s="70" t="s">
        <v>1438</v>
      </c>
      <c r="O664" s="70" t="s">
        <v>233</v>
      </c>
      <c r="P664" s="73"/>
      <c r="Q664" s="73"/>
      <c r="R664" s="73"/>
      <c r="S664" s="74"/>
      <c r="T664" s="73" t="s">
        <v>171</v>
      </c>
      <c r="U664" s="75" t="s">
        <v>182</v>
      </c>
      <c r="V664" s="73" t="s">
        <v>176</v>
      </c>
      <c r="W664" s="73" t="s">
        <v>107</v>
      </c>
      <c r="X664" s="73">
        <f>VLOOKUP(W664,[8]definitions_list_lookup!$V$12:$W$15,2,FALSE)</f>
        <v>2</v>
      </c>
      <c r="Y664" s="75" t="s">
        <v>242</v>
      </c>
      <c r="Z664" s="75">
        <f>VLOOKUP(Y664,[8]definitions_list_lookup!$AT$3:$AU$5,2,FALSE)</f>
        <v>1</v>
      </c>
      <c r="AA664" s="75">
        <v>7</v>
      </c>
      <c r="AB664" s="75" t="s">
        <v>1449</v>
      </c>
      <c r="AC664" s="73"/>
      <c r="AD664" s="73"/>
      <c r="AE664" s="73" t="e">
        <f>VLOOKUP(AD664,definitions_list_lookup!$Y$12:$Z$15,2,FALSE)</f>
        <v>#N/A</v>
      </c>
      <c r="AF664" s="75"/>
      <c r="AG664" s="75" t="e">
        <f>VLOOKUP(AF664,definitions_list_lookup!$AT$3:$AU$5,2,FALSE)</f>
        <v>#N/A</v>
      </c>
      <c r="AH664" s="73"/>
      <c r="AI664" s="73"/>
      <c r="AJ664" s="73"/>
      <c r="AK664" s="72"/>
      <c r="AL664" s="76"/>
      <c r="AM664" s="76"/>
      <c r="AN664" s="72"/>
      <c r="AO664" s="76"/>
      <c r="AP664" s="72"/>
      <c r="AQ664" s="72"/>
      <c r="AR664" s="72"/>
      <c r="AS664" s="72"/>
      <c r="AT664" s="77">
        <v>19</v>
      </c>
      <c r="AU664" s="78">
        <v>90</v>
      </c>
      <c r="AV664" s="77">
        <v>5</v>
      </c>
      <c r="AW664" s="77">
        <v>360</v>
      </c>
      <c r="AX664" s="77">
        <f t="shared" si="287"/>
        <v>-104.25634470924919</v>
      </c>
      <c r="AY664" s="77">
        <f t="shared" si="288"/>
        <v>255.74365529075081</v>
      </c>
      <c r="AZ664" s="77">
        <f t="shared" si="289"/>
        <v>70.441472072057266</v>
      </c>
      <c r="BA664" s="77">
        <f t="shared" si="290"/>
        <v>345.74365529075078</v>
      </c>
      <c r="BB664" s="77">
        <f t="shared" si="291"/>
        <v>19.558527927942734</v>
      </c>
      <c r="BC664" s="77">
        <f t="shared" si="292"/>
        <v>75.743655290750809</v>
      </c>
      <c r="BD664" s="79">
        <f t="shared" si="293"/>
        <v>19.558527927942734</v>
      </c>
      <c r="BE664" s="70">
        <f t="shared" si="294"/>
        <v>49.558527927942734</v>
      </c>
      <c r="BF664" s="70">
        <f t="shared" si="279"/>
        <v>10.441472072057266</v>
      </c>
    </row>
    <row r="665" spans="3:58" s="70" customFormat="1">
      <c r="C665" s="70" t="s">
        <v>1386</v>
      </c>
      <c r="D665" s="70" t="s">
        <v>1387</v>
      </c>
      <c r="E665" s="70">
        <v>108</v>
      </c>
      <c r="F665" s="70">
        <v>2</v>
      </c>
      <c r="G665" s="71" t="str">
        <f t="shared" si="299"/>
        <v>108-2</v>
      </c>
      <c r="H665" s="70">
        <v>0</v>
      </c>
      <c r="I665" s="70">
        <v>81</v>
      </c>
      <c r="J665" s="70" t="b">
        <f>IF((I665/100)&gt;(VLOOKUP($G665,[1]Depth_Lookup_CCL!$A$3:$L$549,9,FALSE)),"Value too high",TRUE)</f>
        <v>1</v>
      </c>
      <c r="K665" s="29">
        <f>(VLOOKUP($G665,Depth_Lookup_CCL!$A$3:$Z$549,11,FALSE))+(H665/100)</f>
        <v>289.89500000000004</v>
      </c>
      <c r="L665" s="29">
        <f>(VLOOKUP($G665,Depth_Lookup_CCL!$A$3:$Z$549,11,FALSE))+(I665/100)</f>
        <v>290.70500000000004</v>
      </c>
      <c r="M665" s="67">
        <v>12</v>
      </c>
      <c r="N665" s="70" t="s">
        <v>1439</v>
      </c>
      <c r="O665" s="70" t="s">
        <v>233</v>
      </c>
      <c r="P665" s="73"/>
      <c r="Q665" s="73"/>
      <c r="R665" s="73"/>
      <c r="S665" s="74"/>
      <c r="T665" s="73" t="s">
        <v>171</v>
      </c>
      <c r="U665" s="75" t="s">
        <v>182</v>
      </c>
      <c r="V665" s="73" t="s">
        <v>176</v>
      </c>
      <c r="W665" s="73" t="s">
        <v>166</v>
      </c>
      <c r="X665" s="73">
        <f>VLOOKUP(W665,[8]definitions_list_lookup!$V$12:$W$15,2,FALSE)</f>
        <v>1</v>
      </c>
      <c r="Y665" s="75" t="s">
        <v>241</v>
      </c>
      <c r="Z665" s="75">
        <f>VLOOKUP(Y665,[8]definitions_list_lookup!$AT$3:$AU$5,2,FALSE)</f>
        <v>0</v>
      </c>
      <c r="AA665" s="75">
        <v>5</v>
      </c>
      <c r="AB665" s="75" t="s">
        <v>1450</v>
      </c>
      <c r="AC665" s="73"/>
      <c r="AD665" s="73"/>
      <c r="AE665" s="73" t="e">
        <f>VLOOKUP(AD665,definitions_list_lookup!$Y$12:$Z$15,2,FALSE)</f>
        <v>#N/A</v>
      </c>
      <c r="AF665" s="75"/>
      <c r="AG665" s="75" t="e">
        <f>VLOOKUP(AF665,definitions_list_lookup!$AT$3:$AU$5,2,FALSE)</f>
        <v>#N/A</v>
      </c>
      <c r="AH665" s="73"/>
      <c r="AI665" s="73"/>
      <c r="AJ665" s="73"/>
      <c r="AK665" s="72"/>
      <c r="AL665" s="76"/>
      <c r="AM665" s="76"/>
      <c r="AN665" s="72"/>
      <c r="AO665" s="76"/>
      <c r="AP665" s="72"/>
      <c r="AQ665" s="72"/>
      <c r="AR665" s="72"/>
      <c r="AS665" s="72"/>
      <c r="AT665" s="77">
        <v>19</v>
      </c>
      <c r="AU665" s="78">
        <v>90</v>
      </c>
      <c r="AV665" s="77">
        <v>0</v>
      </c>
      <c r="AW665" s="77">
        <v>360</v>
      </c>
      <c r="AX665" s="77">
        <f t="shared" si="287"/>
        <v>-90.000000000000014</v>
      </c>
      <c r="AY665" s="77">
        <f t="shared" si="288"/>
        <v>270</v>
      </c>
      <c r="AZ665" s="77">
        <f t="shared" si="289"/>
        <v>71</v>
      </c>
      <c r="BA665" s="77">
        <f t="shared" si="290"/>
        <v>360</v>
      </c>
      <c r="BB665" s="77">
        <f t="shared" si="291"/>
        <v>19</v>
      </c>
      <c r="BC665" s="77">
        <f t="shared" si="292"/>
        <v>90</v>
      </c>
      <c r="BD665" s="79">
        <f t="shared" si="293"/>
        <v>19</v>
      </c>
      <c r="BE665" s="70">
        <f t="shared" si="294"/>
        <v>49</v>
      </c>
      <c r="BF665" s="70">
        <f t="shared" si="279"/>
        <v>11</v>
      </c>
    </row>
    <row r="666" spans="3:58" s="70" customFormat="1">
      <c r="C666" s="70" t="s">
        <v>1386</v>
      </c>
      <c r="D666" s="70" t="s">
        <v>1387</v>
      </c>
      <c r="E666" s="70">
        <v>108</v>
      </c>
      <c r="F666" s="70">
        <v>3</v>
      </c>
      <c r="G666" s="71" t="str">
        <f t="shared" si="299"/>
        <v>108-3</v>
      </c>
      <c r="H666" s="70">
        <v>0</v>
      </c>
      <c r="I666" s="70">
        <v>89</v>
      </c>
      <c r="J666" s="70" t="b">
        <f>IF((I666/100)&gt;(VLOOKUP($G666,[1]Depth_Lookup_CCL!$A$3:$L$549,9,FALSE)),"Value too high",TRUE)</f>
        <v>1</v>
      </c>
      <c r="K666" s="29">
        <f>(VLOOKUP($G666,Depth_Lookup_CCL!$A$3:$Z$549,11,FALSE))+(H666/100)</f>
        <v>290.70500000000004</v>
      </c>
      <c r="L666" s="29">
        <f>(VLOOKUP($G666,Depth_Lookup_CCL!$A$3:$Z$549,11,FALSE))+(I666/100)</f>
        <v>291.59500000000003</v>
      </c>
      <c r="M666" s="67">
        <v>12</v>
      </c>
      <c r="N666" s="70" t="s">
        <v>1438</v>
      </c>
      <c r="O666" s="70" t="s">
        <v>233</v>
      </c>
      <c r="P666" s="73"/>
      <c r="Q666" s="73"/>
      <c r="R666" s="73"/>
      <c r="S666" s="74"/>
      <c r="T666" s="73" t="s">
        <v>171</v>
      </c>
      <c r="U666" s="75" t="s">
        <v>155</v>
      </c>
      <c r="V666" s="73" t="s">
        <v>176</v>
      </c>
      <c r="W666" s="73" t="s">
        <v>107</v>
      </c>
      <c r="X666" s="73">
        <f>VLOOKUP(W666,[8]definitions_list_lookup!$V$12:$W$15,2,FALSE)</f>
        <v>2</v>
      </c>
      <c r="Y666" s="75" t="s">
        <v>242</v>
      </c>
      <c r="Z666" s="75">
        <f>VLOOKUP(Y666,[8]definitions_list_lookup!$AT$3:$AU$5,2,FALSE)</f>
        <v>1</v>
      </c>
      <c r="AA666" s="75">
        <v>1</v>
      </c>
      <c r="AB666" s="75" t="s">
        <v>1451</v>
      </c>
      <c r="AC666" s="73"/>
      <c r="AD666" s="73"/>
      <c r="AE666" s="73" t="e">
        <f>VLOOKUP(AD666,definitions_list_lookup!$Y$12:$Z$15,2,FALSE)</f>
        <v>#N/A</v>
      </c>
      <c r="AF666" s="75"/>
      <c r="AG666" s="75" t="e">
        <f>VLOOKUP(AF666,definitions_list_lookup!$AT$3:$AU$5,2,FALSE)</f>
        <v>#N/A</v>
      </c>
      <c r="AH666" s="73"/>
      <c r="AI666" s="73"/>
      <c r="AJ666" s="73"/>
      <c r="AK666" s="72"/>
      <c r="AL666" s="76"/>
      <c r="AM666" s="76"/>
      <c r="AN666" s="72"/>
      <c r="AO666" s="76"/>
      <c r="AP666" s="72"/>
      <c r="AQ666" s="72"/>
      <c r="AR666" s="72"/>
      <c r="AS666" s="72"/>
      <c r="AT666" s="77">
        <v>15</v>
      </c>
      <c r="AU666" s="78">
        <v>90</v>
      </c>
      <c r="AV666" s="77">
        <v>0</v>
      </c>
      <c r="AW666" s="77">
        <v>360</v>
      </c>
      <c r="AX666" s="77">
        <f t="shared" si="287"/>
        <v>-90.000000000000014</v>
      </c>
      <c r="AY666" s="77">
        <f t="shared" si="288"/>
        <v>270</v>
      </c>
      <c r="AZ666" s="77">
        <f t="shared" si="289"/>
        <v>75</v>
      </c>
      <c r="BA666" s="77">
        <f t="shared" si="290"/>
        <v>360</v>
      </c>
      <c r="BB666" s="77">
        <f t="shared" si="291"/>
        <v>15</v>
      </c>
      <c r="BC666" s="77">
        <f t="shared" si="292"/>
        <v>90</v>
      </c>
      <c r="BD666" s="79">
        <f t="shared" si="293"/>
        <v>15</v>
      </c>
      <c r="BE666" s="70">
        <f t="shared" si="294"/>
        <v>45</v>
      </c>
      <c r="BF666" s="70">
        <f t="shared" si="279"/>
        <v>15</v>
      </c>
    </row>
    <row r="667" spans="3:58" s="70" customFormat="1">
      <c r="C667" s="70" t="s">
        <v>1386</v>
      </c>
      <c r="D667" s="70" t="s">
        <v>1387</v>
      </c>
      <c r="E667" s="70">
        <v>108</v>
      </c>
      <c r="F667" s="70">
        <v>4</v>
      </c>
      <c r="G667" s="71" t="str">
        <f t="shared" si="299"/>
        <v>108-4</v>
      </c>
      <c r="H667" s="70">
        <v>0</v>
      </c>
      <c r="I667" s="70">
        <v>60</v>
      </c>
      <c r="J667" s="70" t="b">
        <f>IF((I667/100)&gt;(VLOOKUP($G667,[1]Depth_Lookup_CCL!$A$3:$L$549,9,FALSE)),"Value too high",TRUE)</f>
        <v>1</v>
      </c>
      <c r="K667" s="29">
        <f>(VLOOKUP($G667,Depth_Lookup_CCL!$A$3:$Z$549,11,FALSE))+(H667/100)</f>
        <v>291.60500000000002</v>
      </c>
      <c r="L667" s="29">
        <f>(VLOOKUP($G667,Depth_Lookup_CCL!$A$3:$Z$549,11,FALSE))+(I667/100)</f>
        <v>292.20500000000004</v>
      </c>
      <c r="M667" s="67">
        <v>12</v>
      </c>
      <c r="N667" s="70" t="s">
        <v>1438</v>
      </c>
      <c r="O667" s="70" t="s">
        <v>233</v>
      </c>
      <c r="P667" s="73"/>
      <c r="Q667" s="73"/>
      <c r="R667" s="73"/>
      <c r="S667" s="74"/>
      <c r="T667" s="73" t="s">
        <v>171</v>
      </c>
      <c r="U667" s="75" t="s">
        <v>155</v>
      </c>
      <c r="V667" s="73" t="s">
        <v>176</v>
      </c>
      <c r="W667" s="73" t="s">
        <v>166</v>
      </c>
      <c r="X667" s="73">
        <f>VLOOKUP(W667,[8]definitions_list_lookup!$V$12:$W$15,2,FALSE)</f>
        <v>1</v>
      </c>
      <c r="Y667" s="75" t="s">
        <v>242</v>
      </c>
      <c r="Z667" s="75">
        <f>VLOOKUP(Y667,[8]definitions_list_lookup!$AT$3:$AU$5,2,FALSE)</f>
        <v>1</v>
      </c>
      <c r="AA667" s="75">
        <v>20</v>
      </c>
      <c r="AB667" s="75" t="s">
        <v>1452</v>
      </c>
      <c r="AC667" s="73"/>
      <c r="AD667" s="73"/>
      <c r="AE667" s="73" t="e">
        <f>VLOOKUP(AD667,definitions_list_lookup!$Y$12:$Z$15,2,FALSE)</f>
        <v>#N/A</v>
      </c>
      <c r="AF667" s="75"/>
      <c r="AG667" s="75" t="e">
        <f>VLOOKUP(AF667,definitions_list_lookup!$AT$3:$AU$5,2,FALSE)</f>
        <v>#N/A</v>
      </c>
      <c r="AH667" s="73"/>
      <c r="AI667" s="73"/>
      <c r="AJ667" s="73"/>
      <c r="AK667" s="72"/>
      <c r="AL667" s="76"/>
      <c r="AM667" s="76"/>
      <c r="AN667" s="72"/>
      <c r="AO667" s="76"/>
      <c r="AP667" s="72"/>
      <c r="AQ667" s="72"/>
      <c r="AR667" s="72"/>
      <c r="AS667" s="72"/>
      <c r="AT667" s="77">
        <v>13</v>
      </c>
      <c r="AU667" s="78">
        <v>90</v>
      </c>
      <c r="AV667" s="77">
        <v>4</v>
      </c>
      <c r="AW667" s="77">
        <v>180</v>
      </c>
      <c r="AX667" s="77">
        <f t="shared" si="287"/>
        <v>-73.149158433115005</v>
      </c>
      <c r="AY667" s="77">
        <f t="shared" si="288"/>
        <v>286.85084156688498</v>
      </c>
      <c r="AZ667" s="77">
        <f t="shared" si="289"/>
        <v>76.437877814621146</v>
      </c>
      <c r="BA667" s="77">
        <f t="shared" si="290"/>
        <v>16.850841566884995</v>
      </c>
      <c r="BB667" s="77">
        <f t="shared" si="291"/>
        <v>13.562122185378854</v>
      </c>
      <c r="BC667" s="77">
        <f t="shared" si="292"/>
        <v>106.85084156688498</v>
      </c>
      <c r="BD667" s="79">
        <f t="shared" si="293"/>
        <v>13.562122185378854</v>
      </c>
      <c r="BE667" s="70">
        <f t="shared" si="294"/>
        <v>43.562122185378854</v>
      </c>
      <c r="BF667" s="70">
        <f t="shared" si="279"/>
        <v>16.437877814621146</v>
      </c>
    </row>
    <row r="668" spans="3:58" s="70" customFormat="1">
      <c r="C668" s="70" t="s">
        <v>1386</v>
      </c>
      <c r="D668" s="70" t="s">
        <v>1387</v>
      </c>
      <c r="E668" s="70">
        <v>109</v>
      </c>
      <c r="F668" s="70">
        <v>1</v>
      </c>
      <c r="G668" s="71" t="str">
        <f t="shared" si="299"/>
        <v>109-1</v>
      </c>
      <c r="H668" s="70">
        <v>0</v>
      </c>
      <c r="I668" s="70">
        <v>72</v>
      </c>
      <c r="J668" s="70" t="b">
        <f>IF((I668/100)&gt;(VLOOKUP($G668,[1]Depth_Lookup_CCL!$A$3:$L$549,9,FALSE)),"Value too high",TRUE)</f>
        <v>1</v>
      </c>
      <c r="K668" s="29">
        <f>(VLOOKUP($G668,Depth_Lookup_CCL!$A$3:$Z$549,11,FALSE))+(H668/100)</f>
        <v>292.14999999999998</v>
      </c>
      <c r="L668" s="29">
        <f>(VLOOKUP($G668,Depth_Lookup_CCL!$A$3:$Z$549,11,FALSE))+(I668/100)</f>
        <v>292.87</v>
      </c>
      <c r="M668" s="67">
        <v>12</v>
      </c>
      <c r="N668" s="70" t="s">
        <v>1439</v>
      </c>
      <c r="O668" s="70" t="s">
        <v>233</v>
      </c>
      <c r="P668" s="73"/>
      <c r="Q668" s="73"/>
      <c r="R668" s="73"/>
      <c r="S668" s="74"/>
      <c r="T668" s="73" t="s">
        <v>171</v>
      </c>
      <c r="U668" s="75" t="s">
        <v>155</v>
      </c>
      <c r="V668" s="73" t="s">
        <v>176</v>
      </c>
      <c r="W668" s="73" t="s">
        <v>107</v>
      </c>
      <c r="X668" s="73">
        <f>VLOOKUP(W668,[8]definitions_list_lookup!$V$12:$W$15,2,FALSE)</f>
        <v>2</v>
      </c>
      <c r="Y668" s="75" t="s">
        <v>242</v>
      </c>
      <c r="Z668" s="75">
        <f>VLOOKUP(Y668,[8]definitions_list_lookup!$AT$3:$AU$5,2,FALSE)</f>
        <v>1</v>
      </c>
      <c r="AA668" s="75">
        <v>3</v>
      </c>
      <c r="AB668" s="75" t="s">
        <v>1416</v>
      </c>
      <c r="AC668" s="73"/>
      <c r="AD668" s="73"/>
      <c r="AE668" s="73" t="e">
        <f>VLOOKUP(AD668,definitions_list_lookup!$Y$12:$Z$15,2,FALSE)</f>
        <v>#N/A</v>
      </c>
      <c r="AF668" s="75"/>
      <c r="AG668" s="75" t="e">
        <f>VLOOKUP(AF668,definitions_list_lookup!$AT$3:$AU$5,2,FALSE)</f>
        <v>#N/A</v>
      </c>
      <c r="AH668" s="73"/>
      <c r="AI668" s="73"/>
      <c r="AJ668" s="73"/>
      <c r="AK668" s="72"/>
      <c r="AL668" s="76"/>
      <c r="AM668" s="76"/>
      <c r="AN668" s="72"/>
      <c r="AO668" s="76"/>
      <c r="AP668" s="72"/>
      <c r="AQ668" s="72"/>
      <c r="AR668" s="72"/>
      <c r="AS668" s="72"/>
      <c r="AT668" s="77">
        <v>7</v>
      </c>
      <c r="AU668" s="78">
        <v>90</v>
      </c>
      <c r="AV668" s="77"/>
      <c r="AW668" s="77"/>
      <c r="AX668" s="77">
        <f t="shared" si="287"/>
        <v>-90</v>
      </c>
      <c r="AY668" s="77">
        <f t="shared" si="288"/>
        <v>270</v>
      </c>
      <c r="AZ668" s="77">
        <f t="shared" si="289"/>
        <v>83</v>
      </c>
      <c r="BA668" s="77">
        <f t="shared" si="290"/>
        <v>360</v>
      </c>
      <c r="BB668" s="77">
        <f t="shared" si="291"/>
        <v>7</v>
      </c>
      <c r="BC668" s="77">
        <f t="shared" si="292"/>
        <v>90</v>
      </c>
      <c r="BD668" s="79">
        <f t="shared" si="293"/>
        <v>7</v>
      </c>
      <c r="BE668" s="70">
        <f t="shared" si="294"/>
        <v>37</v>
      </c>
      <c r="BF668" s="70">
        <f t="shared" si="279"/>
        <v>23</v>
      </c>
    </row>
    <row r="669" spans="3:58" s="70" customFormat="1">
      <c r="C669" s="70" t="s">
        <v>1386</v>
      </c>
      <c r="D669" s="70" t="s">
        <v>1387</v>
      </c>
      <c r="E669" s="70">
        <v>109</v>
      </c>
      <c r="F669" s="70">
        <v>2</v>
      </c>
      <c r="G669" s="71" t="str">
        <f t="shared" si="299"/>
        <v>109-2</v>
      </c>
      <c r="H669" s="70">
        <v>0</v>
      </c>
      <c r="I669" s="70">
        <v>67</v>
      </c>
      <c r="J669" s="70" t="b">
        <f>IF((I669/100)&gt;(VLOOKUP($G669,[1]Depth_Lookup_CCL!$A$3:$L$549,9,FALSE)),"Value too high",TRUE)</f>
        <v>1</v>
      </c>
      <c r="K669" s="29">
        <f>(VLOOKUP($G669,Depth_Lookup_CCL!$A$3:$Z$549,11,FALSE))+(H669/100)</f>
        <v>292.88</v>
      </c>
      <c r="L669" s="29">
        <f>(VLOOKUP($G669,Depth_Lookup_CCL!$A$3:$Z$549,11,FALSE))+(I669/100)</f>
        <v>293.55</v>
      </c>
      <c r="M669" s="67">
        <v>12</v>
      </c>
      <c r="N669" s="70" t="s">
        <v>1439</v>
      </c>
      <c r="O669" s="70" t="s">
        <v>233</v>
      </c>
      <c r="P669" s="73"/>
      <c r="Q669" s="73"/>
      <c r="R669" s="73"/>
      <c r="S669" s="74"/>
      <c r="T669" s="73" t="s">
        <v>171</v>
      </c>
      <c r="U669" s="75" t="s">
        <v>155</v>
      </c>
      <c r="V669" s="73" t="s">
        <v>176</v>
      </c>
      <c r="W669" s="73" t="s">
        <v>167</v>
      </c>
      <c r="X669" s="73">
        <f>VLOOKUP(W669,[8]definitions_list_lookup!$V$12:$W$15,2,FALSE)</f>
        <v>3</v>
      </c>
      <c r="Y669" s="75" t="s">
        <v>242</v>
      </c>
      <c r="Z669" s="75">
        <f>VLOOKUP(Y669,[8]definitions_list_lookup!$AT$3:$AU$5,2,FALSE)</f>
        <v>1</v>
      </c>
      <c r="AA669" s="75">
        <v>1</v>
      </c>
      <c r="AB669" s="75"/>
      <c r="AC669" s="73"/>
      <c r="AD669" s="73"/>
      <c r="AE669" s="73" t="e">
        <f>VLOOKUP(AD669,definitions_list_lookup!$Y$12:$Z$15,2,FALSE)</f>
        <v>#N/A</v>
      </c>
      <c r="AF669" s="75"/>
      <c r="AG669" s="75" t="e">
        <f>VLOOKUP(AF669,definitions_list_lookup!$AT$3:$AU$5,2,FALSE)</f>
        <v>#N/A</v>
      </c>
      <c r="AH669" s="73"/>
      <c r="AI669" s="73"/>
      <c r="AJ669" s="73"/>
      <c r="AK669" s="72"/>
      <c r="AL669" s="76"/>
      <c r="AM669" s="76"/>
      <c r="AN669" s="72"/>
      <c r="AO669" s="76"/>
      <c r="AP669" s="72"/>
      <c r="AQ669" s="72"/>
      <c r="AR669" s="72"/>
      <c r="AS669" s="72"/>
      <c r="AT669" s="77">
        <v>9</v>
      </c>
      <c r="AU669" s="78">
        <v>90</v>
      </c>
      <c r="AV669" s="77"/>
      <c r="AW669" s="77"/>
      <c r="AX669" s="77">
        <f t="shared" si="287"/>
        <v>-90</v>
      </c>
      <c r="AY669" s="77">
        <f t="shared" si="288"/>
        <v>270</v>
      </c>
      <c r="AZ669" s="77">
        <f t="shared" si="289"/>
        <v>81</v>
      </c>
      <c r="BA669" s="77">
        <f t="shared" si="290"/>
        <v>360</v>
      </c>
      <c r="BB669" s="77">
        <f t="shared" si="291"/>
        <v>9</v>
      </c>
      <c r="BC669" s="77">
        <f t="shared" si="292"/>
        <v>90</v>
      </c>
      <c r="BD669" s="79">
        <f t="shared" si="293"/>
        <v>9</v>
      </c>
      <c r="BE669" s="70">
        <f t="shared" si="294"/>
        <v>39</v>
      </c>
      <c r="BF669" s="70">
        <f t="shared" si="279"/>
        <v>21</v>
      </c>
    </row>
    <row r="670" spans="3:58" s="70" customFormat="1">
      <c r="C670" s="70" t="s">
        <v>1386</v>
      </c>
      <c r="D670" s="70" t="s">
        <v>1387</v>
      </c>
      <c r="E670" s="70">
        <v>109</v>
      </c>
      <c r="F670" s="70">
        <v>3</v>
      </c>
      <c r="G670" s="71" t="str">
        <f t="shared" si="299"/>
        <v>109-3</v>
      </c>
      <c r="H670" s="70">
        <v>0</v>
      </c>
      <c r="I670" s="70">
        <v>36</v>
      </c>
      <c r="J670" s="70" t="b">
        <f>IF((I670/100)&gt;(VLOOKUP($G670,[1]Depth_Lookup_CCL!$A$3:$L$549,9,FALSE)),"Value too high",TRUE)</f>
        <v>1</v>
      </c>
      <c r="K670" s="29">
        <f>(VLOOKUP($G670,Depth_Lookup_CCL!$A$3:$Z$549,11,FALSE))+(H670/100)</f>
        <v>293.55500000000001</v>
      </c>
      <c r="L670" s="29">
        <f>(VLOOKUP($G670,Depth_Lookup_CCL!$A$3:$Z$549,11,FALSE))+(I670/100)</f>
        <v>293.91500000000002</v>
      </c>
      <c r="M670" s="67">
        <v>12</v>
      </c>
      <c r="N670" s="70" t="s">
        <v>1438</v>
      </c>
      <c r="O670" s="70" t="s">
        <v>233</v>
      </c>
      <c r="P670" s="73"/>
      <c r="Q670" s="73"/>
      <c r="R670" s="73"/>
      <c r="S670" s="74"/>
      <c r="T670" s="73"/>
      <c r="U670" s="75"/>
      <c r="V670" s="73"/>
      <c r="W670" s="73" t="s">
        <v>168</v>
      </c>
      <c r="X670" s="73">
        <f>VLOOKUP(W670,[8]definitions_list_lookup!$V$12:$W$15,2,FALSE)</f>
        <v>0</v>
      </c>
      <c r="Y670" s="75"/>
      <c r="Z670" s="75" t="e">
        <f>VLOOKUP(Y670,[8]definitions_list_lookup!$AT$3:$AU$5,2,FALSE)</f>
        <v>#N/A</v>
      </c>
      <c r="AA670" s="75"/>
      <c r="AB670" s="75"/>
      <c r="AC670" s="73"/>
      <c r="AD670" s="73"/>
      <c r="AE670" s="73" t="e">
        <f>VLOOKUP(AD670,definitions_list_lookup!$Y$12:$Z$15,2,FALSE)</f>
        <v>#N/A</v>
      </c>
      <c r="AF670" s="75"/>
      <c r="AG670" s="75" t="e">
        <f>VLOOKUP(AF670,definitions_list_lookup!$AT$3:$AU$5,2,FALSE)</f>
        <v>#N/A</v>
      </c>
      <c r="AH670" s="73"/>
      <c r="AI670" s="73"/>
      <c r="AJ670" s="73"/>
      <c r="AK670" s="72"/>
      <c r="AL670" s="76"/>
      <c r="AM670" s="76"/>
      <c r="AN670" s="72"/>
      <c r="AO670" s="76"/>
      <c r="AP670" s="72"/>
      <c r="AQ670" s="72"/>
      <c r="AR670" s="72"/>
      <c r="AS670" s="72"/>
      <c r="AT670" s="77">
        <v>19</v>
      </c>
      <c r="AU670" s="78">
        <v>90</v>
      </c>
      <c r="AV670" s="77"/>
      <c r="AW670" s="77"/>
      <c r="AX670" s="77">
        <f t="shared" si="287"/>
        <v>-90</v>
      </c>
      <c r="AY670" s="77">
        <f t="shared" si="288"/>
        <v>270</v>
      </c>
      <c r="AZ670" s="77">
        <f t="shared" si="289"/>
        <v>71</v>
      </c>
      <c r="BA670" s="77">
        <f t="shared" si="290"/>
        <v>360</v>
      </c>
      <c r="BB670" s="77">
        <f t="shared" si="291"/>
        <v>19</v>
      </c>
      <c r="BC670" s="77">
        <f t="shared" si="292"/>
        <v>90</v>
      </c>
      <c r="BD670" s="79">
        <f t="shared" si="293"/>
        <v>19</v>
      </c>
      <c r="BE670" s="70">
        <f t="shared" si="294"/>
        <v>49</v>
      </c>
      <c r="BF670" s="70">
        <f t="shared" si="279"/>
        <v>11</v>
      </c>
    </row>
    <row r="671" spans="3:58" s="70" customFormat="1">
      <c r="C671" s="70" t="s">
        <v>1386</v>
      </c>
      <c r="D671" s="70" t="s">
        <v>1387</v>
      </c>
      <c r="E671" s="70">
        <v>109</v>
      </c>
      <c r="F671" s="70">
        <v>3</v>
      </c>
      <c r="G671" s="71" t="str">
        <f t="shared" si="299"/>
        <v>109-3</v>
      </c>
      <c r="H671" s="70">
        <v>36</v>
      </c>
      <c r="I671" s="70">
        <v>85</v>
      </c>
      <c r="J671" s="70" t="b">
        <f>IF((I671/100)&gt;(VLOOKUP($G671,[1]Depth_Lookup_CCL!$A$3:$L$549,9,FALSE)),"Value too high",TRUE)</f>
        <v>1</v>
      </c>
      <c r="K671" s="29">
        <f>(VLOOKUP($G671,Depth_Lookup_CCL!$A$3:$Z$549,11,FALSE))+(H671/100)</f>
        <v>293.91500000000002</v>
      </c>
      <c r="L671" s="29">
        <f>(VLOOKUP($G671,Depth_Lookup_CCL!$A$3:$Z$549,11,FALSE))+(I671/100)</f>
        <v>294.40500000000003</v>
      </c>
      <c r="M671" s="67">
        <v>13</v>
      </c>
      <c r="N671" s="70" t="s">
        <v>1389</v>
      </c>
      <c r="O671" s="70" t="s">
        <v>170</v>
      </c>
      <c r="P671" s="73" t="s">
        <v>155</v>
      </c>
      <c r="Q671" s="73" t="s">
        <v>176</v>
      </c>
      <c r="R671" s="73"/>
      <c r="S671" s="74"/>
      <c r="T671" s="73"/>
      <c r="U671" s="75"/>
      <c r="V671" s="73"/>
      <c r="W671" s="73" t="s">
        <v>168</v>
      </c>
      <c r="X671" s="73">
        <f>VLOOKUP(W671,[8]definitions_list_lookup!$V$12:$W$15,2,FALSE)</f>
        <v>0</v>
      </c>
      <c r="Y671" s="75"/>
      <c r="Z671" s="75" t="e">
        <f>VLOOKUP(Y671,[8]definitions_list_lookup!$AT$3:$AU$5,2,FALSE)</f>
        <v>#N/A</v>
      </c>
      <c r="AA671" s="75"/>
      <c r="AB671" s="75"/>
      <c r="AC671" s="73"/>
      <c r="AD671" s="73"/>
      <c r="AE671" s="73" t="e">
        <f>VLOOKUP(AD671,definitions_list_lookup!$Y$12:$Z$15,2,FALSE)</f>
        <v>#N/A</v>
      </c>
      <c r="AF671" s="75"/>
      <c r="AG671" s="75" t="e">
        <f>VLOOKUP(AF671,definitions_list_lookup!$AT$3:$AU$5,2,FALSE)</f>
        <v>#N/A</v>
      </c>
      <c r="AH671" s="73"/>
      <c r="AI671" s="73"/>
      <c r="AJ671" s="73"/>
      <c r="AK671" s="72"/>
      <c r="AL671" s="76"/>
      <c r="AM671" s="76"/>
      <c r="AN671" s="72"/>
      <c r="AO671" s="76"/>
      <c r="AP671" s="72"/>
      <c r="AQ671" s="72"/>
      <c r="AR671" s="72"/>
      <c r="AS671" s="72"/>
      <c r="AT671" s="77">
        <v>5</v>
      </c>
      <c r="AU671" s="78">
        <v>90</v>
      </c>
      <c r="AV671" s="77"/>
      <c r="AW671" s="77"/>
      <c r="AX671" s="77">
        <f t="shared" si="287"/>
        <v>-90</v>
      </c>
      <c r="AY671" s="77">
        <f t="shared" si="288"/>
        <v>270</v>
      </c>
      <c r="AZ671" s="77">
        <f t="shared" si="289"/>
        <v>85</v>
      </c>
      <c r="BA671" s="77">
        <f t="shared" si="290"/>
        <v>360</v>
      </c>
      <c r="BB671" s="77">
        <f t="shared" si="291"/>
        <v>5</v>
      </c>
      <c r="BC671" s="77">
        <f t="shared" si="292"/>
        <v>90</v>
      </c>
      <c r="BD671" s="79">
        <f t="shared" si="293"/>
        <v>5</v>
      </c>
      <c r="BE671" s="70">
        <f t="shared" si="294"/>
        <v>35</v>
      </c>
      <c r="BF671" s="70">
        <f t="shared" si="279"/>
        <v>25</v>
      </c>
    </row>
    <row r="672" spans="3:58" s="70" customFormat="1">
      <c r="C672" s="70" t="s">
        <v>1386</v>
      </c>
      <c r="D672" s="70" t="s">
        <v>1387</v>
      </c>
      <c r="E672" s="70">
        <v>109</v>
      </c>
      <c r="F672" s="70">
        <v>4</v>
      </c>
      <c r="G672" s="71" t="str">
        <f t="shared" si="299"/>
        <v>109-4</v>
      </c>
      <c r="H672" s="70">
        <v>0</v>
      </c>
      <c r="I672" s="70">
        <v>98</v>
      </c>
      <c r="J672" s="70" t="b">
        <f>IF((I672/100)&gt;(VLOOKUP($G672,[1]Depth_Lookup_CCL!$A$3:$L$549,9,FALSE)),"Value too high",TRUE)</f>
        <v>1</v>
      </c>
      <c r="K672" s="29">
        <f>(VLOOKUP($G672,Depth_Lookup_CCL!$A$3:$Z$549,11,FALSE))+(H672/100)</f>
        <v>294.40500000000003</v>
      </c>
      <c r="L672" s="29">
        <f>(VLOOKUP($G672,Depth_Lookup_CCL!$A$3:$Z$549,11,FALSE))+(I672/100)</f>
        <v>295.38500000000005</v>
      </c>
      <c r="M672" s="67">
        <v>13</v>
      </c>
      <c r="N672" s="70" t="s">
        <v>1389</v>
      </c>
      <c r="O672" s="70" t="s">
        <v>233</v>
      </c>
      <c r="P672" s="73"/>
      <c r="Q672" s="73"/>
      <c r="R672" s="73"/>
      <c r="S672" s="74"/>
      <c r="T672" s="73"/>
      <c r="U672" s="75"/>
      <c r="V672" s="73"/>
      <c r="W672" s="73" t="s">
        <v>168</v>
      </c>
      <c r="X672" s="73">
        <f>VLOOKUP(W672,[8]definitions_list_lookup!$V$12:$W$15,2,FALSE)</f>
        <v>0</v>
      </c>
      <c r="Y672" s="75"/>
      <c r="Z672" s="75" t="e">
        <f>VLOOKUP(Y672,[8]definitions_list_lookup!$AT$3:$AU$5,2,FALSE)</f>
        <v>#N/A</v>
      </c>
      <c r="AA672" s="75"/>
      <c r="AB672" s="75"/>
      <c r="AC672" s="73"/>
      <c r="AD672" s="73"/>
      <c r="AE672" s="73" t="e">
        <f>VLOOKUP(AD672,definitions_list_lookup!$Y$12:$Z$15,2,FALSE)</f>
        <v>#N/A</v>
      </c>
      <c r="AF672" s="75"/>
      <c r="AG672" s="75" t="e">
        <f>VLOOKUP(AF672,definitions_list_lookup!$AT$3:$AU$5,2,FALSE)</f>
        <v>#N/A</v>
      </c>
      <c r="AH672" s="73"/>
      <c r="AI672" s="73"/>
      <c r="AJ672" s="73"/>
      <c r="AK672" s="72"/>
      <c r="AL672" s="76"/>
      <c r="AM672" s="76"/>
      <c r="AN672" s="72"/>
      <c r="AO672" s="76"/>
      <c r="AP672" s="72"/>
      <c r="AQ672" s="72"/>
      <c r="AR672" s="72"/>
      <c r="AS672" s="72"/>
      <c r="AT672" s="77">
        <v>23</v>
      </c>
      <c r="AU672" s="78">
        <v>90</v>
      </c>
      <c r="AV672" s="77">
        <v>0</v>
      </c>
      <c r="AW672" s="77">
        <v>360</v>
      </c>
      <c r="AX672" s="77">
        <f t="shared" si="287"/>
        <v>-90.000000000000014</v>
      </c>
      <c r="AY672" s="77">
        <f t="shared" si="288"/>
        <v>270</v>
      </c>
      <c r="AZ672" s="77">
        <f t="shared" si="289"/>
        <v>67</v>
      </c>
      <c r="BA672" s="77">
        <f t="shared" si="290"/>
        <v>360</v>
      </c>
      <c r="BB672" s="77">
        <f t="shared" si="291"/>
        <v>23</v>
      </c>
      <c r="BC672" s="77">
        <f t="shared" si="292"/>
        <v>90</v>
      </c>
      <c r="BD672" s="79">
        <f t="shared" si="293"/>
        <v>23</v>
      </c>
      <c r="BE672" s="70">
        <f t="shared" si="294"/>
        <v>53</v>
      </c>
      <c r="BF672" s="70">
        <f t="shared" si="279"/>
        <v>7</v>
      </c>
    </row>
    <row r="673" spans="3:58" s="70" customFormat="1">
      <c r="C673" s="70" t="s">
        <v>1386</v>
      </c>
      <c r="D673" s="70" t="s">
        <v>1387</v>
      </c>
      <c r="E673" s="70">
        <v>110</v>
      </c>
      <c r="F673" s="70">
        <v>1</v>
      </c>
      <c r="G673" s="71" t="str">
        <f t="shared" si="299"/>
        <v>110-1</v>
      </c>
      <c r="H673" s="70">
        <v>0</v>
      </c>
      <c r="I673" s="70">
        <v>85</v>
      </c>
      <c r="J673" s="70" t="b">
        <f>IF((I673/100)&gt;(VLOOKUP($G673,[1]Depth_Lookup_CCL!$A$3:$L$549,9,FALSE)),"Value too high",TRUE)</f>
        <v>1</v>
      </c>
      <c r="K673" s="29">
        <f>(VLOOKUP($G673,Depth_Lookup_CCL!$A$3:$Z$549,11,FALSE))+(H673/100)</f>
        <v>295.2</v>
      </c>
      <c r="L673" s="29">
        <f>(VLOOKUP($G673,Depth_Lookup_CCL!$A$3:$Z$549,11,FALSE))+(I673/100)</f>
        <v>296.05</v>
      </c>
      <c r="M673" s="67">
        <v>13</v>
      </c>
      <c r="N673" s="70" t="s">
        <v>1389</v>
      </c>
      <c r="O673" s="70" t="s">
        <v>233</v>
      </c>
      <c r="P673" s="73"/>
      <c r="Q673" s="73"/>
      <c r="R673" s="73"/>
      <c r="S673" s="74"/>
      <c r="T673" s="73" t="s">
        <v>158</v>
      </c>
      <c r="U673" s="75" t="s">
        <v>155</v>
      </c>
      <c r="V673" s="73" t="s">
        <v>176</v>
      </c>
      <c r="W673" s="73" t="s">
        <v>166</v>
      </c>
      <c r="X673" s="73">
        <f>VLOOKUP(W673,[8]definitions_list_lookup!$V$12:$W$15,2,FALSE)</f>
        <v>1</v>
      </c>
      <c r="Y673" s="75" t="s">
        <v>241</v>
      </c>
      <c r="Z673" s="75">
        <f>VLOOKUP(Y673,[8]definitions_list_lookup!$AT$3:$AU$5,2,FALSE)</f>
        <v>0</v>
      </c>
      <c r="AA673" s="75">
        <v>5</v>
      </c>
      <c r="AB673" s="75" t="s">
        <v>1453</v>
      </c>
      <c r="AC673" s="73"/>
      <c r="AD673" s="73"/>
      <c r="AE673" s="73" t="e">
        <f>VLOOKUP(AD673,definitions_list_lookup!$Y$12:$Z$15,2,FALSE)</f>
        <v>#N/A</v>
      </c>
      <c r="AF673" s="75"/>
      <c r="AG673" s="75" t="e">
        <f>VLOOKUP(AF673,definitions_list_lookup!$AT$3:$AU$5,2,FALSE)</f>
        <v>#N/A</v>
      </c>
      <c r="AH673" s="73"/>
      <c r="AI673" s="73"/>
      <c r="AJ673" s="73"/>
      <c r="AK673" s="72"/>
      <c r="AL673" s="76"/>
      <c r="AM673" s="76"/>
      <c r="AN673" s="72"/>
      <c r="AO673" s="76"/>
      <c r="AP673" s="72"/>
      <c r="AQ673" s="72"/>
      <c r="AR673" s="72"/>
      <c r="AS673" s="72"/>
      <c r="AT673" s="77">
        <v>17</v>
      </c>
      <c r="AU673" s="78">
        <v>90</v>
      </c>
      <c r="AV673" s="77"/>
      <c r="AW673" s="77"/>
      <c r="AX673" s="77">
        <f t="shared" si="287"/>
        <v>-90</v>
      </c>
      <c r="AY673" s="77">
        <f t="shared" si="288"/>
        <v>270</v>
      </c>
      <c r="AZ673" s="77">
        <f t="shared" si="289"/>
        <v>73</v>
      </c>
      <c r="BA673" s="77">
        <f t="shared" si="290"/>
        <v>360</v>
      </c>
      <c r="BB673" s="77">
        <f t="shared" si="291"/>
        <v>17</v>
      </c>
      <c r="BC673" s="77">
        <f t="shared" si="292"/>
        <v>90</v>
      </c>
      <c r="BD673" s="79">
        <f t="shared" si="293"/>
        <v>17</v>
      </c>
      <c r="BE673" s="70">
        <f t="shared" si="294"/>
        <v>47</v>
      </c>
      <c r="BF673" s="70">
        <f t="shared" si="279"/>
        <v>13</v>
      </c>
    </row>
    <row r="674" spans="3:58" s="70" customFormat="1">
      <c r="C674" s="70" t="s">
        <v>1386</v>
      </c>
      <c r="D674" s="70" t="s">
        <v>1387</v>
      </c>
      <c r="E674" s="70">
        <v>110</v>
      </c>
      <c r="F674" s="70">
        <v>2</v>
      </c>
      <c r="G674" s="71" t="str">
        <f t="shared" si="299"/>
        <v>110-2</v>
      </c>
      <c r="H674" s="70">
        <v>0</v>
      </c>
      <c r="I674" s="70">
        <v>84</v>
      </c>
      <c r="J674" s="70" t="b">
        <f>IF((I674/100)&gt;(VLOOKUP($G674,[1]Depth_Lookup_CCL!$A$3:$L$549,9,FALSE)),"Value too high",TRUE)</f>
        <v>1</v>
      </c>
      <c r="K674" s="29">
        <f>(VLOOKUP($G674,Depth_Lookup_CCL!$A$3:$Z$549,11,FALSE))+(H674/100)</f>
        <v>296.05500000000001</v>
      </c>
      <c r="L674" s="29">
        <f>(VLOOKUP($G674,Depth_Lookup_CCL!$A$3:$Z$549,11,FALSE))+(I674/100)</f>
        <v>296.89499999999998</v>
      </c>
      <c r="M674" s="67">
        <v>13</v>
      </c>
      <c r="N674" s="70" t="s">
        <v>1389</v>
      </c>
      <c r="O674" s="70" t="s">
        <v>233</v>
      </c>
      <c r="P674" s="73"/>
      <c r="Q674" s="73"/>
      <c r="R674" s="73"/>
      <c r="S674" s="74" t="s">
        <v>1402</v>
      </c>
      <c r="T674" s="73" t="s">
        <v>171</v>
      </c>
      <c r="U674" s="75" t="s">
        <v>155</v>
      </c>
      <c r="V674" s="73" t="s">
        <v>176</v>
      </c>
      <c r="W674" s="73" t="s">
        <v>166</v>
      </c>
      <c r="X674" s="73">
        <f>VLOOKUP(W674,[8]definitions_list_lookup!$V$12:$W$15,2,FALSE)</f>
        <v>1</v>
      </c>
      <c r="Y674" s="75" t="s">
        <v>241</v>
      </c>
      <c r="Z674" s="75">
        <f>VLOOKUP(Y674,[8]definitions_list_lookup!$AT$3:$AU$5,2,FALSE)</f>
        <v>0</v>
      </c>
      <c r="AA674" s="75">
        <v>2</v>
      </c>
      <c r="AB674" s="75"/>
      <c r="AC674" s="73"/>
      <c r="AD674" s="73"/>
      <c r="AE674" s="73" t="e">
        <f>VLOOKUP(AD674,definitions_list_lookup!$Y$12:$Z$15,2,FALSE)</f>
        <v>#N/A</v>
      </c>
      <c r="AF674" s="75"/>
      <c r="AG674" s="75" t="e">
        <f>VLOOKUP(AF674,definitions_list_lookup!$AT$3:$AU$5,2,FALSE)</f>
        <v>#N/A</v>
      </c>
      <c r="AH674" s="73"/>
      <c r="AI674" s="73"/>
      <c r="AJ674" s="73"/>
      <c r="AK674" s="72"/>
      <c r="AL674" s="76"/>
      <c r="AM674" s="76"/>
      <c r="AN674" s="72"/>
      <c r="AO674" s="76"/>
      <c r="AP674" s="72"/>
      <c r="AQ674" s="72"/>
      <c r="AR674" s="72"/>
      <c r="AS674" s="72"/>
      <c r="AT674" s="77">
        <v>15</v>
      </c>
      <c r="AU674" s="78">
        <v>90</v>
      </c>
      <c r="AV674" s="77">
        <v>0</v>
      </c>
      <c r="AW674" s="77">
        <v>360</v>
      </c>
      <c r="AX674" s="77">
        <f t="shared" si="287"/>
        <v>-90.000000000000014</v>
      </c>
      <c r="AY674" s="77">
        <f t="shared" si="288"/>
        <v>270</v>
      </c>
      <c r="AZ674" s="77">
        <f t="shared" si="289"/>
        <v>75</v>
      </c>
      <c r="BA674" s="77">
        <f t="shared" si="290"/>
        <v>360</v>
      </c>
      <c r="BB674" s="77">
        <f t="shared" si="291"/>
        <v>15</v>
      </c>
      <c r="BC674" s="77">
        <f t="shared" si="292"/>
        <v>90</v>
      </c>
      <c r="BD674" s="79">
        <f t="shared" si="293"/>
        <v>15</v>
      </c>
      <c r="BE674" s="70">
        <f t="shared" si="294"/>
        <v>45</v>
      </c>
      <c r="BF674" s="70">
        <f t="shared" si="279"/>
        <v>15</v>
      </c>
    </row>
    <row r="675" spans="3:58" s="70" customFormat="1">
      <c r="C675" s="70" t="s">
        <v>1386</v>
      </c>
      <c r="D675" s="70" t="s">
        <v>1387</v>
      </c>
      <c r="E675" s="70">
        <v>110</v>
      </c>
      <c r="F675" s="70">
        <v>3</v>
      </c>
      <c r="G675" s="71" t="str">
        <f t="shared" si="299"/>
        <v>110-3</v>
      </c>
      <c r="H675" s="70">
        <v>0</v>
      </c>
      <c r="I675" s="70">
        <v>65</v>
      </c>
      <c r="J675" s="70" t="b">
        <f>IF((I675/100)&gt;(VLOOKUP($G675,[9]Depth_Lookup!$A$3:$L$542,9,FALSE)),"Value too high",TRUE)</f>
        <v>1</v>
      </c>
      <c r="K675" s="29">
        <f>(VLOOKUP($G675,[9]Depth_Lookup!$A$3:$Z$542,11,FALSE))+(H675/100)</f>
        <v>296.90000000000003</v>
      </c>
      <c r="L675" s="29">
        <f>(VLOOKUP($G675,[9]Depth_Lookup!$A$3:$Z$542,11,FALSE))+(I675/100)</f>
        <v>297.55</v>
      </c>
      <c r="M675" s="67">
        <v>13</v>
      </c>
      <c r="N675" s="70" t="s">
        <v>1395</v>
      </c>
      <c r="O675" s="70" t="s">
        <v>233</v>
      </c>
      <c r="P675" s="73"/>
      <c r="Q675" s="73"/>
      <c r="R675" s="73"/>
      <c r="S675" s="74"/>
      <c r="T675" s="73"/>
      <c r="U675" s="75"/>
      <c r="V675" s="73"/>
      <c r="W675" s="73" t="s">
        <v>168</v>
      </c>
      <c r="X675" s="73">
        <f>VLOOKUP(W675,[9]definitions_list_lookup!$V$12:$W$15,2,FALSE)</f>
        <v>0</v>
      </c>
      <c r="Y675" s="75"/>
      <c r="Z675" s="75" t="e">
        <f>VLOOKUP(Y675,[9]definitions_list_lookup!$AT$3:$AU$5,2,FALSE)</f>
        <v>#N/A</v>
      </c>
      <c r="AA675" s="75"/>
      <c r="AB675" s="75"/>
      <c r="AC675" s="73"/>
      <c r="AD675" s="73"/>
      <c r="AE675" s="73" t="e">
        <f>VLOOKUP(AD675,definitions_list_lookup!$Y$12:$Z$15,2,FALSE)</f>
        <v>#N/A</v>
      </c>
      <c r="AF675" s="75"/>
      <c r="AG675" s="75" t="e">
        <f>VLOOKUP(AF675,definitions_list_lookup!$AT$3:$AU$5,2,FALSE)</f>
        <v>#N/A</v>
      </c>
      <c r="AH675" s="73"/>
      <c r="AI675" s="73"/>
      <c r="AJ675" s="73"/>
      <c r="AK675" s="72"/>
      <c r="AL675" s="76"/>
      <c r="AM675" s="76"/>
      <c r="AN675" s="72"/>
      <c r="AO675" s="76"/>
      <c r="AP675" s="72"/>
      <c r="AQ675" s="72"/>
      <c r="AR675" s="72"/>
      <c r="AS675" s="72"/>
      <c r="AT675" s="77">
        <v>20</v>
      </c>
      <c r="AU675" s="78">
        <v>90</v>
      </c>
      <c r="AV675" s="77"/>
      <c r="AW675" s="77"/>
      <c r="AX675" s="77">
        <f t="shared" si="287"/>
        <v>-90</v>
      </c>
      <c r="AY675" s="77">
        <f t="shared" si="288"/>
        <v>270</v>
      </c>
      <c r="AZ675" s="77">
        <f t="shared" si="289"/>
        <v>70.000000000000014</v>
      </c>
      <c r="BA675" s="77">
        <f t="shared" si="290"/>
        <v>360</v>
      </c>
      <c r="BB675" s="77">
        <f t="shared" si="291"/>
        <v>19.999999999999986</v>
      </c>
      <c r="BC675" s="77">
        <f t="shared" si="292"/>
        <v>90</v>
      </c>
      <c r="BD675" s="79">
        <f t="shared" si="293"/>
        <v>19.999999999999986</v>
      </c>
      <c r="BE675" s="70">
        <f t="shared" ref="BE675:BE745" si="300">30+BD675</f>
        <v>49.999999999999986</v>
      </c>
      <c r="BF675" s="70">
        <f t="shared" ref="BF675:BF745" si="301">30-BD675</f>
        <v>10.000000000000014</v>
      </c>
    </row>
    <row r="676" spans="3:58" s="70" customFormat="1">
      <c r="C676" s="70" t="s">
        <v>1386</v>
      </c>
      <c r="D676" s="70" t="s">
        <v>1387</v>
      </c>
      <c r="E676" s="70">
        <v>110</v>
      </c>
      <c r="F676" s="70">
        <v>4</v>
      </c>
      <c r="G676" s="71" t="str">
        <f t="shared" si="299"/>
        <v>110-4</v>
      </c>
      <c r="H676" s="70">
        <v>0</v>
      </c>
      <c r="I676" s="70">
        <v>73</v>
      </c>
      <c r="J676" s="70" t="b">
        <f>IF((I676/100)&gt;(VLOOKUP($G676,[9]Depth_Lookup!$A$3:$L$542,9,FALSE)),"Value too high",TRUE)</f>
        <v>1</v>
      </c>
      <c r="K676" s="29">
        <f>(VLOOKUP($G676,[9]Depth_Lookup!$A$3:$Z$542,11,FALSE))+(H676/100)</f>
        <v>297.56000000000006</v>
      </c>
      <c r="L676" s="29">
        <f>(VLOOKUP($G676,[9]Depth_Lookup!$A$3:$Z$542,11,FALSE))+(I676/100)</f>
        <v>298.29000000000008</v>
      </c>
      <c r="M676" s="67">
        <v>13</v>
      </c>
      <c r="N676" s="70" t="s">
        <v>1389</v>
      </c>
      <c r="O676" s="70" t="s">
        <v>233</v>
      </c>
      <c r="P676" s="73"/>
      <c r="Q676" s="73"/>
      <c r="R676" s="73"/>
      <c r="S676" s="74"/>
      <c r="T676" s="73" t="s">
        <v>158</v>
      </c>
      <c r="U676" s="75" t="s">
        <v>155</v>
      </c>
      <c r="V676" s="73" t="s">
        <v>176</v>
      </c>
      <c r="W676" s="73" t="s">
        <v>107</v>
      </c>
      <c r="X676" s="73">
        <f>VLOOKUP(W676,[9]definitions_list_lookup!$V$12:$W$15,2,FALSE)</f>
        <v>2</v>
      </c>
      <c r="Y676" s="75" t="s">
        <v>242</v>
      </c>
      <c r="Z676" s="75">
        <f>VLOOKUP(Y676,[9]definitions_list_lookup!$AT$3:$AU$5,2,FALSE)</f>
        <v>1</v>
      </c>
      <c r="AA676" s="75">
        <v>13</v>
      </c>
      <c r="AB676" s="75"/>
      <c r="AC676" s="73"/>
      <c r="AD676" s="73"/>
      <c r="AE676" s="73" t="e">
        <f>VLOOKUP(AD676,definitions_list_lookup!$Y$12:$Z$15,2,FALSE)</f>
        <v>#N/A</v>
      </c>
      <c r="AF676" s="75"/>
      <c r="AG676" s="75" t="e">
        <f>VLOOKUP(AF676,definitions_list_lookup!$AT$3:$AU$5,2,FALSE)</f>
        <v>#N/A</v>
      </c>
      <c r="AH676" s="73"/>
      <c r="AI676" s="73"/>
      <c r="AJ676" s="73"/>
      <c r="AK676" s="72"/>
      <c r="AL676" s="76"/>
      <c r="AM676" s="76"/>
      <c r="AN676" s="72"/>
      <c r="AO676" s="76"/>
      <c r="AP676" s="72"/>
      <c r="AQ676" s="72"/>
      <c r="AR676" s="72"/>
      <c r="AS676" s="72"/>
      <c r="AT676" s="77">
        <v>26</v>
      </c>
      <c r="AU676" s="78">
        <v>90</v>
      </c>
      <c r="AV676" s="77">
        <v>5</v>
      </c>
      <c r="AW676" s="77">
        <v>360</v>
      </c>
      <c r="AX676" s="77">
        <f t="shared" si="287"/>
        <v>-100.16946947575846</v>
      </c>
      <c r="AY676" s="77">
        <f t="shared" si="288"/>
        <v>259.83053052424157</v>
      </c>
      <c r="AZ676" s="77">
        <f t="shared" si="289"/>
        <v>63.640791198875554</v>
      </c>
      <c r="BA676" s="77">
        <f t="shared" si="290"/>
        <v>349.83053052424157</v>
      </c>
      <c r="BB676" s="77">
        <f t="shared" si="291"/>
        <v>26.359208801124446</v>
      </c>
      <c r="BC676" s="77">
        <f t="shared" si="292"/>
        <v>79.830530524241567</v>
      </c>
      <c r="BD676" s="79">
        <f t="shared" si="293"/>
        <v>26.359208801124446</v>
      </c>
      <c r="BE676" s="70">
        <f t="shared" si="300"/>
        <v>56.359208801124446</v>
      </c>
      <c r="BF676" s="70">
        <f t="shared" si="301"/>
        <v>3.6407911988755544</v>
      </c>
    </row>
    <row r="677" spans="3:58" s="70" customFormat="1">
      <c r="C677" s="70" t="s">
        <v>1386</v>
      </c>
      <c r="D677" s="70" t="s">
        <v>1387</v>
      </c>
      <c r="E677" s="70">
        <v>111</v>
      </c>
      <c r="F677" s="70">
        <v>1</v>
      </c>
      <c r="G677" s="71" t="str">
        <f t="shared" si="299"/>
        <v>111-1</v>
      </c>
      <c r="H677" s="70">
        <v>0</v>
      </c>
      <c r="I677" s="70">
        <v>85</v>
      </c>
      <c r="J677" s="70" t="b">
        <f>IF((I677/100)&gt;(VLOOKUP($G677,[9]Depth_Lookup!$A$3:$L$542,9,FALSE)),"Value too high",TRUE)</f>
        <v>1</v>
      </c>
      <c r="K677" s="29">
        <f>(VLOOKUP($G677,[9]Depth_Lookup!$A$3:$Z$542,11,FALSE))+(H677/100)</f>
        <v>298.25</v>
      </c>
      <c r="L677" s="29">
        <f>(VLOOKUP($G677,[9]Depth_Lookup!$A$3:$Z$542,11,FALSE))+(I677/100)</f>
        <v>299.10000000000002</v>
      </c>
      <c r="M677" s="67">
        <v>13</v>
      </c>
      <c r="N677" s="70" t="s">
        <v>1389</v>
      </c>
      <c r="O677" s="70" t="s">
        <v>233</v>
      </c>
      <c r="P677" s="73"/>
      <c r="Q677" s="73"/>
      <c r="R677" s="73"/>
      <c r="S677" s="74"/>
      <c r="T677" s="73" t="s">
        <v>171</v>
      </c>
      <c r="U677" s="75" t="s">
        <v>155</v>
      </c>
      <c r="V677" s="73" t="s">
        <v>176</v>
      </c>
      <c r="W677" s="73" t="s">
        <v>107</v>
      </c>
      <c r="X677" s="73">
        <f>VLOOKUP(W677,[9]definitions_list_lookup!$V$12:$W$15,2,FALSE)</f>
        <v>2</v>
      </c>
      <c r="Y677" s="75" t="s">
        <v>242</v>
      </c>
      <c r="Z677" s="75">
        <f>VLOOKUP(Y677,[9]definitions_list_lookup!$AT$3:$AU$5,2,FALSE)</f>
        <v>1</v>
      </c>
      <c r="AA677" s="75">
        <v>95</v>
      </c>
      <c r="AB677" s="75"/>
      <c r="AC677" s="73"/>
      <c r="AD677" s="73"/>
      <c r="AE677" s="73" t="e">
        <f>VLOOKUP(AD677,definitions_list_lookup!$Y$12:$Z$15,2,FALSE)</f>
        <v>#N/A</v>
      </c>
      <c r="AF677" s="75"/>
      <c r="AG677" s="75" t="e">
        <f>VLOOKUP(AF677,definitions_list_lookup!$AT$3:$AU$5,2,FALSE)</f>
        <v>#N/A</v>
      </c>
      <c r="AH677" s="73"/>
      <c r="AI677" s="73"/>
      <c r="AJ677" s="73"/>
      <c r="AK677" s="72"/>
      <c r="AL677" s="76"/>
      <c r="AM677" s="76"/>
      <c r="AN677" s="72"/>
      <c r="AO677" s="76"/>
      <c r="AP677" s="72"/>
      <c r="AQ677" s="72"/>
      <c r="AR677" s="72"/>
      <c r="AS677" s="72"/>
      <c r="AT677" s="77">
        <v>25</v>
      </c>
      <c r="AU677" s="78">
        <v>90</v>
      </c>
      <c r="AV677" s="77">
        <v>5</v>
      </c>
      <c r="AW677" s="77">
        <v>360</v>
      </c>
      <c r="AX677" s="77">
        <f t="shared" si="287"/>
        <v>-100.6262995752614</v>
      </c>
      <c r="AY677" s="77">
        <f t="shared" si="288"/>
        <v>259.37370042473862</v>
      </c>
      <c r="AZ677" s="77">
        <f t="shared" si="289"/>
        <v>64.618280032244598</v>
      </c>
      <c r="BA677" s="77">
        <f t="shared" si="290"/>
        <v>349.37370042473862</v>
      </c>
      <c r="BB677" s="77">
        <f t="shared" si="291"/>
        <v>25.381719967755402</v>
      </c>
      <c r="BC677" s="77">
        <f t="shared" si="292"/>
        <v>79.373700424738615</v>
      </c>
      <c r="BD677" s="79">
        <f t="shared" si="293"/>
        <v>25.381719967755402</v>
      </c>
      <c r="BE677" s="70">
        <f t="shared" si="300"/>
        <v>55.381719967755402</v>
      </c>
      <c r="BF677" s="70">
        <f t="shared" si="301"/>
        <v>4.6182800322445985</v>
      </c>
    </row>
    <row r="678" spans="3:58" s="70" customFormat="1">
      <c r="C678" s="70" t="s">
        <v>1386</v>
      </c>
      <c r="D678" s="70" t="s">
        <v>1387</v>
      </c>
      <c r="E678" s="70">
        <v>111</v>
      </c>
      <c r="F678" s="70">
        <v>2</v>
      </c>
      <c r="G678" s="71" t="str">
        <f t="shared" si="299"/>
        <v>111-2</v>
      </c>
      <c r="H678" s="70">
        <v>0</v>
      </c>
      <c r="I678" s="70">
        <v>84</v>
      </c>
      <c r="J678" s="70" t="b">
        <f>IF((I678/100)&gt;(VLOOKUP($G678,[9]Depth_Lookup!$A$3:$L$542,9,FALSE)),"Value too high",TRUE)</f>
        <v>1</v>
      </c>
      <c r="K678" s="29">
        <f>(VLOOKUP($G678,[9]Depth_Lookup!$A$3:$Z$542,11,FALSE))+(H678/100)</f>
        <v>299.10000000000002</v>
      </c>
      <c r="L678" s="29">
        <f>(VLOOKUP($G678,[9]Depth_Lookup!$A$3:$Z$542,11,FALSE))+(I678/100)</f>
        <v>299.94</v>
      </c>
      <c r="M678" s="67">
        <v>13</v>
      </c>
      <c r="N678" s="70" t="s">
        <v>1389</v>
      </c>
      <c r="O678" s="70" t="s">
        <v>233</v>
      </c>
      <c r="P678" s="73"/>
      <c r="Q678" s="73"/>
      <c r="R678" s="73"/>
      <c r="S678" s="74"/>
      <c r="T678" s="73"/>
      <c r="U678" s="75"/>
      <c r="V678" s="73"/>
      <c r="W678" s="73"/>
      <c r="X678" s="73" t="e">
        <f>VLOOKUP(W678,[9]definitions_list_lookup!$V$12:$W$15,2,FALSE)</f>
        <v>#N/A</v>
      </c>
      <c r="Y678" s="75"/>
      <c r="Z678" s="75" t="e">
        <f>VLOOKUP(Y678,[9]definitions_list_lookup!$AT$3:$AU$5,2,FALSE)</f>
        <v>#N/A</v>
      </c>
      <c r="AA678" s="75"/>
      <c r="AB678" s="75"/>
      <c r="AC678" s="73"/>
      <c r="AD678" s="73"/>
      <c r="AE678" s="73" t="e">
        <f>VLOOKUP(AD678,definitions_list_lookup!$Y$12:$Z$15,2,FALSE)</f>
        <v>#N/A</v>
      </c>
      <c r="AF678" s="75"/>
      <c r="AG678" s="75" t="e">
        <f>VLOOKUP(AF678,definitions_list_lookup!$AT$3:$AU$5,2,FALSE)</f>
        <v>#N/A</v>
      </c>
      <c r="AH678" s="73"/>
      <c r="AI678" s="73"/>
      <c r="AJ678" s="73"/>
      <c r="AK678" s="72"/>
      <c r="AL678" s="76"/>
      <c r="AM678" s="76"/>
      <c r="AN678" s="72"/>
      <c r="AO678" s="76"/>
      <c r="AP678" s="72"/>
      <c r="AQ678" s="72"/>
      <c r="AR678" s="72"/>
      <c r="AS678" s="72"/>
      <c r="AT678" s="77">
        <v>23</v>
      </c>
      <c r="AU678" s="78">
        <v>90</v>
      </c>
      <c r="AV678" s="77">
        <v>0</v>
      </c>
      <c r="AW678" s="77">
        <v>360</v>
      </c>
      <c r="AX678" s="77">
        <f t="shared" si="287"/>
        <v>-90.000000000000014</v>
      </c>
      <c r="AY678" s="77">
        <f t="shared" si="288"/>
        <v>270</v>
      </c>
      <c r="AZ678" s="77">
        <f t="shared" si="289"/>
        <v>67</v>
      </c>
      <c r="BA678" s="77">
        <f t="shared" si="290"/>
        <v>360</v>
      </c>
      <c r="BB678" s="77">
        <f t="shared" si="291"/>
        <v>23</v>
      </c>
      <c r="BC678" s="77">
        <f t="shared" si="292"/>
        <v>90</v>
      </c>
      <c r="BD678" s="79">
        <f t="shared" si="293"/>
        <v>23</v>
      </c>
      <c r="BE678" s="70">
        <f t="shared" si="300"/>
        <v>53</v>
      </c>
      <c r="BF678" s="70">
        <f t="shared" si="301"/>
        <v>7</v>
      </c>
    </row>
    <row r="679" spans="3:58" s="70" customFormat="1">
      <c r="C679" s="70" t="s">
        <v>1386</v>
      </c>
      <c r="D679" s="70" t="s">
        <v>1387</v>
      </c>
      <c r="E679" s="70">
        <v>111</v>
      </c>
      <c r="F679" s="70">
        <v>3</v>
      </c>
      <c r="G679" s="71" t="str">
        <f t="shared" si="299"/>
        <v>111-3</v>
      </c>
      <c r="H679" s="70">
        <v>0</v>
      </c>
      <c r="I679" s="70">
        <v>40</v>
      </c>
      <c r="J679" s="70" t="b">
        <f>IF((I679/100)&gt;(VLOOKUP($G679,[9]Depth_Lookup!$A$3:$L$542,9,FALSE)),"Value too high",TRUE)</f>
        <v>1</v>
      </c>
      <c r="K679" s="29">
        <f>(VLOOKUP($G679,[9]Depth_Lookup!$A$3:$Z$542,11,FALSE))+(H679/100)</f>
        <v>299.94500000000005</v>
      </c>
      <c r="L679" s="29">
        <f>(VLOOKUP($G679,[9]Depth_Lookup!$A$3:$Z$542,11,FALSE))+(I679/100)</f>
        <v>300.34500000000003</v>
      </c>
      <c r="M679" s="67">
        <v>13</v>
      </c>
      <c r="N679" s="70" t="s">
        <v>1389</v>
      </c>
      <c r="O679" s="70" t="s">
        <v>233</v>
      </c>
      <c r="P679" s="73"/>
      <c r="Q679" s="73"/>
      <c r="R679" s="73"/>
      <c r="S679" s="74"/>
      <c r="T679" s="73"/>
      <c r="U679" s="75"/>
      <c r="V679" s="73"/>
      <c r="W679" s="73"/>
      <c r="X679" s="73" t="e">
        <f>VLOOKUP(W679,[9]definitions_list_lookup!$V$12:$W$15,2,FALSE)</f>
        <v>#N/A</v>
      </c>
      <c r="Y679" s="75"/>
      <c r="Z679" s="75" t="e">
        <f>VLOOKUP(Y679,[9]definitions_list_lookup!$AT$3:$AU$5,2,FALSE)</f>
        <v>#N/A</v>
      </c>
      <c r="AA679" s="75"/>
      <c r="AB679" s="75"/>
      <c r="AC679" s="73"/>
      <c r="AD679" s="73"/>
      <c r="AE679" s="73" t="e">
        <f>VLOOKUP(AD679,definitions_list_lookup!$Y$12:$Z$15,2,FALSE)</f>
        <v>#N/A</v>
      </c>
      <c r="AF679" s="75"/>
      <c r="AG679" s="75" t="e">
        <f>VLOOKUP(AF679,definitions_list_lookup!$AT$3:$AU$5,2,FALSE)</f>
        <v>#N/A</v>
      </c>
      <c r="AH679" s="73"/>
      <c r="AI679" s="73"/>
      <c r="AJ679" s="73"/>
      <c r="AK679" s="72"/>
      <c r="AL679" s="76"/>
      <c r="AM679" s="76"/>
      <c r="AN679" s="72"/>
      <c r="AO679" s="76"/>
      <c r="AP679" s="72"/>
      <c r="AQ679" s="72"/>
      <c r="AR679" s="72"/>
      <c r="AS679" s="72"/>
      <c r="AT679" s="77">
        <v>21</v>
      </c>
      <c r="AU679" s="78">
        <v>90</v>
      </c>
      <c r="AV679" s="77">
        <v>5</v>
      </c>
      <c r="AW679" s="77">
        <v>180</v>
      </c>
      <c r="AX679" s="77">
        <f t="shared" si="287"/>
        <v>-77.160705291468688</v>
      </c>
      <c r="AY679" s="77">
        <f t="shared" si="288"/>
        <v>282.83929470853133</v>
      </c>
      <c r="AZ679" s="77">
        <f t="shared" si="289"/>
        <v>68.510051323160823</v>
      </c>
      <c r="BA679" s="77">
        <f t="shared" si="290"/>
        <v>12.839294708531312</v>
      </c>
      <c r="BB679" s="77">
        <f t="shared" si="291"/>
        <v>21.489948676839177</v>
      </c>
      <c r="BC679" s="77">
        <f t="shared" si="292"/>
        <v>102.83929470853133</v>
      </c>
      <c r="BD679" s="79">
        <f t="shared" si="293"/>
        <v>21.489948676839177</v>
      </c>
      <c r="BE679" s="70">
        <f t="shared" si="300"/>
        <v>51.489948676839177</v>
      </c>
      <c r="BF679" s="70">
        <f t="shared" si="301"/>
        <v>8.5100513231608232</v>
      </c>
    </row>
    <row r="680" spans="3:58" s="70" customFormat="1">
      <c r="C680" s="70" t="s">
        <v>1386</v>
      </c>
      <c r="D680" s="70" t="s">
        <v>1387</v>
      </c>
      <c r="E680" s="70">
        <v>111</v>
      </c>
      <c r="F680" s="70">
        <v>3</v>
      </c>
      <c r="G680" s="71" t="str">
        <f t="shared" si="299"/>
        <v>111-3</v>
      </c>
      <c r="H680" s="70">
        <v>40</v>
      </c>
      <c r="I680" s="70">
        <v>71</v>
      </c>
      <c r="J680" s="70" t="b">
        <f>IF((I680/100)&gt;(VLOOKUP($G680,[9]Depth_Lookup!$A$3:$L$542,9,FALSE)),"Value too high",TRUE)</f>
        <v>1</v>
      </c>
      <c r="K680" s="29">
        <f>(VLOOKUP($G680,[9]Depth_Lookup!$A$3:$Z$542,11,FALSE))+(H680/100)</f>
        <v>300.34500000000003</v>
      </c>
      <c r="L680" s="29">
        <f>(VLOOKUP($G680,[9]Depth_Lookup!$A$3:$Z$542,11,FALSE))+(I680/100)</f>
        <v>300.65500000000003</v>
      </c>
      <c r="M680" s="67">
        <v>14</v>
      </c>
      <c r="N680" s="70" t="s">
        <v>1389</v>
      </c>
      <c r="O680" s="70" t="s">
        <v>170</v>
      </c>
      <c r="P680" s="73" t="s">
        <v>182</v>
      </c>
      <c r="Q680" s="73"/>
      <c r="R680" s="73"/>
      <c r="S680" s="74" t="s">
        <v>1454</v>
      </c>
      <c r="T680" s="73"/>
      <c r="U680" s="75"/>
      <c r="V680" s="73"/>
      <c r="W680" s="73"/>
      <c r="X680" s="73" t="e">
        <f>VLOOKUP(W680,[9]definitions_list_lookup!$V$12:$W$15,2,FALSE)</f>
        <v>#N/A</v>
      </c>
      <c r="Y680" s="75"/>
      <c r="Z680" s="75" t="e">
        <f>VLOOKUP(Y680,[9]definitions_list_lookup!$AT$3:$AU$5,2,FALSE)</f>
        <v>#N/A</v>
      </c>
      <c r="AA680" s="75"/>
      <c r="AB680" s="75"/>
      <c r="AC680" s="73"/>
      <c r="AD680" s="73"/>
      <c r="AE680" s="73" t="e">
        <f>VLOOKUP(AD680,definitions_list_lookup!$Y$12:$Z$15,2,FALSE)</f>
        <v>#N/A</v>
      </c>
      <c r="AF680" s="75"/>
      <c r="AG680" s="75" t="e">
        <f>VLOOKUP(AF680,definitions_list_lookup!$AT$3:$AU$5,2,FALSE)</f>
        <v>#N/A</v>
      </c>
      <c r="AH680" s="73"/>
      <c r="AI680" s="73"/>
      <c r="AJ680" s="73"/>
      <c r="AK680" s="72"/>
      <c r="AL680" s="76"/>
      <c r="AM680" s="76"/>
      <c r="AN680" s="72"/>
      <c r="AO680" s="76"/>
      <c r="AP680" s="72"/>
      <c r="AQ680" s="72"/>
      <c r="AR680" s="72"/>
      <c r="AS680" s="72"/>
      <c r="AT680" s="29"/>
      <c r="AU680" s="49"/>
      <c r="AV680" s="29"/>
      <c r="AW680" s="29"/>
      <c r="AX680" s="29"/>
      <c r="AY680" s="29"/>
      <c r="AZ680" s="29"/>
      <c r="BA680" s="29"/>
    </row>
    <row r="681" spans="3:58" s="70" customFormat="1">
      <c r="C681" s="70" t="s">
        <v>1386</v>
      </c>
      <c r="D681" s="70" t="s">
        <v>1387</v>
      </c>
      <c r="E681" s="70">
        <v>111</v>
      </c>
      <c r="F681" s="70">
        <v>4</v>
      </c>
      <c r="G681" s="71" t="str">
        <f t="shared" si="299"/>
        <v>111-4</v>
      </c>
      <c r="H681" s="70">
        <v>0</v>
      </c>
      <c r="I681" s="70">
        <v>66</v>
      </c>
      <c r="J681" s="70" t="b">
        <f>IF((I681/100)&gt;(VLOOKUP($G681,[9]Depth_Lookup!$A$3:$L$542,9,FALSE)),"Value too high",TRUE)</f>
        <v>1</v>
      </c>
      <c r="K681" s="29">
        <f>(VLOOKUP($G681,[9]Depth_Lookup!$A$3:$Z$542,11,FALSE))+(H681/100)</f>
        <v>300.66000000000003</v>
      </c>
      <c r="L681" s="29">
        <f>(VLOOKUP($G681,[9]Depth_Lookup!$A$3:$Z$542,11,FALSE))+(I681/100)</f>
        <v>301.32000000000005</v>
      </c>
      <c r="M681" s="67">
        <f>14</f>
        <v>14</v>
      </c>
      <c r="N681" s="70" t="s">
        <v>1395</v>
      </c>
      <c r="O681" s="70" t="s">
        <v>233</v>
      </c>
      <c r="P681" s="73"/>
      <c r="Q681" s="73"/>
      <c r="R681" s="73"/>
      <c r="S681" s="74"/>
      <c r="T681" s="73" t="s">
        <v>171</v>
      </c>
      <c r="U681" s="75" t="s">
        <v>155</v>
      </c>
      <c r="V681" s="73" t="s">
        <v>176</v>
      </c>
      <c r="W681" s="73" t="s">
        <v>107</v>
      </c>
      <c r="X681" s="73">
        <f>VLOOKUP(W681,[9]definitions_list_lookup!$V$12:$W$15,2,FALSE)</f>
        <v>2</v>
      </c>
      <c r="Y681" s="75" t="s">
        <v>242</v>
      </c>
      <c r="Z681" s="75">
        <f>VLOOKUP(Y681,[9]definitions_list_lookup!$AT$3:$AU$5,2,FALSE)</f>
        <v>1</v>
      </c>
      <c r="AA681" s="75">
        <v>16</v>
      </c>
      <c r="AB681" s="75"/>
      <c r="AC681" s="73"/>
      <c r="AD681" s="73"/>
      <c r="AE681" s="73" t="e">
        <f>VLOOKUP(AD681,definitions_list_lookup!$Y$12:$Z$15,2,FALSE)</f>
        <v>#N/A</v>
      </c>
      <c r="AF681" s="75"/>
      <c r="AG681" s="75" t="e">
        <f>VLOOKUP(AF681,definitions_list_lookup!$AT$3:$AU$5,2,FALSE)</f>
        <v>#N/A</v>
      </c>
      <c r="AH681" s="73"/>
      <c r="AI681" s="73"/>
      <c r="AJ681" s="73"/>
      <c r="AK681" s="72"/>
      <c r="AL681" s="76"/>
      <c r="AM681" s="76"/>
      <c r="AN681" s="72"/>
      <c r="AO681" s="76"/>
      <c r="AP681" s="72"/>
      <c r="AQ681" s="72"/>
      <c r="AR681" s="72"/>
      <c r="AS681" s="72"/>
      <c r="AT681" s="77">
        <v>19</v>
      </c>
      <c r="AU681" s="78">
        <v>90</v>
      </c>
      <c r="AV681" s="77">
        <v>0</v>
      </c>
      <c r="AW681" s="77">
        <v>360</v>
      </c>
      <c r="AX681" s="77">
        <f>+(IF($AU681&lt;$AW681,((MIN($AW681,$AU681)+(DEGREES(ATAN((TAN(RADIANS($AV681))/((TAN(RADIANS($AT681))*SIN(RADIANS(ABS($AU681-$AW681))))))-(COS(RADIANS(ABS($AU681-$AW681)))/SIN(RADIANS(ABS($AU681-$AW681)))))))-180)),((MAX($AW681,$AU681)-(DEGREES(ATAN((TAN(RADIANS($AV681))/((TAN(RADIANS($AT681))*SIN(RADIANS(ABS($AU681-$AW681))))))-(COS(RADIANS(ABS($AU681-$AW681)))/SIN(RADIANS(ABS($AU681-$AW681)))))))-180))))</f>
        <v>-90.000000000000014</v>
      </c>
      <c r="AY681" s="77">
        <f>IF($AX681&gt;0,$AX681,360+$AX681)</f>
        <v>270</v>
      </c>
      <c r="AZ681" s="77">
        <f>+ABS(DEGREES(ATAN((COS(RADIANS(ABS($AX681+180-(IF($AU681&gt;$AW681,MAX($AV681,$AU681),MIN($AU681,$AW681))))))/(TAN(RADIANS($AT681)))))))</f>
        <v>71</v>
      </c>
      <c r="BA681" s="77">
        <f>+IF(($AX681+90)&gt;0,$AX681+90,$AX681+450)</f>
        <v>360</v>
      </c>
      <c r="BB681" s="77">
        <f>-$AZ681+90</f>
        <v>19</v>
      </c>
      <c r="BC681" s="77">
        <f>IF(($AY681&lt;180),$AY681+180,$AY681-180)</f>
        <v>90</v>
      </c>
      <c r="BD681" s="79">
        <f>-$AZ681+90</f>
        <v>19</v>
      </c>
      <c r="BE681" s="70">
        <f t="shared" si="300"/>
        <v>49</v>
      </c>
      <c r="BF681" s="70">
        <f t="shared" si="301"/>
        <v>11</v>
      </c>
    </row>
    <row r="682" spans="3:58" s="70" customFormat="1">
      <c r="C682" s="70" t="s">
        <v>1386</v>
      </c>
      <c r="D682" s="70" t="s">
        <v>1387</v>
      </c>
      <c r="E682" s="70">
        <v>112</v>
      </c>
      <c r="F682" s="70">
        <v>1</v>
      </c>
      <c r="G682" s="71" t="str">
        <f t="shared" si="299"/>
        <v>112-1</v>
      </c>
      <c r="H682" s="70">
        <v>0</v>
      </c>
      <c r="I682" s="70">
        <v>85</v>
      </c>
      <c r="J682" s="70" t="b">
        <f>IF((I682/100)&gt;(VLOOKUP($G682,[9]Depth_Lookup!$A$3:$L$542,9,FALSE)),"Value too high",TRUE)</f>
        <v>1</v>
      </c>
      <c r="K682" s="29">
        <f>(VLOOKUP($G682,[9]Depth_Lookup!$A$3:$Z$542,11,FALSE))+(H682/100)</f>
        <v>301.3</v>
      </c>
      <c r="L682" s="29">
        <f>(VLOOKUP($G682,[9]Depth_Lookup!$A$3:$Z$542,11,FALSE))+(I682/100)</f>
        <v>302.15000000000003</v>
      </c>
      <c r="M682" s="67">
        <f>14</f>
        <v>14</v>
      </c>
      <c r="N682" s="70" t="s">
        <v>1389</v>
      </c>
      <c r="O682" s="70" t="s">
        <v>233</v>
      </c>
      <c r="P682" s="73"/>
      <c r="Q682" s="73"/>
      <c r="R682" s="73"/>
      <c r="S682" s="74"/>
      <c r="T682" s="73" t="s">
        <v>158</v>
      </c>
      <c r="U682" s="75" t="s">
        <v>155</v>
      </c>
      <c r="V682" s="73" t="s">
        <v>176</v>
      </c>
      <c r="W682" s="73" t="s">
        <v>107</v>
      </c>
      <c r="X682" s="73">
        <f>VLOOKUP(W682,[9]definitions_list_lookup!$V$12:$W$15,2,FALSE)</f>
        <v>2</v>
      </c>
      <c r="Y682" s="75" t="s">
        <v>242</v>
      </c>
      <c r="Z682" s="75">
        <f>VLOOKUP(Y682,[9]definitions_list_lookup!$AT$3:$AU$5,2,FALSE)</f>
        <v>1</v>
      </c>
      <c r="AA682" s="75">
        <v>30</v>
      </c>
      <c r="AB682" s="75"/>
      <c r="AC682" s="73"/>
      <c r="AD682" s="73"/>
      <c r="AE682" s="73" t="e">
        <f>VLOOKUP(AD682,definitions_list_lookup!$Y$12:$Z$15,2,FALSE)</f>
        <v>#N/A</v>
      </c>
      <c r="AF682" s="75"/>
      <c r="AG682" s="75" t="e">
        <f>VLOOKUP(AF682,definitions_list_lookup!$AT$3:$AU$5,2,FALSE)</f>
        <v>#N/A</v>
      </c>
      <c r="AH682" s="73"/>
      <c r="AI682" s="73"/>
      <c r="AJ682" s="73"/>
      <c r="AK682" s="72"/>
      <c r="AL682" s="76"/>
      <c r="AM682" s="76"/>
      <c r="AN682" s="72"/>
      <c r="AO682" s="76"/>
      <c r="AP682" s="72"/>
      <c r="AQ682" s="72"/>
      <c r="AR682" s="72"/>
      <c r="AS682" s="72"/>
      <c r="AT682" s="77">
        <v>22</v>
      </c>
      <c r="AU682" s="78">
        <v>90</v>
      </c>
      <c r="AV682" s="77">
        <v>5</v>
      </c>
      <c r="AW682" s="77">
        <v>360</v>
      </c>
      <c r="AX682" s="77">
        <f>+(IF($AU682&lt;$AW682,((MIN($AW682,$AU682)+(DEGREES(ATAN((TAN(RADIANS($AV682))/((TAN(RADIANS($AT682))*SIN(RADIANS(ABS($AU682-$AW682))))))-(COS(RADIANS(ABS($AU682-$AW682)))/SIN(RADIANS(ABS($AU682-$AW682)))))))-180)),((MAX($AW682,$AU682)-(DEGREES(ATAN((TAN(RADIANS($AV682))/((TAN(RADIANS($AT682))*SIN(RADIANS(ABS($AU682-$AW682))))))-(COS(RADIANS(ABS($AU682-$AW682)))/SIN(RADIANS(ABS($AU682-$AW682)))))))-180))))</f>
        <v>-102.21830214795423</v>
      </c>
      <c r="AY682" s="77">
        <f>IF($AX682&gt;0,$AX682,360+$AX682)</f>
        <v>257.7816978520458</v>
      </c>
      <c r="AZ682" s="77">
        <f>+ABS(DEGREES(ATAN((COS(RADIANS(ABS($AX682+180-(IF($AU682&gt;$AW682,MAX($AV682,$AU682),MIN($AU682,$AW682))))))/(TAN(RADIANS($AT682)))))))</f>
        <v>67.540278263818664</v>
      </c>
      <c r="BA682" s="77">
        <f>+IF(($AX682+90)&gt;0,$AX682+90,$AX682+450)</f>
        <v>347.7816978520458</v>
      </c>
      <c r="BB682" s="77">
        <f>-$AZ682+90</f>
        <v>22.459721736181336</v>
      </c>
      <c r="BC682" s="77">
        <f>IF(($AY682&lt;180),$AY682+180,$AY682-180)</f>
        <v>77.781697852045795</v>
      </c>
      <c r="BD682" s="79">
        <f>-$AZ682+90</f>
        <v>22.459721736181336</v>
      </c>
      <c r="BE682" s="70">
        <f t="shared" si="300"/>
        <v>52.459721736181336</v>
      </c>
      <c r="BF682" s="70">
        <f t="shared" si="301"/>
        <v>7.5402782638186636</v>
      </c>
    </row>
    <row r="683" spans="3:58" s="70" customFormat="1">
      <c r="C683" s="70" t="s">
        <v>1386</v>
      </c>
      <c r="D683" s="70" t="s">
        <v>1387</v>
      </c>
      <c r="E683" s="70">
        <v>112</v>
      </c>
      <c r="F683" s="70">
        <v>2</v>
      </c>
      <c r="G683" s="71" t="str">
        <f t="shared" si="299"/>
        <v>112-2</v>
      </c>
      <c r="H683" s="70">
        <v>0</v>
      </c>
      <c r="I683" s="70">
        <v>97</v>
      </c>
      <c r="J683" s="70" t="b">
        <f>IF((I683/100)&gt;(VLOOKUP($G683,[9]Depth_Lookup!$A$3:$L$542,9,FALSE)),"Value too high",TRUE)</f>
        <v>1</v>
      </c>
      <c r="K683" s="29">
        <f>(VLOOKUP($G683,[9]Depth_Lookup!$A$3:$Z$542,11,FALSE))+(H683/100)</f>
        <v>302.15000000000003</v>
      </c>
      <c r="L683" s="29">
        <f>(VLOOKUP($G683,[9]Depth_Lookup!$A$3:$Z$542,11,FALSE))+(I683/100)</f>
        <v>303.12000000000006</v>
      </c>
      <c r="M683" s="67">
        <f>14</f>
        <v>14</v>
      </c>
      <c r="N683" s="70" t="s">
        <v>1389</v>
      </c>
      <c r="O683" s="70" t="s">
        <v>233</v>
      </c>
      <c r="P683" s="73"/>
      <c r="Q683" s="73"/>
      <c r="R683" s="73"/>
      <c r="S683" s="74"/>
      <c r="T683" s="73" t="s">
        <v>158</v>
      </c>
      <c r="U683" s="75" t="s">
        <v>155</v>
      </c>
      <c r="V683" s="73" t="s">
        <v>176</v>
      </c>
      <c r="W683" s="73" t="s">
        <v>107</v>
      </c>
      <c r="X683" s="73">
        <f>VLOOKUP(W683,[9]definitions_list_lookup!$V$12:$W$15,2,FALSE)</f>
        <v>2</v>
      </c>
      <c r="Y683" s="75" t="s">
        <v>242</v>
      </c>
      <c r="Z683" s="75">
        <f>VLOOKUP(Y683,[9]definitions_list_lookup!$AT$3:$AU$5,2,FALSE)</f>
        <v>1</v>
      </c>
      <c r="AA683" s="75">
        <v>5</v>
      </c>
      <c r="AB683" s="75"/>
      <c r="AC683" s="73"/>
      <c r="AD683" s="73"/>
      <c r="AE683" s="73" t="e">
        <f>VLOOKUP(AD683,definitions_list_lookup!$Y$12:$Z$15,2,FALSE)</f>
        <v>#N/A</v>
      </c>
      <c r="AF683" s="75"/>
      <c r="AG683" s="75" t="e">
        <f>VLOOKUP(AF683,definitions_list_lookup!$AT$3:$AU$5,2,FALSE)</f>
        <v>#N/A</v>
      </c>
      <c r="AH683" s="73"/>
      <c r="AI683" s="73"/>
      <c r="AJ683" s="73"/>
      <c r="AK683" s="72"/>
      <c r="AL683" s="76"/>
      <c r="AM683" s="76"/>
      <c r="AN683" s="72"/>
      <c r="AO683" s="76"/>
      <c r="AP683" s="72"/>
      <c r="AQ683" s="72"/>
      <c r="AR683" s="72"/>
      <c r="AS683" s="72"/>
      <c r="AT683" s="77">
        <v>36</v>
      </c>
      <c r="AU683" s="78">
        <v>90</v>
      </c>
      <c r="AV683" s="77">
        <v>5</v>
      </c>
      <c r="AW683" s="77">
        <v>180</v>
      </c>
      <c r="AX683" s="77">
        <f t="shared" si="287"/>
        <v>-83.133628563161821</v>
      </c>
      <c r="AY683" s="77">
        <f t="shared" si="288"/>
        <v>276.86637143683816</v>
      </c>
      <c r="AZ683" s="77">
        <f t="shared" si="289"/>
        <v>53.803663845066332</v>
      </c>
      <c r="BA683" s="77">
        <f t="shared" si="290"/>
        <v>6.866371436838179</v>
      </c>
      <c r="BB683" s="77">
        <f t="shared" si="291"/>
        <v>36.196336154933668</v>
      </c>
      <c r="BC683" s="77">
        <f t="shared" si="292"/>
        <v>96.866371436838165</v>
      </c>
      <c r="BD683" s="79">
        <f t="shared" si="293"/>
        <v>36.196336154933668</v>
      </c>
      <c r="BE683" s="70">
        <f t="shared" si="300"/>
        <v>66.196336154933675</v>
      </c>
      <c r="BF683" s="70">
        <f t="shared" si="301"/>
        <v>-6.1963361549336682</v>
      </c>
    </row>
    <row r="684" spans="3:58" s="70" customFormat="1">
      <c r="C684" s="70" t="s">
        <v>1386</v>
      </c>
      <c r="D684" s="70" t="s">
        <v>1387</v>
      </c>
      <c r="E684" s="70">
        <v>112</v>
      </c>
      <c r="F684" s="70">
        <v>3</v>
      </c>
      <c r="G684" s="71" t="str">
        <f t="shared" si="299"/>
        <v>112-3</v>
      </c>
      <c r="H684" s="70">
        <v>0</v>
      </c>
      <c r="I684" s="70">
        <v>81</v>
      </c>
      <c r="J684" s="70" t="b">
        <f>IF((I684/100)&gt;(VLOOKUP($G684,[9]Depth_Lookup!$A$3:$L$542,9,FALSE)),"Value too high",TRUE)</f>
        <v>1</v>
      </c>
      <c r="K684" s="29">
        <f>(VLOOKUP($G684,[9]Depth_Lookup!$A$3:$Z$542,11,FALSE))+(H684/100)</f>
        <v>303.13500000000005</v>
      </c>
      <c r="L684" s="29">
        <f>(VLOOKUP($G684,[9]Depth_Lookup!$A$3:$Z$542,11,FALSE))+(I684/100)</f>
        <v>303.94500000000005</v>
      </c>
      <c r="M684" s="67">
        <f>14</f>
        <v>14</v>
      </c>
      <c r="N684" s="70" t="s">
        <v>1389</v>
      </c>
      <c r="O684" s="70" t="s">
        <v>233</v>
      </c>
      <c r="P684" s="73"/>
      <c r="Q684" s="73"/>
      <c r="R684" s="73"/>
      <c r="S684" s="74"/>
      <c r="T684" s="73" t="s">
        <v>171</v>
      </c>
      <c r="U684" s="75" t="s">
        <v>155</v>
      </c>
      <c r="V684" s="73" t="s">
        <v>176</v>
      </c>
      <c r="W684" s="73" t="s">
        <v>107</v>
      </c>
      <c r="X684" s="73">
        <f>VLOOKUP(W684,[9]definitions_list_lookup!$V$12:$W$15,2,FALSE)</f>
        <v>2</v>
      </c>
      <c r="Y684" s="75" t="s">
        <v>242</v>
      </c>
      <c r="Z684" s="75">
        <f>VLOOKUP(Y684,[9]definitions_list_lookup!$AT$3:$AU$5,2,FALSE)</f>
        <v>1</v>
      </c>
      <c r="AA684" s="75">
        <v>12</v>
      </c>
      <c r="AB684" s="75" t="s">
        <v>1455</v>
      </c>
      <c r="AC684" s="73"/>
      <c r="AD684" s="73"/>
      <c r="AE684" s="73" t="e">
        <f>VLOOKUP(AD684,definitions_list_lookup!$Y$12:$Z$15,2,FALSE)</f>
        <v>#N/A</v>
      </c>
      <c r="AF684" s="75"/>
      <c r="AG684" s="75" t="e">
        <f>VLOOKUP(AF684,definitions_list_lookup!$AT$3:$AU$5,2,FALSE)</f>
        <v>#N/A</v>
      </c>
      <c r="AH684" s="73"/>
      <c r="AI684" s="73"/>
      <c r="AJ684" s="73"/>
      <c r="AK684" s="72"/>
      <c r="AL684" s="76"/>
      <c r="AM684" s="76"/>
      <c r="AN684" s="72"/>
      <c r="AO684" s="76"/>
      <c r="AP684" s="72"/>
      <c r="AQ684" s="72"/>
      <c r="AR684" s="72"/>
      <c r="AS684" s="72"/>
      <c r="AT684" s="77">
        <v>31</v>
      </c>
      <c r="AU684" s="78">
        <v>90</v>
      </c>
      <c r="AV684" s="77">
        <v>0</v>
      </c>
      <c r="AW684" s="77">
        <v>360</v>
      </c>
      <c r="AX684" s="77">
        <f t="shared" si="287"/>
        <v>-90.000000000000014</v>
      </c>
      <c r="AY684" s="77">
        <f t="shared" si="288"/>
        <v>270</v>
      </c>
      <c r="AZ684" s="77">
        <f t="shared" si="289"/>
        <v>59.000000000000007</v>
      </c>
      <c r="BA684" s="77">
        <f t="shared" si="290"/>
        <v>360</v>
      </c>
      <c r="BB684" s="77">
        <f t="shared" si="291"/>
        <v>30.999999999999993</v>
      </c>
      <c r="BC684" s="77">
        <f t="shared" si="292"/>
        <v>90</v>
      </c>
      <c r="BD684" s="79">
        <f t="shared" si="293"/>
        <v>30.999999999999993</v>
      </c>
      <c r="BE684" s="70">
        <f t="shared" si="300"/>
        <v>60.999999999999993</v>
      </c>
      <c r="BF684" s="70">
        <f t="shared" si="301"/>
        <v>-0.99999999999999289</v>
      </c>
    </row>
    <row r="685" spans="3:58" s="70" customFormat="1">
      <c r="C685" s="70" t="s">
        <v>1386</v>
      </c>
      <c r="D685" s="70" t="s">
        <v>1387</v>
      </c>
      <c r="E685" s="70">
        <v>113</v>
      </c>
      <c r="F685" s="70">
        <v>1</v>
      </c>
      <c r="G685" s="71" t="str">
        <f t="shared" si="299"/>
        <v>113-1</v>
      </c>
      <c r="H685" s="70">
        <v>0</v>
      </c>
      <c r="I685" s="70">
        <v>56</v>
      </c>
      <c r="J685" s="70" t="b">
        <f>IF((I685/100)&gt;(VLOOKUP($G685,[9]Depth_Lookup!$A$3:$L$542,9,FALSE)),"Value too high",TRUE)</f>
        <v>1</v>
      </c>
      <c r="K685" s="29">
        <f>(VLOOKUP($G685,[9]Depth_Lookup!$A$3:$Z$542,11,FALSE))+(H685/100)</f>
        <v>303.8</v>
      </c>
      <c r="L685" s="29">
        <f>(VLOOKUP($G685,[9]Depth_Lookup!$A$3:$Z$542,11,FALSE))+(I685/100)</f>
        <v>304.36</v>
      </c>
      <c r="M685" s="67">
        <f>14</f>
        <v>14</v>
      </c>
      <c r="N685" s="70" t="s">
        <v>1389</v>
      </c>
      <c r="O685" s="70" t="s">
        <v>233</v>
      </c>
      <c r="P685" s="73"/>
      <c r="Q685" s="73"/>
      <c r="R685" s="73"/>
      <c r="S685" s="74"/>
      <c r="T685" s="73" t="s">
        <v>171</v>
      </c>
      <c r="U685" s="75" t="s">
        <v>155</v>
      </c>
      <c r="V685" s="73" t="s">
        <v>176</v>
      </c>
      <c r="W685" s="73"/>
      <c r="X685" s="73" t="e">
        <f>VLOOKUP(W685,[9]definitions_list_lookup!$V$12:$W$15,2,FALSE)</f>
        <v>#N/A</v>
      </c>
      <c r="Y685" s="75" t="s">
        <v>242</v>
      </c>
      <c r="Z685" s="75">
        <f>VLOOKUP(Y685,[9]definitions_list_lookup!$AT$3:$AU$5,2,FALSE)</f>
        <v>1</v>
      </c>
      <c r="AA685" s="75">
        <v>4</v>
      </c>
      <c r="AB685" s="75"/>
      <c r="AC685" s="73"/>
      <c r="AD685" s="73"/>
      <c r="AE685" s="73" t="e">
        <f>VLOOKUP(AD685,definitions_list_lookup!$Y$12:$Z$15,2,FALSE)</f>
        <v>#N/A</v>
      </c>
      <c r="AF685" s="75"/>
      <c r="AG685" s="75" t="e">
        <f>VLOOKUP(AF685,definitions_list_lookup!$AT$3:$AU$5,2,FALSE)</f>
        <v>#N/A</v>
      </c>
      <c r="AH685" s="73"/>
      <c r="AI685" s="73"/>
      <c r="AJ685" s="73"/>
      <c r="AK685" s="72"/>
      <c r="AL685" s="76"/>
      <c r="AM685" s="76"/>
      <c r="AN685" s="72"/>
      <c r="AO685" s="76"/>
      <c r="AP685" s="72"/>
      <c r="AQ685" s="72"/>
      <c r="AR685" s="72"/>
      <c r="AS685" s="72"/>
      <c r="AT685" s="77">
        <v>22</v>
      </c>
      <c r="AU685" s="78">
        <v>90</v>
      </c>
      <c r="AV685" s="77"/>
      <c r="AW685" s="77"/>
      <c r="AX685" s="77">
        <f t="shared" si="287"/>
        <v>-90</v>
      </c>
      <c r="AY685" s="77">
        <f t="shared" si="288"/>
        <v>270</v>
      </c>
      <c r="AZ685" s="77">
        <f t="shared" si="289"/>
        <v>68</v>
      </c>
      <c r="BA685" s="77">
        <f t="shared" si="290"/>
        <v>360</v>
      </c>
      <c r="BB685" s="77">
        <f t="shared" si="291"/>
        <v>22</v>
      </c>
      <c r="BC685" s="77">
        <f t="shared" si="292"/>
        <v>90</v>
      </c>
      <c r="BD685" s="79">
        <f t="shared" si="293"/>
        <v>22</v>
      </c>
      <c r="BE685" s="70">
        <f t="shared" si="300"/>
        <v>52</v>
      </c>
      <c r="BF685" s="70">
        <f t="shared" si="301"/>
        <v>8</v>
      </c>
    </row>
    <row r="686" spans="3:58" s="70" customFormat="1">
      <c r="C686" s="70" t="s">
        <v>1386</v>
      </c>
      <c r="D686" s="70" t="s">
        <v>1387</v>
      </c>
      <c r="E686" s="70">
        <v>114</v>
      </c>
      <c r="F686" s="70">
        <v>1</v>
      </c>
      <c r="G686" s="71" t="str">
        <f t="shared" si="299"/>
        <v>114-1</v>
      </c>
      <c r="H686" s="70">
        <v>0</v>
      </c>
      <c r="I686" s="70">
        <v>72</v>
      </c>
      <c r="J686" s="70" t="b">
        <f>IF((I686/100)&gt;(VLOOKUP($G686,[9]Depth_Lookup!$A$3:$L$542,9,FALSE)),"Value too high",TRUE)</f>
        <v>1</v>
      </c>
      <c r="K686" s="29">
        <f>(VLOOKUP($G686,[9]Depth_Lookup!$A$3:$Z$542,11,FALSE))+(H686/100)</f>
        <v>304.35000000000002</v>
      </c>
      <c r="L686" s="29">
        <f>(VLOOKUP($G686,[9]Depth_Lookup!$A$3:$Z$542,11,FALSE))+(I686/100)</f>
        <v>305.07000000000005</v>
      </c>
      <c r="M686" s="67">
        <f>14</f>
        <v>14</v>
      </c>
      <c r="N686" s="70" t="s">
        <v>1389</v>
      </c>
      <c r="O686" s="70" t="s">
        <v>233</v>
      </c>
      <c r="P686" s="73"/>
      <c r="Q686" s="73"/>
      <c r="R686" s="73"/>
      <c r="S686" s="74"/>
      <c r="T686" s="73"/>
      <c r="U686" s="75"/>
      <c r="V686" s="73"/>
      <c r="W686" s="73"/>
      <c r="X686" s="73" t="e">
        <f>VLOOKUP(W686,[9]definitions_list_lookup!$V$12:$W$15,2,FALSE)</f>
        <v>#N/A</v>
      </c>
      <c r="Y686" s="75"/>
      <c r="Z686" s="75" t="e">
        <f>VLOOKUP(Y686,[9]definitions_list_lookup!$AT$3:$AU$5,2,FALSE)</f>
        <v>#N/A</v>
      </c>
      <c r="AA686" s="75"/>
      <c r="AB686" s="75"/>
      <c r="AC686" s="73"/>
      <c r="AD686" s="73"/>
      <c r="AE686" s="73" t="e">
        <f>VLOOKUP(AD686,definitions_list_lookup!$Y$12:$Z$15,2,FALSE)</f>
        <v>#N/A</v>
      </c>
      <c r="AF686" s="75"/>
      <c r="AG686" s="75" t="e">
        <f>VLOOKUP(AF686,definitions_list_lookup!$AT$3:$AU$5,2,FALSE)</f>
        <v>#N/A</v>
      </c>
      <c r="AH686" s="73"/>
      <c r="AI686" s="73"/>
      <c r="AJ686" s="73"/>
      <c r="AK686" s="72"/>
      <c r="AL686" s="76"/>
      <c r="AM686" s="76"/>
      <c r="AN686" s="72"/>
      <c r="AO686" s="76"/>
      <c r="AP686" s="72"/>
      <c r="AQ686" s="72"/>
      <c r="AR686" s="72"/>
      <c r="AS686" s="72"/>
      <c r="AT686" s="77">
        <v>14</v>
      </c>
      <c r="AU686" s="78">
        <v>90</v>
      </c>
      <c r="AV686" s="77">
        <v>0</v>
      </c>
      <c r="AW686" s="77">
        <v>360</v>
      </c>
      <c r="AX686" s="77">
        <f t="shared" si="287"/>
        <v>-90.000000000000014</v>
      </c>
      <c r="AY686" s="77">
        <f t="shared" si="288"/>
        <v>270</v>
      </c>
      <c r="AZ686" s="77">
        <f t="shared" si="289"/>
        <v>76</v>
      </c>
      <c r="BA686" s="77">
        <f t="shared" si="290"/>
        <v>360</v>
      </c>
      <c r="BB686" s="77">
        <f t="shared" si="291"/>
        <v>14</v>
      </c>
      <c r="BC686" s="77">
        <f t="shared" si="292"/>
        <v>90</v>
      </c>
      <c r="BD686" s="79">
        <f t="shared" si="293"/>
        <v>14</v>
      </c>
      <c r="BE686" s="70">
        <f t="shared" si="300"/>
        <v>44</v>
      </c>
      <c r="BF686" s="70">
        <f t="shared" si="301"/>
        <v>16</v>
      </c>
    </row>
    <row r="687" spans="3:58" s="70" customFormat="1">
      <c r="C687" s="70" t="s">
        <v>1386</v>
      </c>
      <c r="D687" s="70" t="s">
        <v>1387</v>
      </c>
      <c r="E687" s="70">
        <v>114</v>
      </c>
      <c r="F687" s="70">
        <v>2</v>
      </c>
      <c r="G687" s="71" t="str">
        <f t="shared" si="299"/>
        <v>114-2</v>
      </c>
      <c r="H687" s="70">
        <v>0</v>
      </c>
      <c r="I687" s="70">
        <v>96</v>
      </c>
      <c r="J687" s="70" t="b">
        <f>IF((I687/100)&gt;(VLOOKUP($G687,[9]Depth_Lookup!$A$3:$L$542,9,FALSE)),"Value too high",TRUE)</f>
        <v>1</v>
      </c>
      <c r="K687" s="29">
        <f>(VLOOKUP($G687,[9]Depth_Lookup!$A$3:$Z$542,11,FALSE))+(H687/100)</f>
        <v>305.07500000000005</v>
      </c>
      <c r="L687" s="29">
        <f>(VLOOKUP($G687,[9]Depth_Lookup!$A$3:$Z$542,11,FALSE))+(I687/100)</f>
        <v>306.03500000000003</v>
      </c>
      <c r="M687" s="67">
        <f>14</f>
        <v>14</v>
      </c>
      <c r="N687" s="70" t="s">
        <v>1395</v>
      </c>
      <c r="O687" s="70" t="s">
        <v>233</v>
      </c>
      <c r="P687" s="73"/>
      <c r="Q687" s="73"/>
      <c r="R687" s="73"/>
      <c r="S687" s="74"/>
      <c r="T687" s="73" t="s">
        <v>170</v>
      </c>
      <c r="U687" s="75" t="s">
        <v>182</v>
      </c>
      <c r="V687" s="73" t="s">
        <v>176</v>
      </c>
      <c r="W687" s="73" t="s">
        <v>107</v>
      </c>
      <c r="X687" s="73">
        <f>VLOOKUP(W687,[9]definitions_list_lookup!$V$12:$W$15,2,FALSE)</f>
        <v>2</v>
      </c>
      <c r="Y687" s="75" t="s">
        <v>242</v>
      </c>
      <c r="Z687" s="75">
        <f>VLOOKUP(Y687,[9]definitions_list_lookup!$AT$3:$AU$5,2,FALSE)</f>
        <v>1</v>
      </c>
      <c r="AA687" s="75">
        <v>50</v>
      </c>
      <c r="AB687" s="75"/>
      <c r="AC687" s="73"/>
      <c r="AD687" s="73"/>
      <c r="AE687" s="73" t="e">
        <f>VLOOKUP(AD687,definitions_list_lookup!$Y$12:$Z$15,2,FALSE)</f>
        <v>#N/A</v>
      </c>
      <c r="AF687" s="75"/>
      <c r="AG687" s="75" t="e">
        <f>VLOOKUP(AF687,definitions_list_lookup!$AT$3:$AU$5,2,FALSE)</f>
        <v>#N/A</v>
      </c>
      <c r="AH687" s="73"/>
      <c r="AI687" s="73"/>
      <c r="AJ687" s="73"/>
      <c r="AK687" s="72"/>
      <c r="AL687" s="76"/>
      <c r="AM687" s="76"/>
      <c r="AN687" s="72"/>
      <c r="AO687" s="76"/>
      <c r="AP687" s="72"/>
      <c r="AQ687" s="72"/>
      <c r="AR687" s="72"/>
      <c r="AS687" s="72"/>
      <c r="AT687" s="77">
        <v>16</v>
      </c>
      <c r="AU687" s="78">
        <v>90</v>
      </c>
      <c r="AV687" s="77">
        <v>4</v>
      </c>
      <c r="AW687" s="77">
        <v>180</v>
      </c>
      <c r="AX687" s="77">
        <f t="shared" si="287"/>
        <v>-76.295129970558108</v>
      </c>
      <c r="AY687" s="77">
        <f t="shared" si="288"/>
        <v>283.70487002944191</v>
      </c>
      <c r="AZ687" s="77">
        <f t="shared" si="289"/>
        <v>73.556110421177479</v>
      </c>
      <c r="BA687" s="77">
        <f t="shared" si="290"/>
        <v>13.704870029441892</v>
      </c>
      <c r="BB687" s="77">
        <f t="shared" si="291"/>
        <v>16.443889578822521</v>
      </c>
      <c r="BC687" s="77">
        <f t="shared" si="292"/>
        <v>103.70487002944191</v>
      </c>
      <c r="BD687" s="79">
        <f t="shared" si="293"/>
        <v>16.443889578822521</v>
      </c>
      <c r="BE687" s="70">
        <f t="shared" si="300"/>
        <v>46.443889578822521</v>
      </c>
      <c r="BF687" s="70">
        <f t="shared" si="301"/>
        <v>13.556110421177479</v>
      </c>
    </row>
    <row r="688" spans="3:58" s="70" customFormat="1">
      <c r="C688" s="70" t="s">
        <v>1386</v>
      </c>
      <c r="D688" s="70" t="s">
        <v>1387</v>
      </c>
      <c r="E688" s="70">
        <v>114</v>
      </c>
      <c r="F688" s="70">
        <v>3</v>
      </c>
      <c r="G688" s="71" t="str">
        <f t="shared" si="299"/>
        <v>114-3</v>
      </c>
      <c r="H688" s="70">
        <v>0</v>
      </c>
      <c r="I688" s="70">
        <v>80</v>
      </c>
      <c r="J688" s="70" t="b">
        <f>IF((I688/100)&gt;(VLOOKUP($G688,[9]Depth_Lookup!$A$3:$L$542,9,FALSE)),"Value too high",TRUE)</f>
        <v>1</v>
      </c>
      <c r="K688" s="29">
        <f>(VLOOKUP($G688,[9]Depth_Lookup!$A$3:$Z$542,11,FALSE))+(H688/100)</f>
        <v>306.03500000000003</v>
      </c>
      <c r="L688" s="29">
        <f>(VLOOKUP($G688,[9]Depth_Lookup!$A$3:$Z$542,11,FALSE))+(I688/100)</f>
        <v>306.83500000000004</v>
      </c>
      <c r="M688" s="67">
        <f>14</f>
        <v>14</v>
      </c>
      <c r="N688" s="70" t="s">
        <v>1389</v>
      </c>
      <c r="O688" s="70" t="s">
        <v>233</v>
      </c>
      <c r="P688" s="73"/>
      <c r="Q688" s="73"/>
      <c r="R688" s="73"/>
      <c r="S688" s="74"/>
      <c r="T688" s="73" t="s">
        <v>170</v>
      </c>
      <c r="U688" s="75" t="s">
        <v>155</v>
      </c>
      <c r="V688" s="73" t="s">
        <v>176</v>
      </c>
      <c r="W688" s="73" t="s">
        <v>107</v>
      </c>
      <c r="X688" s="73">
        <f>VLOOKUP(W688,[9]definitions_list_lookup!$V$12:$W$15,2,FALSE)</f>
        <v>2</v>
      </c>
      <c r="Y688" s="75" t="s">
        <v>242</v>
      </c>
      <c r="Z688" s="75">
        <f>VLOOKUP(Y688,[9]definitions_list_lookup!$AT$3:$AU$5,2,FALSE)</f>
        <v>1</v>
      </c>
      <c r="AA688" s="75">
        <v>17</v>
      </c>
      <c r="AB688" s="75"/>
      <c r="AC688" s="73"/>
      <c r="AD688" s="73"/>
      <c r="AE688" s="73" t="e">
        <f>VLOOKUP(AD688,definitions_list_lookup!$Y$12:$Z$15,2,FALSE)</f>
        <v>#N/A</v>
      </c>
      <c r="AF688" s="75"/>
      <c r="AG688" s="75" t="e">
        <f>VLOOKUP(AF688,definitions_list_lookup!$AT$3:$AU$5,2,FALSE)</f>
        <v>#N/A</v>
      </c>
      <c r="AH688" s="73"/>
      <c r="AI688" s="73"/>
      <c r="AJ688" s="73"/>
      <c r="AK688" s="72"/>
      <c r="AL688" s="76"/>
      <c r="AM688" s="76"/>
      <c r="AN688" s="72"/>
      <c r="AO688" s="76"/>
      <c r="AP688" s="72"/>
      <c r="AQ688" s="72"/>
      <c r="AR688" s="72"/>
      <c r="AS688" s="72"/>
      <c r="AT688" s="77">
        <v>10</v>
      </c>
      <c r="AU688" s="78">
        <v>90</v>
      </c>
      <c r="AV688" s="77">
        <v>3</v>
      </c>
      <c r="AW688" s="77">
        <v>180</v>
      </c>
      <c r="AX688" s="77">
        <f t="shared" si="287"/>
        <v>-73.44703546051467</v>
      </c>
      <c r="AY688" s="77">
        <f t="shared" si="288"/>
        <v>286.55296453948534</v>
      </c>
      <c r="AZ688" s="77">
        <f t="shared" si="289"/>
        <v>79.576935817123754</v>
      </c>
      <c r="BA688" s="77">
        <f t="shared" si="290"/>
        <v>16.55296453948533</v>
      </c>
      <c r="BB688" s="77">
        <f t="shared" si="291"/>
        <v>10.423064182876246</v>
      </c>
      <c r="BC688" s="77">
        <f t="shared" si="292"/>
        <v>106.55296453948534</v>
      </c>
      <c r="BD688" s="79">
        <f t="shared" si="293"/>
        <v>10.423064182876246</v>
      </c>
      <c r="BE688" s="70">
        <f t="shared" si="300"/>
        <v>40.423064182876246</v>
      </c>
      <c r="BF688" s="70">
        <f t="shared" si="301"/>
        <v>19.576935817123754</v>
      </c>
    </row>
    <row r="689" spans="3:59" s="70" customFormat="1">
      <c r="C689" s="70" t="s">
        <v>1386</v>
      </c>
      <c r="D689" s="70" t="s">
        <v>1387</v>
      </c>
      <c r="E689" s="70">
        <v>114</v>
      </c>
      <c r="F689" s="70">
        <v>4</v>
      </c>
      <c r="G689" s="71" t="str">
        <f t="shared" si="299"/>
        <v>114-4</v>
      </c>
      <c r="H689" s="70">
        <v>0</v>
      </c>
      <c r="I689" s="70">
        <v>74</v>
      </c>
      <c r="J689" s="70" t="b">
        <f>IF((I689/100)&gt;(VLOOKUP($G689,[9]Depth_Lookup!$A$3:$L$542,9,FALSE)),"Value too high",TRUE)</f>
        <v>1</v>
      </c>
      <c r="K689" s="29">
        <f>(VLOOKUP($G689,[9]Depth_Lookup!$A$3:$Z$542,11,FALSE))+(H689/100)</f>
        <v>306.83500000000004</v>
      </c>
      <c r="L689" s="29">
        <f>(VLOOKUP($G689,[9]Depth_Lookup!$A$3:$Z$542,11,FALSE))+(I689/100)</f>
        <v>307.57500000000005</v>
      </c>
      <c r="M689" s="67">
        <f>14</f>
        <v>14</v>
      </c>
      <c r="N689" s="70" t="s">
        <v>1395</v>
      </c>
      <c r="O689" s="70" t="s">
        <v>233</v>
      </c>
      <c r="P689" s="73"/>
      <c r="Q689" s="73"/>
      <c r="R689" s="73"/>
      <c r="S689" s="74"/>
      <c r="T689" s="73"/>
      <c r="U689" s="75"/>
      <c r="V689" s="73"/>
      <c r="W689" s="73"/>
      <c r="X689" s="73" t="e">
        <f>VLOOKUP(W689,[9]definitions_list_lookup!$V$12:$W$15,2,FALSE)</f>
        <v>#N/A</v>
      </c>
      <c r="Y689" s="75"/>
      <c r="Z689" s="75" t="e">
        <f>VLOOKUP(Y689,[9]definitions_list_lookup!$AT$3:$AU$5,2,FALSE)</f>
        <v>#N/A</v>
      </c>
      <c r="AA689" s="75"/>
      <c r="AB689" s="75"/>
      <c r="AC689" s="73"/>
      <c r="AD689" s="73"/>
      <c r="AE689" s="73" t="e">
        <f>VLOOKUP(AD689,definitions_list_lookup!$Y$12:$Z$15,2,FALSE)</f>
        <v>#N/A</v>
      </c>
      <c r="AF689" s="75"/>
      <c r="AG689" s="75" t="e">
        <f>VLOOKUP(AF689,definitions_list_lookup!$AT$3:$AU$5,2,FALSE)</f>
        <v>#N/A</v>
      </c>
      <c r="AH689" s="73"/>
      <c r="AI689" s="73"/>
      <c r="AJ689" s="73"/>
      <c r="AK689" s="72"/>
      <c r="AL689" s="76"/>
      <c r="AM689" s="76"/>
      <c r="AN689" s="72"/>
      <c r="AO689" s="76"/>
      <c r="AP689" s="72"/>
      <c r="AQ689" s="72"/>
      <c r="AR689" s="72"/>
      <c r="AS689" s="72"/>
      <c r="AT689" s="77">
        <v>23</v>
      </c>
      <c r="AU689" s="78">
        <v>90</v>
      </c>
      <c r="AV689" s="77">
        <v>9</v>
      </c>
      <c r="AW689" s="77">
        <v>180</v>
      </c>
      <c r="AX689" s="77">
        <f t="shared" si="287"/>
        <v>-69.537928137345986</v>
      </c>
      <c r="AY689" s="77">
        <f t="shared" si="288"/>
        <v>290.462071862654</v>
      </c>
      <c r="AZ689" s="77">
        <f t="shared" si="289"/>
        <v>65.626561629130038</v>
      </c>
      <c r="BA689" s="77">
        <f t="shared" si="290"/>
        <v>20.462071862654014</v>
      </c>
      <c r="BB689" s="77">
        <f t="shared" si="291"/>
        <v>24.373438370869962</v>
      </c>
      <c r="BC689" s="77">
        <f t="shared" si="292"/>
        <v>110.462071862654</v>
      </c>
      <c r="BD689" s="79">
        <f t="shared" si="293"/>
        <v>24.373438370869962</v>
      </c>
      <c r="BE689" s="70">
        <f t="shared" si="300"/>
        <v>54.373438370869962</v>
      </c>
      <c r="BF689" s="70">
        <f t="shared" si="301"/>
        <v>5.6265616291300375</v>
      </c>
    </row>
    <row r="690" spans="3:59" s="70" customFormat="1">
      <c r="C690" s="70" t="s">
        <v>1386</v>
      </c>
      <c r="D690" s="70" t="s">
        <v>1387</v>
      </c>
      <c r="E690" s="70">
        <v>115</v>
      </c>
      <c r="F690" s="70">
        <v>1</v>
      </c>
      <c r="G690" s="71" t="str">
        <f t="shared" si="299"/>
        <v>115-1</v>
      </c>
      <c r="H690" s="70">
        <v>0</v>
      </c>
      <c r="I690" s="70">
        <v>90</v>
      </c>
      <c r="J690" s="70" t="b">
        <f>IF((I690/100)&gt;(VLOOKUP($G690,[9]Depth_Lookup!$A$3:$L$542,9,FALSE)),"Value too high",TRUE)</f>
        <v>1</v>
      </c>
      <c r="K690" s="29">
        <f>(VLOOKUP($G690,[9]Depth_Lookup!$A$3:$Z$542,11,FALSE))+(H690/100)</f>
        <v>307.39999999999998</v>
      </c>
      <c r="L690" s="29">
        <f>(VLOOKUP($G690,[9]Depth_Lookup!$A$3:$Z$542,11,FALSE))+(I690/100)</f>
        <v>308.29999999999995</v>
      </c>
      <c r="M690" s="67">
        <f>14</f>
        <v>14</v>
      </c>
      <c r="N690" s="70" t="s">
        <v>1389</v>
      </c>
      <c r="O690" s="70" t="s">
        <v>233</v>
      </c>
      <c r="P690" s="73"/>
      <c r="Q690" s="73"/>
      <c r="R690" s="73"/>
      <c r="S690" s="74"/>
      <c r="T690" s="73" t="s">
        <v>170</v>
      </c>
      <c r="U690" s="75" t="s">
        <v>182</v>
      </c>
      <c r="V690" s="73" t="s">
        <v>176</v>
      </c>
      <c r="W690" s="73" t="s">
        <v>107</v>
      </c>
      <c r="X690" s="73">
        <f>VLOOKUP(W690,[9]definitions_list_lookup!$V$12:$W$15,2,FALSE)</f>
        <v>2</v>
      </c>
      <c r="Y690" s="75" t="s">
        <v>242</v>
      </c>
      <c r="Z690" s="75">
        <f>VLOOKUP(Y690,[9]definitions_list_lookup!$AT$3:$AU$5,2,FALSE)</f>
        <v>1</v>
      </c>
      <c r="AA690" s="75">
        <v>25</v>
      </c>
      <c r="AB690" s="75"/>
      <c r="AC690" s="73"/>
      <c r="AD690" s="73"/>
      <c r="AE690" s="73" t="e">
        <f>VLOOKUP(AD690,definitions_list_lookup!$Y$12:$Z$15,2,FALSE)</f>
        <v>#N/A</v>
      </c>
      <c r="AF690" s="75"/>
      <c r="AG690" s="75" t="e">
        <f>VLOOKUP(AF690,definitions_list_lookup!$AT$3:$AU$5,2,FALSE)</f>
        <v>#N/A</v>
      </c>
      <c r="AH690" s="73"/>
      <c r="AI690" s="73"/>
      <c r="AJ690" s="73"/>
      <c r="AK690" s="72"/>
      <c r="AL690" s="76"/>
      <c r="AM690" s="76"/>
      <c r="AN690" s="72"/>
      <c r="AO690" s="76"/>
      <c r="AP690" s="72"/>
      <c r="AQ690" s="72"/>
      <c r="AR690" s="72"/>
      <c r="AS690" s="72"/>
      <c r="AT690" s="77">
        <v>20</v>
      </c>
      <c r="AU690" s="78">
        <v>90</v>
      </c>
      <c r="AV690" s="77">
        <v>7</v>
      </c>
      <c r="AW690" s="77">
        <v>180</v>
      </c>
      <c r="AX690" s="77">
        <f t="shared" si="287"/>
        <v>-71.358289849556527</v>
      </c>
      <c r="AY690" s="77">
        <f t="shared" si="288"/>
        <v>288.64171015044349</v>
      </c>
      <c r="AZ690" s="77">
        <f t="shared" si="289"/>
        <v>68.98707553179554</v>
      </c>
      <c r="BA690" s="77">
        <f t="shared" si="290"/>
        <v>18.641710150443473</v>
      </c>
      <c r="BB690" s="77">
        <f t="shared" si="291"/>
        <v>21.01292446820446</v>
      </c>
      <c r="BC690" s="77">
        <f t="shared" si="292"/>
        <v>108.64171015044349</v>
      </c>
      <c r="BD690" s="79">
        <f t="shared" si="293"/>
        <v>21.01292446820446</v>
      </c>
      <c r="BE690" s="70">
        <f t="shared" si="300"/>
        <v>51.01292446820446</v>
      </c>
      <c r="BF690" s="70">
        <f t="shared" si="301"/>
        <v>8.98707553179554</v>
      </c>
    </row>
    <row r="691" spans="3:59" s="70" customFormat="1">
      <c r="C691" s="70" t="s">
        <v>1386</v>
      </c>
      <c r="D691" s="70" t="s">
        <v>1387</v>
      </c>
      <c r="E691" s="70">
        <v>115</v>
      </c>
      <c r="F691" s="70">
        <v>2</v>
      </c>
      <c r="G691" s="71" t="str">
        <f t="shared" si="299"/>
        <v>115-2</v>
      </c>
      <c r="H691" s="70">
        <v>0</v>
      </c>
      <c r="I691" s="70">
        <v>91</v>
      </c>
      <c r="J691" s="70" t="b">
        <f>IF((I691/100)&gt;(VLOOKUP($G691,[9]Depth_Lookup!$A$3:$L$542,9,FALSE)),"Value too high",TRUE)</f>
        <v>1</v>
      </c>
      <c r="K691" s="29">
        <f>(VLOOKUP($G691,[9]Depth_Lookup!$A$3:$Z$542,11,FALSE))+(H691/100)</f>
        <v>308.31</v>
      </c>
      <c r="L691" s="29">
        <f>(VLOOKUP($G691,[9]Depth_Lookup!$A$3:$Z$542,11,FALSE))+(I691/100)</f>
        <v>309.22000000000003</v>
      </c>
      <c r="M691" s="67">
        <f>14</f>
        <v>14</v>
      </c>
      <c r="N691" s="70" t="s">
        <v>1389</v>
      </c>
      <c r="O691" s="70" t="s">
        <v>233</v>
      </c>
      <c r="P691" s="73"/>
      <c r="Q691" s="73"/>
      <c r="R691" s="73"/>
      <c r="S691" s="74"/>
      <c r="T691" s="73" t="s">
        <v>170</v>
      </c>
      <c r="U691" s="75" t="s">
        <v>182</v>
      </c>
      <c r="V691" s="73" t="s">
        <v>176</v>
      </c>
      <c r="W691" s="73" t="s">
        <v>107</v>
      </c>
      <c r="X691" s="73">
        <f>VLOOKUP(W691,[9]definitions_list_lookup!$V$12:$W$15,2,FALSE)</f>
        <v>2</v>
      </c>
      <c r="Y691" s="75" t="s">
        <v>242</v>
      </c>
      <c r="Z691" s="75">
        <f>VLOOKUP(Y691,[9]definitions_list_lookup!$AT$3:$AU$5,2,FALSE)</f>
        <v>1</v>
      </c>
      <c r="AA691" s="75">
        <v>15</v>
      </c>
      <c r="AB691" s="75"/>
      <c r="AC691" s="73"/>
      <c r="AD691" s="73"/>
      <c r="AE691" s="73" t="e">
        <f>VLOOKUP(AD691,definitions_list_lookup!$Y$12:$Z$15,2,FALSE)</f>
        <v>#N/A</v>
      </c>
      <c r="AF691" s="75"/>
      <c r="AG691" s="75" t="e">
        <f>VLOOKUP(AF691,definitions_list_lookup!$AT$3:$AU$5,2,FALSE)</f>
        <v>#N/A</v>
      </c>
      <c r="AH691" s="73"/>
      <c r="AI691" s="73"/>
      <c r="AJ691" s="73"/>
      <c r="AK691" s="72"/>
      <c r="AL691" s="76"/>
      <c r="AM691" s="76"/>
      <c r="AN691" s="72"/>
      <c r="AO691" s="76"/>
      <c r="AP691" s="72"/>
      <c r="AQ691" s="72"/>
      <c r="AR691" s="72"/>
      <c r="AS691" s="72"/>
      <c r="AT691" s="77">
        <v>20</v>
      </c>
      <c r="AU691" s="78">
        <v>90</v>
      </c>
      <c r="AV691" s="77">
        <v>0</v>
      </c>
      <c r="AW691" s="77">
        <v>360</v>
      </c>
      <c r="AX691" s="77">
        <f t="shared" si="287"/>
        <v>-90.000000000000014</v>
      </c>
      <c r="AY691" s="77">
        <f t="shared" si="288"/>
        <v>270</v>
      </c>
      <c r="AZ691" s="77">
        <f t="shared" si="289"/>
        <v>70.000000000000014</v>
      </c>
      <c r="BA691" s="77">
        <f t="shared" si="290"/>
        <v>360</v>
      </c>
      <c r="BB691" s="77">
        <f t="shared" si="291"/>
        <v>19.999999999999986</v>
      </c>
      <c r="BC691" s="77">
        <f t="shared" si="292"/>
        <v>90</v>
      </c>
      <c r="BD691" s="79">
        <f t="shared" si="293"/>
        <v>19.999999999999986</v>
      </c>
      <c r="BE691" s="70">
        <f t="shared" si="300"/>
        <v>49.999999999999986</v>
      </c>
      <c r="BF691" s="70">
        <f t="shared" si="301"/>
        <v>10.000000000000014</v>
      </c>
    </row>
    <row r="692" spans="3:59" s="70" customFormat="1">
      <c r="C692" s="70" t="s">
        <v>1386</v>
      </c>
      <c r="D692" s="70" t="s">
        <v>1387</v>
      </c>
      <c r="E692" s="70">
        <v>115</v>
      </c>
      <c r="F692" s="70">
        <v>3</v>
      </c>
      <c r="G692" s="71" t="str">
        <f t="shared" si="299"/>
        <v>115-3</v>
      </c>
      <c r="H692" s="70">
        <v>0</v>
      </c>
      <c r="I692" s="70">
        <v>75</v>
      </c>
      <c r="J692" s="70" t="b">
        <f>IF((I692/100)&gt;(VLOOKUP($G692,[9]Depth_Lookup!$A$3:$L$542,9,FALSE)),"Value too high",TRUE)</f>
        <v>1</v>
      </c>
      <c r="K692" s="29">
        <f>(VLOOKUP($G692,[9]Depth_Lookup!$A$3:$Z$542,11,FALSE))+(H692/100)</f>
        <v>309.22500000000002</v>
      </c>
      <c r="L692" s="29">
        <f>(VLOOKUP($G692,[9]Depth_Lookup!$A$3:$Z$542,11,FALSE))+(I692/100)</f>
        <v>309.97500000000002</v>
      </c>
      <c r="M692" s="67">
        <f>14</f>
        <v>14</v>
      </c>
      <c r="N692" s="70" t="s">
        <v>1410</v>
      </c>
      <c r="O692" s="70" t="s">
        <v>233</v>
      </c>
      <c r="P692" s="73"/>
      <c r="Q692" s="73"/>
      <c r="R692" s="73"/>
      <c r="S692" s="74"/>
      <c r="T692" s="73" t="s">
        <v>158</v>
      </c>
      <c r="U692" s="75" t="s">
        <v>155</v>
      </c>
      <c r="V692" s="73" t="s">
        <v>176</v>
      </c>
      <c r="W692" s="73" t="s">
        <v>107</v>
      </c>
      <c r="X692" s="73">
        <f>VLOOKUP(W692,[9]definitions_list_lookup!$V$12:$W$15,2,FALSE)</f>
        <v>2</v>
      </c>
      <c r="Y692" s="75" t="s">
        <v>242</v>
      </c>
      <c r="Z692" s="75">
        <f>VLOOKUP(Y692,[9]definitions_list_lookup!$AT$3:$AU$5,2,FALSE)</f>
        <v>1</v>
      </c>
      <c r="AA692" s="75">
        <v>7</v>
      </c>
      <c r="AB692" s="75"/>
      <c r="AC692" s="73"/>
      <c r="AD692" s="73"/>
      <c r="AE692" s="73" t="e">
        <f>VLOOKUP(AD692,definitions_list_lookup!$Y$12:$Z$15,2,FALSE)</f>
        <v>#N/A</v>
      </c>
      <c r="AF692" s="75"/>
      <c r="AG692" s="75" t="e">
        <f>VLOOKUP(AF692,definitions_list_lookup!$AT$3:$AU$5,2,FALSE)</f>
        <v>#N/A</v>
      </c>
      <c r="AH692" s="73"/>
      <c r="AI692" s="73"/>
      <c r="AJ692" s="73"/>
      <c r="AK692" s="72"/>
      <c r="AL692" s="76"/>
      <c r="AM692" s="76"/>
      <c r="AN692" s="72"/>
      <c r="AO692" s="76"/>
      <c r="AP692" s="72"/>
      <c r="AQ692" s="72"/>
      <c r="AR692" s="72"/>
      <c r="AS692" s="72"/>
      <c r="AT692" s="77">
        <v>26</v>
      </c>
      <c r="AU692" s="78">
        <v>90</v>
      </c>
      <c r="AV692" s="77">
        <v>0</v>
      </c>
      <c r="AW692" s="77">
        <v>360</v>
      </c>
      <c r="AX692" s="77">
        <f t="shared" si="287"/>
        <v>-90.000000000000014</v>
      </c>
      <c r="AY692" s="77">
        <f t="shared" si="288"/>
        <v>270</v>
      </c>
      <c r="AZ692" s="77">
        <f t="shared" si="289"/>
        <v>64</v>
      </c>
      <c r="BA692" s="77">
        <f t="shared" si="290"/>
        <v>360</v>
      </c>
      <c r="BB692" s="77">
        <f t="shared" si="291"/>
        <v>26</v>
      </c>
      <c r="BC692" s="77">
        <f t="shared" si="292"/>
        <v>90</v>
      </c>
      <c r="BD692" s="79">
        <f t="shared" si="293"/>
        <v>26</v>
      </c>
      <c r="BE692" s="70">
        <f t="shared" si="300"/>
        <v>56</v>
      </c>
      <c r="BF692" s="70">
        <f t="shared" si="301"/>
        <v>4</v>
      </c>
    </row>
    <row r="693" spans="3:59" s="70" customFormat="1">
      <c r="C693" s="70" t="s">
        <v>1386</v>
      </c>
      <c r="D693" s="70" t="s">
        <v>1387</v>
      </c>
      <c r="E693" s="70">
        <v>115</v>
      </c>
      <c r="F693" s="70">
        <v>4</v>
      </c>
      <c r="G693" s="71" t="str">
        <f t="shared" si="299"/>
        <v>115-4</v>
      </c>
      <c r="H693" s="70">
        <v>0</v>
      </c>
      <c r="I693" s="70">
        <v>30</v>
      </c>
      <c r="J693" s="70" t="b">
        <f>IF((I693/100)&gt;(VLOOKUP($G693,[9]Depth_Lookup!$A$3:$L$542,9,FALSE)),"Value too high",TRUE)</f>
        <v>1</v>
      </c>
      <c r="K693" s="29">
        <f>(VLOOKUP($G693,[9]Depth_Lookup!$A$3:$Z$542,11,FALSE))+(H693/100)</f>
        <v>309.97500000000002</v>
      </c>
      <c r="L693" s="29">
        <f>(VLOOKUP($G693,[9]Depth_Lookup!$A$3:$Z$542,11,FALSE))+(I693/100)</f>
        <v>310.27500000000003</v>
      </c>
      <c r="M693" s="67">
        <f>14</f>
        <v>14</v>
      </c>
      <c r="N693" s="70" t="s">
        <v>1389</v>
      </c>
      <c r="O693" s="70" t="s">
        <v>233</v>
      </c>
      <c r="P693" s="73"/>
      <c r="Q693" s="73"/>
      <c r="R693" s="73"/>
      <c r="S693" s="74"/>
      <c r="T693" s="73"/>
      <c r="U693" s="75"/>
      <c r="V693" s="73"/>
      <c r="W693" s="73"/>
      <c r="X693" s="73" t="e">
        <f>VLOOKUP(W693,[9]definitions_list_lookup!$V$12:$W$15,2,FALSE)</f>
        <v>#N/A</v>
      </c>
      <c r="Y693" s="75"/>
      <c r="Z693" s="75" t="e">
        <f>VLOOKUP(Y693,[9]definitions_list_lookup!$AT$3:$AU$5,2,FALSE)</f>
        <v>#N/A</v>
      </c>
      <c r="AA693" s="75"/>
      <c r="AB693" s="75"/>
      <c r="AC693" s="73"/>
      <c r="AD693" s="73"/>
      <c r="AE693" s="73" t="e">
        <f>VLOOKUP(AD693,definitions_list_lookup!$Y$12:$Z$15,2,FALSE)</f>
        <v>#N/A</v>
      </c>
      <c r="AF693" s="75"/>
      <c r="AG693" s="75" t="e">
        <f>VLOOKUP(AF693,definitions_list_lookup!$AT$3:$AU$5,2,FALSE)</f>
        <v>#N/A</v>
      </c>
      <c r="AH693" s="73"/>
      <c r="AI693" s="73"/>
      <c r="AJ693" s="73"/>
      <c r="AK693" s="72"/>
      <c r="AL693" s="76"/>
      <c r="AM693" s="76"/>
      <c r="AN693" s="72"/>
      <c r="AO693" s="76"/>
      <c r="AP693" s="72"/>
      <c r="AQ693" s="72"/>
      <c r="AR693" s="72"/>
      <c r="AS693" s="72"/>
      <c r="AT693" s="77">
        <v>18</v>
      </c>
      <c r="AU693" s="78">
        <v>90</v>
      </c>
      <c r="AV693" s="77">
        <v>0</v>
      </c>
      <c r="AW693" s="77">
        <v>360</v>
      </c>
      <c r="AX693" s="77">
        <f t="shared" si="287"/>
        <v>-90.000000000000014</v>
      </c>
      <c r="AY693" s="77">
        <f t="shared" si="288"/>
        <v>270</v>
      </c>
      <c r="AZ693" s="77">
        <f t="shared" si="289"/>
        <v>72</v>
      </c>
      <c r="BA693" s="77">
        <f t="shared" si="290"/>
        <v>360</v>
      </c>
      <c r="BB693" s="77">
        <f t="shared" si="291"/>
        <v>18</v>
      </c>
      <c r="BC693" s="77">
        <f t="shared" si="292"/>
        <v>90</v>
      </c>
      <c r="BD693" s="79">
        <f t="shared" si="293"/>
        <v>18</v>
      </c>
      <c r="BE693" s="70">
        <f t="shared" si="300"/>
        <v>48</v>
      </c>
      <c r="BF693" s="70">
        <f t="shared" si="301"/>
        <v>12</v>
      </c>
    </row>
    <row r="694" spans="3:59" s="70" customFormat="1">
      <c r="C694" s="70" t="s">
        <v>1386</v>
      </c>
      <c r="D694" s="70" t="s">
        <v>1387</v>
      </c>
      <c r="E694" s="70">
        <v>116</v>
      </c>
      <c r="F694" s="70">
        <v>1</v>
      </c>
      <c r="G694" s="71" t="str">
        <f t="shared" si="299"/>
        <v>116-1</v>
      </c>
      <c r="H694" s="70">
        <v>0</v>
      </c>
      <c r="I694" s="70">
        <v>67</v>
      </c>
      <c r="J694" s="70" t="b">
        <f>IF((I694/100)&gt;(VLOOKUP($G694,[9]Depth_Lookup!$A$3:$L$542,9,FALSE)),"Value too high",TRUE)</f>
        <v>1</v>
      </c>
      <c r="K694" s="29">
        <f>(VLOOKUP($G694,[9]Depth_Lookup!$A$3:$Z$542,11,FALSE))+(H694/100)</f>
        <v>310.45</v>
      </c>
      <c r="L694" s="29">
        <f>(VLOOKUP($G694,[9]Depth_Lookup!$A$3:$Z$542,11,FALSE))+(I694/100)</f>
        <v>311.12</v>
      </c>
      <c r="M694" s="67">
        <f>14</f>
        <v>14</v>
      </c>
      <c r="N694" s="70" t="s">
        <v>1389</v>
      </c>
      <c r="O694" s="70" t="s">
        <v>18</v>
      </c>
      <c r="P694" s="73"/>
      <c r="Q694" s="73"/>
      <c r="R694" s="73"/>
      <c r="S694" s="74"/>
      <c r="T694" s="73"/>
      <c r="U694" s="75"/>
      <c r="V694" s="73"/>
      <c r="W694" s="73"/>
      <c r="X694" s="73" t="e">
        <f>VLOOKUP(W694,[9]definitions_list_lookup!$V$12:$W$15,2,FALSE)</f>
        <v>#N/A</v>
      </c>
      <c r="Y694" s="75"/>
      <c r="Z694" s="75" t="e">
        <f>VLOOKUP(Y694,[9]definitions_list_lookup!$AT$3:$AU$5,2,FALSE)</f>
        <v>#N/A</v>
      </c>
      <c r="AA694" s="75"/>
      <c r="AB694" s="75"/>
      <c r="AC694" s="73"/>
      <c r="AD694" s="73"/>
      <c r="AE694" s="73" t="e">
        <f>VLOOKUP(AD694,definitions_list_lookup!$Y$12:$Z$15,2,FALSE)</f>
        <v>#N/A</v>
      </c>
      <c r="AF694" s="75"/>
      <c r="AG694" s="75" t="e">
        <f>VLOOKUP(AF694,definitions_list_lookup!$AT$3:$AU$5,2,FALSE)</f>
        <v>#N/A</v>
      </c>
      <c r="AH694" s="73"/>
      <c r="AI694" s="73"/>
      <c r="AJ694" s="73"/>
      <c r="AK694" s="72"/>
      <c r="AL694" s="76"/>
      <c r="AM694" s="76"/>
      <c r="AN694" s="72"/>
      <c r="AO694" s="76"/>
      <c r="AP694" s="72"/>
      <c r="AQ694" s="72"/>
      <c r="AR694" s="72"/>
      <c r="AS694" s="72"/>
      <c r="AT694" s="77">
        <v>25</v>
      </c>
      <c r="AU694" s="78">
        <v>90</v>
      </c>
      <c r="AV694" s="77">
        <v>0</v>
      </c>
      <c r="AW694" s="77">
        <v>360</v>
      </c>
      <c r="AX694" s="77">
        <f t="shared" si="287"/>
        <v>-90.000000000000014</v>
      </c>
      <c r="AY694" s="77">
        <f t="shared" si="288"/>
        <v>270</v>
      </c>
      <c r="AZ694" s="77">
        <f t="shared" si="289"/>
        <v>65</v>
      </c>
      <c r="BA694" s="77">
        <f t="shared" si="290"/>
        <v>360</v>
      </c>
      <c r="BB694" s="77">
        <f t="shared" si="291"/>
        <v>25</v>
      </c>
      <c r="BC694" s="77">
        <f t="shared" si="292"/>
        <v>90</v>
      </c>
      <c r="BD694" s="79">
        <f t="shared" si="293"/>
        <v>25</v>
      </c>
      <c r="BE694" s="70">
        <f t="shared" si="300"/>
        <v>55</v>
      </c>
      <c r="BF694" s="70">
        <f t="shared" si="301"/>
        <v>5</v>
      </c>
    </row>
    <row r="695" spans="3:59" s="70" customFormat="1">
      <c r="C695" s="70" t="s">
        <v>1386</v>
      </c>
      <c r="D695" s="70" t="s">
        <v>1387</v>
      </c>
      <c r="E695" s="70">
        <v>116</v>
      </c>
      <c r="F695" s="70">
        <v>2</v>
      </c>
      <c r="G695" s="71" t="str">
        <f t="shared" si="299"/>
        <v>116-2</v>
      </c>
      <c r="H695" s="70">
        <v>0</v>
      </c>
      <c r="I695" s="70">
        <v>90</v>
      </c>
      <c r="J695" s="70" t="b">
        <f>IF((I695/100)&gt;(VLOOKUP($G695,[9]Depth_Lookup!$A$3:$L$542,9,FALSE)),"Value too high",TRUE)</f>
        <v>1</v>
      </c>
      <c r="K695" s="29">
        <f>(VLOOKUP($G695,[9]Depth_Lookup!$A$3:$Z$542,11,FALSE))+(H695/100)</f>
        <v>311.125</v>
      </c>
      <c r="L695" s="29">
        <f>(VLOOKUP($G695,[9]Depth_Lookup!$A$3:$Z$542,11,FALSE))+(I695/100)</f>
        <v>312.02499999999998</v>
      </c>
      <c r="M695" s="67">
        <f>14</f>
        <v>14</v>
      </c>
      <c r="N695" s="70" t="s">
        <v>1389</v>
      </c>
      <c r="O695" s="70" t="s">
        <v>233</v>
      </c>
      <c r="P695" s="73"/>
      <c r="Q695" s="73"/>
      <c r="R695" s="73"/>
      <c r="S695" s="74"/>
      <c r="T695" s="73"/>
      <c r="U695" s="75"/>
      <c r="V695" s="73"/>
      <c r="W695" s="73"/>
      <c r="X695" s="73" t="e">
        <f>VLOOKUP(W695,[9]definitions_list_lookup!$V$12:$W$15,2,FALSE)</f>
        <v>#N/A</v>
      </c>
      <c r="Y695" s="75"/>
      <c r="Z695" s="75" t="e">
        <f>VLOOKUP(Y695,[9]definitions_list_lookup!$AT$3:$AU$5,2,FALSE)</f>
        <v>#N/A</v>
      </c>
      <c r="AA695" s="75"/>
      <c r="AB695" s="75"/>
      <c r="AC695" s="73"/>
      <c r="AD695" s="73"/>
      <c r="AE695" s="73" t="e">
        <f>VLOOKUP(AD695,definitions_list_lookup!$Y$12:$Z$15,2,FALSE)</f>
        <v>#N/A</v>
      </c>
      <c r="AF695" s="75"/>
      <c r="AG695" s="75" t="e">
        <f>VLOOKUP(AF695,definitions_list_lookup!$AT$3:$AU$5,2,FALSE)</f>
        <v>#N/A</v>
      </c>
      <c r="AH695" s="73"/>
      <c r="AI695" s="73"/>
      <c r="AJ695" s="73"/>
      <c r="AK695" s="72"/>
      <c r="AL695" s="76"/>
      <c r="AM695" s="76"/>
      <c r="AN695" s="72"/>
      <c r="AO695" s="76"/>
      <c r="AP695" s="72"/>
      <c r="AQ695" s="72"/>
      <c r="AR695" s="72"/>
      <c r="AS695" s="72"/>
      <c r="AT695" s="77">
        <v>27</v>
      </c>
      <c r="AU695" s="78">
        <v>90</v>
      </c>
      <c r="AV695" s="77">
        <v>8</v>
      </c>
      <c r="AW695" s="77">
        <v>360</v>
      </c>
      <c r="AX695" s="77">
        <f t="shared" si="287"/>
        <v>-105.42028976060651</v>
      </c>
      <c r="AY695" s="77">
        <f t="shared" si="288"/>
        <v>254.57971023939348</v>
      </c>
      <c r="AZ695" s="77">
        <f t="shared" si="289"/>
        <v>62.141190028551563</v>
      </c>
      <c r="BA695" s="77">
        <f t="shared" si="290"/>
        <v>344.57971023939348</v>
      </c>
      <c r="BB695" s="77">
        <f t="shared" si="291"/>
        <v>27.858809971448437</v>
      </c>
      <c r="BC695" s="77">
        <f t="shared" si="292"/>
        <v>74.579710239393478</v>
      </c>
      <c r="BD695" s="79">
        <f t="shared" si="293"/>
        <v>27.858809971448437</v>
      </c>
      <c r="BE695" s="70">
        <f t="shared" si="300"/>
        <v>57.858809971448437</v>
      </c>
      <c r="BF695" s="70">
        <f t="shared" si="301"/>
        <v>2.1411900285515628</v>
      </c>
    </row>
    <row r="696" spans="3:59" s="70" customFormat="1">
      <c r="C696" s="70" t="s">
        <v>1386</v>
      </c>
      <c r="D696" s="70" t="s">
        <v>1387</v>
      </c>
      <c r="E696" s="70">
        <v>116</v>
      </c>
      <c r="F696" s="70">
        <v>3</v>
      </c>
      <c r="G696" s="71" t="str">
        <f t="shared" si="299"/>
        <v>116-3</v>
      </c>
      <c r="H696" s="70">
        <v>0</v>
      </c>
      <c r="I696" s="70">
        <v>72</v>
      </c>
      <c r="J696" s="70" t="b">
        <f>IF((I696/100)&gt;(VLOOKUP($G696,[9]Depth_Lookup!$A$3:$L$542,9,FALSE)),"Value too high",TRUE)</f>
        <v>1</v>
      </c>
      <c r="K696" s="29">
        <f>(VLOOKUP($G696,[9]Depth_Lookup!$A$3:$Z$542,11,FALSE))+(H696/100)</f>
        <v>312.02999999999997</v>
      </c>
      <c r="L696" s="29">
        <f>(VLOOKUP($G696,[9]Depth_Lookup!$A$3:$Z$542,11,FALSE))+(I696/100)</f>
        <v>312.75</v>
      </c>
      <c r="M696" s="67">
        <f>14</f>
        <v>14</v>
      </c>
      <c r="N696" s="70" t="s">
        <v>1389</v>
      </c>
      <c r="O696" s="70" t="s">
        <v>233</v>
      </c>
      <c r="P696" s="73"/>
      <c r="Q696" s="73"/>
      <c r="R696" s="73"/>
      <c r="S696" s="74"/>
      <c r="T696" s="73" t="s">
        <v>170</v>
      </c>
      <c r="U696" s="75" t="s">
        <v>155</v>
      </c>
      <c r="V696" s="73" t="s">
        <v>176</v>
      </c>
      <c r="W696" s="73" t="s">
        <v>107</v>
      </c>
      <c r="X696" s="73">
        <f>VLOOKUP(W696,[9]definitions_list_lookup!$V$12:$W$15,2,FALSE)</f>
        <v>2</v>
      </c>
      <c r="Y696" s="75" t="s">
        <v>242</v>
      </c>
      <c r="Z696" s="75">
        <f>VLOOKUP(Y696,[9]definitions_list_lookup!$AT$3:$AU$5,2,FALSE)</f>
        <v>1</v>
      </c>
      <c r="AA696" s="75">
        <v>35</v>
      </c>
      <c r="AB696" s="75"/>
      <c r="AC696" s="73"/>
      <c r="AD696" s="73"/>
      <c r="AE696" s="73" t="e">
        <f>VLOOKUP(AD696,definitions_list_lookup!$Y$12:$Z$15,2,FALSE)</f>
        <v>#N/A</v>
      </c>
      <c r="AF696" s="75"/>
      <c r="AG696" s="75" t="e">
        <f>VLOOKUP(AF696,definitions_list_lookup!$AT$3:$AU$5,2,FALSE)</f>
        <v>#N/A</v>
      </c>
      <c r="AH696" s="73"/>
      <c r="AI696" s="73"/>
      <c r="AJ696" s="73"/>
      <c r="AK696" s="72"/>
      <c r="AL696" s="76"/>
      <c r="AM696" s="76"/>
      <c r="AN696" s="72"/>
      <c r="AO696" s="76"/>
      <c r="AP696" s="72"/>
      <c r="AQ696" s="72"/>
      <c r="AR696" s="72"/>
      <c r="AS696" s="72"/>
      <c r="AT696" s="77">
        <v>32</v>
      </c>
      <c r="AU696" s="78">
        <v>90</v>
      </c>
      <c r="AV696" s="77">
        <v>0</v>
      </c>
      <c r="AW696" s="77">
        <v>360</v>
      </c>
      <c r="AX696" s="77">
        <f t="shared" si="287"/>
        <v>-90.000000000000014</v>
      </c>
      <c r="AY696" s="77">
        <f t="shared" si="288"/>
        <v>270</v>
      </c>
      <c r="AZ696" s="77">
        <f t="shared" si="289"/>
        <v>58.000000000000007</v>
      </c>
      <c r="BA696" s="77">
        <f t="shared" si="290"/>
        <v>360</v>
      </c>
      <c r="BB696" s="77">
        <f t="shared" si="291"/>
        <v>31.999999999999993</v>
      </c>
      <c r="BC696" s="77">
        <f t="shared" si="292"/>
        <v>90</v>
      </c>
      <c r="BD696" s="79">
        <f t="shared" si="293"/>
        <v>31.999999999999993</v>
      </c>
      <c r="BE696" s="70">
        <f t="shared" si="300"/>
        <v>61.999999999999993</v>
      </c>
      <c r="BF696" s="70">
        <f t="shared" si="301"/>
        <v>-1.9999999999999929</v>
      </c>
    </row>
    <row r="697" spans="3:59" s="70" customFormat="1">
      <c r="C697" s="70" t="s">
        <v>1386</v>
      </c>
      <c r="D697" s="70" t="s">
        <v>1387</v>
      </c>
      <c r="E697" s="70">
        <v>116</v>
      </c>
      <c r="F697" s="70">
        <v>4</v>
      </c>
      <c r="G697" s="71" t="str">
        <f t="shared" si="299"/>
        <v>116-4</v>
      </c>
      <c r="H697" s="70">
        <v>0</v>
      </c>
      <c r="I697" s="70">
        <v>88</v>
      </c>
      <c r="J697" s="70" t="b">
        <f>IF((I697/100)&gt;(VLOOKUP($G697,[9]Depth_Lookup!$A$3:$L$542,9,FALSE)),"Value too high",TRUE)</f>
        <v>1</v>
      </c>
      <c r="K697" s="29">
        <f>(VLOOKUP($G697,[9]Depth_Lookup!$A$3:$Z$542,11,FALSE))+(H697/100)</f>
        <v>312.75</v>
      </c>
      <c r="L697" s="29">
        <f>(VLOOKUP($G697,[9]Depth_Lookup!$A$3:$Z$542,11,FALSE))+(I697/100)</f>
        <v>313.63</v>
      </c>
      <c r="M697" s="67">
        <f>14</f>
        <v>14</v>
      </c>
      <c r="N697" s="70" t="s">
        <v>1389</v>
      </c>
      <c r="O697" s="70" t="s">
        <v>233</v>
      </c>
      <c r="P697" s="73"/>
      <c r="Q697" s="73"/>
      <c r="R697" s="73"/>
      <c r="S697" s="74"/>
      <c r="T697" s="73" t="s">
        <v>171</v>
      </c>
      <c r="U697" s="75" t="s">
        <v>155</v>
      </c>
      <c r="V697" s="73" t="s">
        <v>176</v>
      </c>
      <c r="W697" s="73" t="s">
        <v>107</v>
      </c>
      <c r="X697" s="73">
        <f>VLOOKUP(W697,[9]definitions_list_lookup!$V$12:$W$15,2,FALSE)</f>
        <v>2</v>
      </c>
      <c r="Y697" s="75" t="s">
        <v>242</v>
      </c>
      <c r="Z697" s="75">
        <f>VLOOKUP(Y697,[9]definitions_list_lookup!$AT$3:$AU$5,2,FALSE)</f>
        <v>1</v>
      </c>
      <c r="AA697" s="75">
        <v>20</v>
      </c>
      <c r="AB697" s="75"/>
      <c r="AC697" s="73"/>
      <c r="AD697" s="73"/>
      <c r="AE697" s="73" t="e">
        <f>VLOOKUP(AD697,definitions_list_lookup!$Y$12:$Z$15,2,FALSE)</f>
        <v>#N/A</v>
      </c>
      <c r="AF697" s="75"/>
      <c r="AG697" s="75" t="e">
        <f>VLOOKUP(AF697,definitions_list_lookup!$AT$3:$AU$5,2,FALSE)</f>
        <v>#N/A</v>
      </c>
      <c r="AH697" s="73"/>
      <c r="AI697" s="73"/>
      <c r="AJ697" s="73"/>
      <c r="AK697" s="72"/>
      <c r="AL697" s="76"/>
      <c r="AM697" s="76"/>
      <c r="AN697" s="72"/>
      <c r="AO697" s="76"/>
      <c r="AP697" s="72"/>
      <c r="AQ697" s="72"/>
      <c r="AR697" s="72"/>
      <c r="AS697" s="72"/>
      <c r="AT697" s="77">
        <v>22</v>
      </c>
      <c r="AU697" s="78">
        <v>90</v>
      </c>
      <c r="AV697" s="77">
        <v>0</v>
      </c>
      <c r="AW697" s="77">
        <v>360</v>
      </c>
      <c r="AX697" s="77">
        <f t="shared" si="287"/>
        <v>-90.000000000000014</v>
      </c>
      <c r="AY697" s="77">
        <f t="shared" si="288"/>
        <v>270</v>
      </c>
      <c r="AZ697" s="77">
        <f t="shared" si="289"/>
        <v>68</v>
      </c>
      <c r="BA697" s="77">
        <f t="shared" si="290"/>
        <v>360</v>
      </c>
      <c r="BB697" s="77">
        <f t="shared" si="291"/>
        <v>22</v>
      </c>
      <c r="BC697" s="77">
        <f t="shared" si="292"/>
        <v>90</v>
      </c>
      <c r="BD697" s="79">
        <f t="shared" si="293"/>
        <v>22</v>
      </c>
      <c r="BE697" s="70">
        <f t="shared" si="300"/>
        <v>52</v>
      </c>
      <c r="BF697" s="70">
        <f t="shared" si="301"/>
        <v>8</v>
      </c>
    </row>
    <row r="698" spans="3:59" s="70" customFormat="1">
      <c r="C698" s="70" t="s">
        <v>1386</v>
      </c>
      <c r="D698" s="70" t="s">
        <v>1387</v>
      </c>
      <c r="E698" s="70">
        <v>117</v>
      </c>
      <c r="F698" s="70">
        <v>1</v>
      </c>
      <c r="G698" s="71" t="str">
        <f t="shared" si="299"/>
        <v>117-1</v>
      </c>
      <c r="H698" s="70">
        <v>0</v>
      </c>
      <c r="I698" s="70">
        <v>11</v>
      </c>
      <c r="J698" s="70" t="b">
        <f>IF((I698/100)&gt;(VLOOKUP($G698,[9]Depth_Lookup!$A$3:$L$542,9,FALSE)),"Value too high",TRUE)</f>
        <v>1</v>
      </c>
      <c r="K698" s="29">
        <f>(VLOOKUP($G698,[9]Depth_Lookup!$A$3:$Z$542,11,FALSE))+(H698/100)</f>
        <v>313.5</v>
      </c>
      <c r="L698" s="29">
        <f>(VLOOKUP($G698,[9]Depth_Lookup!$A$3:$Z$542,11,FALSE))+(I698/100)</f>
        <v>313.61</v>
      </c>
      <c r="M698" s="67">
        <f>14</f>
        <v>14</v>
      </c>
      <c r="N698" s="70" t="s">
        <v>1389</v>
      </c>
      <c r="O698" s="70" t="s">
        <v>233</v>
      </c>
      <c r="P698" s="73"/>
      <c r="Q698" s="73"/>
      <c r="R698" s="73"/>
      <c r="S698" s="74"/>
      <c r="T698" s="73" t="s">
        <v>171</v>
      </c>
      <c r="U698" s="75" t="s">
        <v>155</v>
      </c>
      <c r="V698" s="73" t="s">
        <v>201</v>
      </c>
      <c r="W698" s="73" t="s">
        <v>166</v>
      </c>
      <c r="X698" s="73">
        <f>VLOOKUP(W698,[9]definitions_list_lookup!$V$12:$W$15,2,FALSE)</f>
        <v>1</v>
      </c>
      <c r="Y698" s="75" t="s">
        <v>242</v>
      </c>
      <c r="Z698" s="75">
        <f>VLOOKUP(Y698,[9]definitions_list_lookup!$AT$3:$AU$5,2,FALSE)</f>
        <v>1</v>
      </c>
      <c r="AA698" s="75">
        <v>2</v>
      </c>
      <c r="AB698" s="75" t="s">
        <v>1456</v>
      </c>
      <c r="AC698" s="73"/>
      <c r="AD698" s="73"/>
      <c r="AE698" s="73" t="e">
        <f>VLOOKUP(AD698,definitions_list_lookup!$Y$12:$Z$15,2,FALSE)</f>
        <v>#N/A</v>
      </c>
      <c r="AF698" s="75"/>
      <c r="AG698" s="75" t="e">
        <f>VLOOKUP(AF698,definitions_list_lookup!$AT$3:$AU$5,2,FALSE)</f>
        <v>#N/A</v>
      </c>
      <c r="AH698" s="73"/>
      <c r="AI698" s="73"/>
      <c r="AJ698" s="73"/>
      <c r="AK698" s="72"/>
      <c r="AL698" s="76"/>
      <c r="AM698" s="76"/>
      <c r="AN698" s="72"/>
      <c r="AO698" s="76"/>
      <c r="AP698" s="72"/>
      <c r="AQ698" s="72"/>
      <c r="AR698" s="72"/>
      <c r="AS698" s="72"/>
      <c r="AT698" s="77">
        <v>35</v>
      </c>
      <c r="AU698" s="78">
        <v>90</v>
      </c>
    </row>
    <row r="699" spans="3:59" s="70" customFormat="1">
      <c r="C699" s="70" t="s">
        <v>1386</v>
      </c>
      <c r="D699" s="70" t="s">
        <v>1387</v>
      </c>
      <c r="E699" s="70">
        <v>117</v>
      </c>
      <c r="F699" s="70">
        <v>1</v>
      </c>
      <c r="G699" s="71" t="str">
        <f t="shared" ref="G699:G702" si="302">E699&amp;"-"&amp;F699</f>
        <v>117-1</v>
      </c>
      <c r="H699" s="70">
        <v>11</v>
      </c>
      <c r="I699" s="70">
        <v>13</v>
      </c>
      <c r="J699" s="70" t="b">
        <f>IF((I699/100)&gt;(VLOOKUP($G699,[9]Depth_Lookup!$A$3:$L$542,9,FALSE)),"Value too high",TRUE)</f>
        <v>1</v>
      </c>
      <c r="K699" s="29">
        <f>(VLOOKUP($G699,[9]Depth_Lookup!$A$3:$Z$542,11,FALSE))+(H699/100)</f>
        <v>313.61</v>
      </c>
      <c r="L699" s="29">
        <f>(VLOOKUP($G699,[9]Depth_Lookup!$A$3:$Z$542,11,FALSE))+(I699/100)</f>
        <v>313.63</v>
      </c>
      <c r="M699" s="67">
        <f>14</f>
        <v>14</v>
      </c>
      <c r="N699" s="70" t="s">
        <v>1389</v>
      </c>
      <c r="P699" s="73"/>
      <c r="Q699" s="73"/>
      <c r="R699" s="73"/>
      <c r="S699" s="74"/>
      <c r="T699" s="73"/>
      <c r="U699" s="75"/>
      <c r="V699" s="73"/>
      <c r="W699" s="73"/>
      <c r="X699" s="73"/>
      <c r="Y699" s="75"/>
      <c r="Z699" s="75"/>
      <c r="AA699" s="75"/>
      <c r="AB699" s="75"/>
      <c r="AC699" s="73"/>
      <c r="AD699" s="73"/>
      <c r="AE699" s="73"/>
      <c r="AF699" s="75"/>
      <c r="AG699" s="75"/>
      <c r="AH699" s="73"/>
      <c r="AI699" s="73"/>
      <c r="AJ699" s="73"/>
      <c r="AK699" s="72"/>
      <c r="AL699" s="76"/>
      <c r="AM699" s="76"/>
      <c r="AN699" s="72"/>
      <c r="AO699" s="76"/>
      <c r="AP699" s="72"/>
      <c r="AQ699" s="72"/>
      <c r="AR699" s="72"/>
      <c r="AS699" s="72"/>
      <c r="AT699" s="77"/>
      <c r="AU699" s="78"/>
      <c r="AV699" s="77"/>
      <c r="AW699" s="77"/>
      <c r="AX699" s="77"/>
      <c r="AY699" s="77"/>
      <c r="AZ699" s="77"/>
      <c r="BA699" s="77"/>
      <c r="BB699" s="77"/>
      <c r="BC699" s="77"/>
      <c r="BD699" s="79"/>
    </row>
    <row r="700" spans="3:59" s="70" customFormat="1">
      <c r="C700" s="70" t="s">
        <v>1386</v>
      </c>
      <c r="D700" s="70" t="s">
        <v>1387</v>
      </c>
      <c r="E700" s="70">
        <v>117</v>
      </c>
      <c r="F700" s="70">
        <v>1</v>
      </c>
      <c r="G700" s="71" t="str">
        <f t="shared" si="302"/>
        <v>117-1</v>
      </c>
      <c r="H700" s="70">
        <v>13</v>
      </c>
      <c r="I700" s="70">
        <v>43</v>
      </c>
      <c r="J700" s="70" t="b">
        <f>IF((I700/100)&gt;(VLOOKUP($G700,[9]Depth_Lookup!$A$3:$L$542,9,FALSE)),"Value too high",TRUE)</f>
        <v>1</v>
      </c>
      <c r="K700" s="29">
        <f>(VLOOKUP($G700,[9]Depth_Lookup!$A$3:$Z$542,11,FALSE))+(H700/100)</f>
        <v>313.63</v>
      </c>
      <c r="L700" s="29">
        <f>(VLOOKUP($G700,[9]Depth_Lookup!$A$3:$Z$542,11,FALSE))+(I700/100)</f>
        <v>313.93</v>
      </c>
      <c r="M700" s="67">
        <f>14</f>
        <v>14</v>
      </c>
      <c r="N700" s="70" t="s">
        <v>1389</v>
      </c>
      <c r="P700" s="73"/>
      <c r="Q700" s="73"/>
      <c r="R700" s="73"/>
      <c r="S700" s="74"/>
      <c r="T700" s="73"/>
      <c r="U700" s="75"/>
      <c r="V700" s="73"/>
      <c r="W700" s="73"/>
      <c r="X700" s="73"/>
      <c r="Y700" s="75"/>
      <c r="Z700" s="75"/>
      <c r="AA700" s="75"/>
      <c r="AB700" s="75"/>
      <c r="AC700" s="73"/>
      <c r="AD700" s="73"/>
      <c r="AE700" s="73"/>
      <c r="AF700" s="75"/>
      <c r="AG700" s="75"/>
      <c r="AH700" s="73"/>
      <c r="AI700" s="73"/>
      <c r="AJ700" s="73"/>
      <c r="AK700" s="72"/>
      <c r="AL700" s="76"/>
      <c r="AM700" s="76"/>
      <c r="AN700" s="72"/>
      <c r="AO700" s="76"/>
      <c r="AP700" s="72"/>
      <c r="AQ700" s="72"/>
      <c r="AR700" s="72"/>
      <c r="AS700" s="72"/>
      <c r="AT700" s="77">
        <v>52</v>
      </c>
      <c r="AU700" s="78">
        <v>90</v>
      </c>
      <c r="AV700" s="77">
        <v>0</v>
      </c>
      <c r="AW700" s="77">
        <v>360</v>
      </c>
      <c r="AX700" s="77">
        <f t="shared" ref="AX700" si="303">+(IF($AU700&lt;$AW700,((MIN($AW700,$AU700)+(DEGREES(ATAN((TAN(RADIANS($AV700))/((TAN(RADIANS($AT700))*SIN(RADIANS(ABS($AU700-$AW700))))))-(COS(RADIANS(ABS($AU700-$AW700)))/SIN(RADIANS(ABS($AU700-$AW700)))))))-180)),((MAX($AW700,$AU700)-(DEGREES(ATAN((TAN(RADIANS($AV700))/((TAN(RADIANS($AT700))*SIN(RADIANS(ABS($AU700-$AW700))))))-(COS(RADIANS(ABS($AU700-$AW700)))/SIN(RADIANS(ABS($AU700-$AW700)))))))-180))))</f>
        <v>-90.000000000000014</v>
      </c>
      <c r="AY700" s="77">
        <f t="shared" ref="AY700" si="304">IF($AX700&gt;0,$AX700,360+$AX700)</f>
        <v>270</v>
      </c>
      <c r="AZ700" s="77">
        <f t="shared" ref="AZ700" si="305">+ABS(DEGREES(ATAN((COS(RADIANS(ABS($AX700+180-(IF($AU700&gt;$AW700,MAX($AV700,$AU700),MIN($AU700,$AW700))))))/(TAN(RADIANS($AT700)))))))</f>
        <v>38</v>
      </c>
      <c r="BA700" s="77">
        <f t="shared" ref="BA700" si="306">+IF(($AX700+90)&gt;0,$AX700+90,$AX700+450)</f>
        <v>360</v>
      </c>
      <c r="BB700" s="77">
        <f t="shared" ref="BB700" si="307">-$AZ700+90</f>
        <v>52</v>
      </c>
      <c r="BC700" s="77">
        <f t="shared" ref="BC700" si="308">IF(($AY700&lt;180),$AY700+180,$AY700-180)</f>
        <v>90</v>
      </c>
      <c r="BD700" s="79">
        <f t="shared" ref="BD700" si="309">-$AZ700+90</f>
        <v>52</v>
      </c>
      <c r="BE700" s="70">
        <f t="shared" ref="BE700" si="310">30+BD700</f>
        <v>82</v>
      </c>
      <c r="BF700" s="70">
        <f t="shared" ref="BF700" si="311">30-BD700</f>
        <v>-22</v>
      </c>
    </row>
    <row r="701" spans="3:59" s="70" customFormat="1">
      <c r="C701" s="70" t="s">
        <v>1386</v>
      </c>
      <c r="D701" s="70" t="s">
        <v>1387</v>
      </c>
      <c r="E701" s="70">
        <v>117</v>
      </c>
      <c r="F701" s="70">
        <v>1</v>
      </c>
      <c r="G701" s="71" t="str">
        <f t="shared" si="302"/>
        <v>117-1</v>
      </c>
      <c r="H701" s="70">
        <v>43</v>
      </c>
      <c r="I701" s="70">
        <v>65</v>
      </c>
      <c r="J701" s="70" t="b">
        <f>IF((I701/100)&gt;(VLOOKUP($G701,[9]Depth_Lookup!$A$3:$L$542,9,FALSE)),"Value too high",TRUE)</f>
        <v>1</v>
      </c>
      <c r="K701" s="29">
        <f>(VLOOKUP($G701,[9]Depth_Lookup!$A$3:$Z$542,11,FALSE))+(H701/100)</f>
        <v>313.93</v>
      </c>
      <c r="L701" s="29">
        <f>(VLOOKUP($G701,[9]Depth_Lookup!$A$3:$Z$542,11,FALSE))+(I701/100)</f>
        <v>314.14999999999998</v>
      </c>
      <c r="M701" s="67">
        <f>14</f>
        <v>14</v>
      </c>
      <c r="N701" s="70" t="s">
        <v>1389</v>
      </c>
      <c r="P701" s="73"/>
      <c r="Q701" s="73"/>
      <c r="R701" s="73"/>
      <c r="S701" s="74"/>
      <c r="T701" s="73"/>
      <c r="U701" s="75"/>
      <c r="V701" s="73"/>
      <c r="W701" s="73"/>
      <c r="X701" s="73"/>
      <c r="Y701" s="75"/>
      <c r="Z701" s="75"/>
      <c r="AA701" s="75"/>
      <c r="AB701" s="75"/>
      <c r="AC701" s="73"/>
      <c r="AD701" s="73"/>
      <c r="AE701" s="73"/>
      <c r="AF701" s="75"/>
      <c r="AG701" s="75"/>
      <c r="AH701" s="73"/>
      <c r="AI701" s="73"/>
      <c r="AJ701" s="73"/>
      <c r="AK701" s="72"/>
      <c r="AL701" s="76"/>
      <c r="AM701" s="76"/>
      <c r="AN701" s="72"/>
      <c r="AO701" s="76"/>
      <c r="AP701" s="72"/>
      <c r="AQ701" s="72"/>
      <c r="AR701" s="72"/>
      <c r="AS701" s="72"/>
      <c r="AT701" s="77">
        <v>45</v>
      </c>
      <c r="AU701" s="78">
        <v>90</v>
      </c>
      <c r="AV701" s="77">
        <v>0</v>
      </c>
      <c r="AW701" s="77">
        <v>360</v>
      </c>
      <c r="AX701" s="77">
        <f>+(IF($AU701&lt;$AW701,((MIN($AW701,$AU701)+(DEGREES(ATAN((TAN(RADIANS($AV701))/((TAN(RADIANS($AT701))*SIN(RADIANS(ABS($AU701-$AW701))))))-(COS(RADIANS(ABS($AU701-$AW701)))/SIN(RADIANS(ABS($AU701-$AW701)))))))-180)),((MAX($AW701,$AU701)-(DEGREES(ATAN((TAN(RADIANS($AV701))/((TAN(RADIANS($AT701))*SIN(RADIANS(ABS($AU701-$AW701))))))-(COS(RADIANS(ABS($AU701-$AW701)))/SIN(RADIANS(ABS($AU701-$AW701)))))))-180))))</f>
        <v>-90.000000000000014</v>
      </c>
      <c r="AY701" s="77">
        <f>IF($AX701&gt;0,$AX701,360+$AX701)</f>
        <v>270</v>
      </c>
      <c r="AZ701" s="77">
        <f>+ABS(DEGREES(ATAN((COS(RADIANS(ABS($AX701+180-(IF($AU701&gt;$AW701,MAX($AV701,$AU701),MIN($AU701,$AW701))))))/(TAN(RADIANS($AT701)))))))</f>
        <v>45.000000000000007</v>
      </c>
      <c r="BA701" s="77">
        <f>+IF(($AX701+90)&gt;0,$AX701+90,$AX701+450)</f>
        <v>360</v>
      </c>
      <c r="BB701" s="77">
        <f>-$AZ701+90</f>
        <v>44.999999999999993</v>
      </c>
      <c r="BC701" s="77">
        <f>IF(($AY701&lt;180),$AY701+180,$AY701-180)</f>
        <v>90</v>
      </c>
      <c r="BD701" s="79">
        <f>-$AZ701+90</f>
        <v>44.999999999999993</v>
      </c>
      <c r="BE701" s="70">
        <f>30+BD701</f>
        <v>75</v>
      </c>
      <c r="BF701" s="70">
        <f>30-BD701</f>
        <v>-14.999999999999993</v>
      </c>
    </row>
    <row r="702" spans="3:59" s="70" customFormat="1">
      <c r="C702" s="70" t="s">
        <v>1386</v>
      </c>
      <c r="D702" s="70" t="s">
        <v>1387</v>
      </c>
      <c r="E702" s="70">
        <v>117</v>
      </c>
      <c r="F702" s="70">
        <v>1</v>
      </c>
      <c r="G702" s="71" t="str">
        <f t="shared" si="302"/>
        <v>117-1</v>
      </c>
      <c r="H702" s="70">
        <v>65</v>
      </c>
      <c r="I702" s="70">
        <v>68</v>
      </c>
      <c r="J702" s="70" t="b">
        <f>IF((I702/100)&gt;(VLOOKUP($G702,[9]Depth_Lookup!$A$3:$L$542,9,FALSE)),"Value too high",TRUE)</f>
        <v>1</v>
      </c>
      <c r="K702" s="29">
        <f>(VLOOKUP($G702,[9]Depth_Lookup!$A$3:$Z$542,11,FALSE))+(H702/100)</f>
        <v>314.14999999999998</v>
      </c>
      <c r="L702" s="29">
        <f>(VLOOKUP($G702,[9]Depth_Lookup!$A$3:$Z$542,11,FALSE))+(I702/100)</f>
        <v>314.18</v>
      </c>
      <c r="M702" s="67">
        <f>14</f>
        <v>14</v>
      </c>
      <c r="N702" s="70" t="s">
        <v>1389</v>
      </c>
      <c r="P702" s="73"/>
      <c r="Q702" s="73"/>
      <c r="R702" s="73"/>
      <c r="S702" s="74"/>
      <c r="T702" s="73"/>
      <c r="U702" s="75"/>
      <c r="V702" s="73"/>
      <c r="W702" s="73"/>
      <c r="X702" s="73"/>
      <c r="Y702" s="75"/>
      <c r="Z702" s="75"/>
      <c r="AA702" s="75"/>
      <c r="AB702" s="75"/>
      <c r="AC702" s="73"/>
      <c r="AD702" s="73"/>
      <c r="AE702" s="73"/>
      <c r="AF702" s="75"/>
      <c r="AG702" s="75"/>
      <c r="AH702" s="73"/>
      <c r="AI702" s="73"/>
      <c r="AJ702" s="73"/>
      <c r="AK702" s="72" t="s">
        <v>8</v>
      </c>
      <c r="AL702" s="76" t="s">
        <v>287</v>
      </c>
      <c r="AM702" s="76" t="s">
        <v>286</v>
      </c>
      <c r="AN702" s="72">
        <v>1</v>
      </c>
      <c r="AO702" s="76" t="s">
        <v>1493</v>
      </c>
      <c r="AP702" s="72"/>
      <c r="AQ702" s="72"/>
      <c r="AR702" s="72"/>
      <c r="AS702" s="72"/>
      <c r="AT702" s="77">
        <v>72</v>
      </c>
      <c r="AU702" s="78">
        <v>270</v>
      </c>
      <c r="AV702" s="77">
        <v>0</v>
      </c>
      <c r="AW702" s="77">
        <v>0</v>
      </c>
      <c r="AX702" s="77">
        <f t="shared" ref="AX702:AX703" si="312">+(IF($AU702&lt;$AW702,((MIN($AW702,$AU702)+(DEGREES(ATAN((TAN(RADIANS($AV702))/((TAN(RADIANS($AT702))*SIN(RADIANS(ABS($AU702-$AW702))))))-(COS(RADIANS(ABS($AU702-$AW702)))/SIN(RADIANS(ABS($AU702-$AW702)))))))-180)),((MAX($AW702,$AU702)-(DEGREES(ATAN((TAN(RADIANS($AV702))/((TAN(RADIANS($AT702))*SIN(RADIANS(ABS($AU702-$AW702))))))-(COS(RADIANS(ABS($AU702-$AW702)))/SIN(RADIANS(ABS($AU702-$AW702)))))))-180))))</f>
        <v>90</v>
      </c>
      <c r="AY702" s="77">
        <f t="shared" ref="AY702:AY703" si="313">IF($AX702&gt;0,$AX702,360+$AX702)</f>
        <v>90</v>
      </c>
      <c r="AZ702" s="77">
        <f t="shared" ref="AZ702:AZ703" si="314">+ABS(DEGREES(ATAN((COS(RADIANS(ABS($AX702+180-(IF($AU702&gt;$AW702,MAX($AV702,$AU702),MIN($AU702,$AW702))))))/(TAN(RADIANS($AT702)))))))</f>
        <v>18.000000000000004</v>
      </c>
      <c r="BA702" s="77">
        <f t="shared" ref="BA702:BA703" si="315">+IF(($AX702+90)&gt;0,$AX702+90,$AX702+450)</f>
        <v>180</v>
      </c>
      <c r="BB702" s="77">
        <f t="shared" ref="BB702:BB703" si="316">-$AZ702+90</f>
        <v>72</v>
      </c>
      <c r="BC702" s="77">
        <f t="shared" ref="BC702:BC703" si="317">IF(($AY702&lt;180),$AY702+180,$AY702-180)</f>
        <v>270</v>
      </c>
      <c r="BD702" s="79">
        <f t="shared" ref="BD702:BD703" si="318">-$AZ702+90</f>
        <v>72</v>
      </c>
      <c r="BE702" s="70">
        <f t="shared" ref="BE702:BE703" si="319">30+BD702</f>
        <v>102</v>
      </c>
      <c r="BF702" s="70">
        <f t="shared" ref="BF702:BF703" si="320">30-BD702</f>
        <v>-42</v>
      </c>
      <c r="BG702" s="70" t="s">
        <v>1476</v>
      </c>
    </row>
    <row r="703" spans="3:59" s="70" customFormat="1">
      <c r="C703" s="70" t="s">
        <v>1386</v>
      </c>
      <c r="D703" s="70" t="s">
        <v>1387</v>
      </c>
      <c r="E703" s="70">
        <v>117</v>
      </c>
      <c r="F703" s="70">
        <v>1</v>
      </c>
      <c r="G703" s="71" t="str">
        <f t="shared" ref="G703" si="321">E703&amp;"-"&amp;F703</f>
        <v>117-1</v>
      </c>
      <c r="H703" s="70">
        <v>68</v>
      </c>
      <c r="I703" s="70">
        <v>77</v>
      </c>
      <c r="J703" s="70" t="b">
        <f>IF((I703/100)&gt;(VLOOKUP($G703,[9]Depth_Lookup!$A$3:$L$542,9,FALSE)),"Value too high",TRUE)</f>
        <v>1</v>
      </c>
      <c r="K703" s="29">
        <f>(VLOOKUP($G703,[9]Depth_Lookup!$A$3:$Z$542,11,FALSE))+(H703/100)</f>
        <v>314.18</v>
      </c>
      <c r="L703" s="29">
        <f>(VLOOKUP($G703,[9]Depth_Lookup!$A$3:$Z$542,11,FALSE))+(I703/100)</f>
        <v>314.27</v>
      </c>
      <c r="M703" s="67">
        <f>14</f>
        <v>14</v>
      </c>
      <c r="N703" s="70" t="s">
        <v>1389</v>
      </c>
      <c r="P703" s="73"/>
      <c r="Q703" s="73"/>
      <c r="R703" s="73"/>
      <c r="S703" s="74"/>
      <c r="T703" s="73"/>
      <c r="U703" s="75"/>
      <c r="V703" s="73"/>
      <c r="W703" s="73"/>
      <c r="X703" s="73"/>
      <c r="Y703" s="75"/>
      <c r="Z703" s="75"/>
      <c r="AA703" s="75"/>
      <c r="AB703" s="75"/>
      <c r="AC703" s="73"/>
      <c r="AD703" s="73"/>
      <c r="AE703" s="73"/>
      <c r="AF703" s="75"/>
      <c r="AG703" s="75"/>
      <c r="AH703" s="73"/>
      <c r="AI703" s="73"/>
      <c r="AJ703" s="73"/>
      <c r="AK703" s="72"/>
      <c r="AL703" s="76"/>
      <c r="AM703" s="76"/>
      <c r="AN703" s="72"/>
      <c r="AO703" s="76"/>
      <c r="AP703" s="72"/>
      <c r="AQ703" s="72"/>
      <c r="AR703" s="72"/>
      <c r="AS703" s="72"/>
      <c r="AT703" s="77">
        <v>36</v>
      </c>
      <c r="AU703" s="78">
        <v>90</v>
      </c>
      <c r="AV703" s="77">
        <v>0</v>
      </c>
      <c r="AW703" s="77">
        <v>360</v>
      </c>
      <c r="AX703" s="77">
        <f t="shared" si="312"/>
        <v>-90.000000000000014</v>
      </c>
      <c r="AY703" s="77">
        <f t="shared" si="313"/>
        <v>270</v>
      </c>
      <c r="AZ703" s="77">
        <f t="shared" si="314"/>
        <v>54</v>
      </c>
      <c r="BA703" s="77">
        <f t="shared" si="315"/>
        <v>360</v>
      </c>
      <c r="BB703" s="77">
        <f t="shared" si="316"/>
        <v>36</v>
      </c>
      <c r="BC703" s="77">
        <f t="shared" si="317"/>
        <v>90</v>
      </c>
      <c r="BD703" s="79">
        <f t="shared" si="318"/>
        <v>36</v>
      </c>
      <c r="BE703" s="70">
        <f t="shared" si="319"/>
        <v>66</v>
      </c>
      <c r="BF703" s="70">
        <f t="shared" si="320"/>
        <v>-6</v>
      </c>
    </row>
    <row r="704" spans="3:59" s="70" customFormat="1">
      <c r="C704" s="70" t="s">
        <v>1386</v>
      </c>
      <c r="D704" s="70" t="s">
        <v>1387</v>
      </c>
      <c r="E704" s="70">
        <v>117</v>
      </c>
      <c r="F704" s="70">
        <v>2</v>
      </c>
      <c r="G704" s="71" t="str">
        <f t="shared" si="299"/>
        <v>117-2</v>
      </c>
      <c r="H704" s="70">
        <v>0</v>
      </c>
      <c r="I704" s="70">
        <v>90</v>
      </c>
      <c r="J704" s="70" t="b">
        <f>IF((I704/100)&gt;(VLOOKUP($G704,[9]Depth_Lookup!$A$3:$L$542,9,FALSE)),"Value too high",TRUE)</f>
        <v>1</v>
      </c>
      <c r="K704" s="29">
        <f>(VLOOKUP($G704,[9]Depth_Lookup!$A$3:$Z$542,11,FALSE))+(H704/100)</f>
        <v>314.27499999999998</v>
      </c>
      <c r="L704" s="29">
        <f>(VLOOKUP($G704,[9]Depth_Lookup!$A$3:$Z$542,11,FALSE))+(I704/100)</f>
        <v>315.17499999999995</v>
      </c>
      <c r="M704" s="67">
        <f>14</f>
        <v>14</v>
      </c>
      <c r="N704" s="70" t="s">
        <v>1389</v>
      </c>
      <c r="O704" s="70" t="s">
        <v>233</v>
      </c>
      <c r="P704" s="73"/>
      <c r="Q704" s="73"/>
      <c r="R704" s="73"/>
      <c r="S704" s="74"/>
      <c r="T704" s="73" t="s">
        <v>158</v>
      </c>
      <c r="U704" s="75" t="s">
        <v>155</v>
      </c>
      <c r="V704" s="73" t="s">
        <v>201</v>
      </c>
      <c r="W704" s="73" t="s">
        <v>167</v>
      </c>
      <c r="X704" s="73">
        <f>VLOOKUP(W704,[9]definitions_list_lookup!$V$12:$W$15,2,FALSE)</f>
        <v>3</v>
      </c>
      <c r="Y704" s="75" t="s">
        <v>242</v>
      </c>
      <c r="Z704" s="75">
        <f>VLOOKUP(Y704,[9]definitions_list_lookup!$AT$3:$AU$5,2,FALSE)</f>
        <v>1</v>
      </c>
      <c r="AA704" s="75">
        <v>20</v>
      </c>
      <c r="AB704" s="75" t="s">
        <v>1411</v>
      </c>
      <c r="AC704" s="73"/>
      <c r="AD704" s="73"/>
      <c r="AE704" s="73" t="e">
        <f>VLOOKUP(AD704,definitions_list_lookup!$Y$12:$Z$15,2,FALSE)</f>
        <v>#N/A</v>
      </c>
      <c r="AF704" s="75"/>
      <c r="AG704" s="75" t="e">
        <f>VLOOKUP(AF704,definitions_list_lookup!$AT$3:$AU$5,2,FALSE)</f>
        <v>#N/A</v>
      </c>
      <c r="AH704" s="73"/>
      <c r="AI704" s="73"/>
      <c r="AJ704" s="73"/>
      <c r="AK704" s="72"/>
      <c r="AL704" s="76"/>
      <c r="AM704" s="76"/>
      <c r="AN704" s="72"/>
      <c r="AO704" s="76"/>
      <c r="AP704" s="72"/>
      <c r="AQ704" s="72"/>
      <c r="AR704" s="72"/>
      <c r="AS704" s="72"/>
      <c r="AT704" s="77">
        <v>39</v>
      </c>
      <c r="AU704" s="78">
        <v>90</v>
      </c>
      <c r="AV704" s="77">
        <v>0</v>
      </c>
      <c r="AW704" s="77">
        <v>360</v>
      </c>
      <c r="AX704" s="77">
        <f t="shared" si="287"/>
        <v>-90.000000000000014</v>
      </c>
      <c r="AY704" s="77">
        <f t="shared" si="288"/>
        <v>270</v>
      </c>
      <c r="AZ704" s="77">
        <f t="shared" si="289"/>
        <v>51</v>
      </c>
      <c r="BA704" s="77">
        <f t="shared" si="290"/>
        <v>360</v>
      </c>
      <c r="BB704" s="77">
        <f t="shared" si="291"/>
        <v>39</v>
      </c>
      <c r="BC704" s="77">
        <f t="shared" si="292"/>
        <v>90</v>
      </c>
      <c r="BD704" s="79">
        <f t="shared" si="293"/>
        <v>39</v>
      </c>
      <c r="BE704" s="70">
        <f t="shared" si="300"/>
        <v>69</v>
      </c>
      <c r="BF704" s="70">
        <f t="shared" si="301"/>
        <v>-9</v>
      </c>
    </row>
    <row r="705" spans="3:58" s="70" customFormat="1">
      <c r="C705" s="70" t="s">
        <v>1386</v>
      </c>
      <c r="D705" s="70" t="s">
        <v>1387</v>
      </c>
      <c r="E705" s="70">
        <v>117</v>
      </c>
      <c r="F705" s="70">
        <v>3</v>
      </c>
      <c r="G705" s="71" t="str">
        <f t="shared" si="299"/>
        <v>117-3</v>
      </c>
      <c r="H705" s="70">
        <v>0</v>
      </c>
      <c r="I705" s="70">
        <v>67</v>
      </c>
      <c r="J705" s="70" t="b">
        <f>IF((I705/100)&gt;(VLOOKUP($G705,[9]Depth_Lookup!$A$3:$L$542,9,FALSE)),"Value too high",TRUE)</f>
        <v>1</v>
      </c>
      <c r="K705" s="29">
        <f>(VLOOKUP($G705,[9]Depth_Lookup!$A$3:$Z$542,11,FALSE))+(H705/100)</f>
        <v>315.17999999999995</v>
      </c>
      <c r="L705" s="29">
        <f>(VLOOKUP($G705,[9]Depth_Lookup!$A$3:$Z$542,11,FALSE))+(I705/100)</f>
        <v>315.84999999999997</v>
      </c>
      <c r="M705" s="67">
        <f>14</f>
        <v>14</v>
      </c>
      <c r="N705" s="70" t="s">
        <v>1395</v>
      </c>
      <c r="O705" s="70" t="s">
        <v>233</v>
      </c>
      <c r="P705" s="73"/>
      <c r="Q705" s="73"/>
      <c r="R705" s="73"/>
      <c r="S705" s="74"/>
      <c r="T705" s="73" t="s">
        <v>171</v>
      </c>
      <c r="U705" s="75" t="s">
        <v>155</v>
      </c>
      <c r="V705" s="73" t="s">
        <v>176</v>
      </c>
      <c r="W705" s="73" t="s">
        <v>107</v>
      </c>
      <c r="X705" s="73">
        <f>VLOOKUP(W705,[9]definitions_list_lookup!$V$12:$W$15,2,FALSE)</f>
        <v>2</v>
      </c>
      <c r="Y705" s="75" t="s">
        <v>243</v>
      </c>
      <c r="Z705" s="75">
        <f>VLOOKUP(Y705,[9]definitions_list_lookup!$AT$3:$AU$5,2,FALSE)</f>
        <v>2</v>
      </c>
      <c r="AA705" s="75">
        <v>70</v>
      </c>
      <c r="AB705" s="75"/>
      <c r="AC705" s="73"/>
      <c r="AD705" s="73"/>
      <c r="AE705" s="73" t="e">
        <f>VLOOKUP(AD705,definitions_list_lookup!$Y$12:$Z$15,2,FALSE)</f>
        <v>#N/A</v>
      </c>
      <c r="AF705" s="75"/>
      <c r="AG705" s="75" t="e">
        <f>VLOOKUP(AF705,definitions_list_lookup!$AT$3:$AU$5,2,FALSE)</f>
        <v>#N/A</v>
      </c>
      <c r="AH705" s="73"/>
      <c r="AI705" s="73"/>
      <c r="AJ705" s="73"/>
      <c r="AK705" s="72"/>
      <c r="AL705" s="76"/>
      <c r="AM705" s="76"/>
      <c r="AN705" s="72"/>
      <c r="AO705" s="76"/>
      <c r="AP705" s="72"/>
      <c r="AQ705" s="72"/>
      <c r="AR705" s="72"/>
      <c r="AS705" s="72"/>
      <c r="AT705" s="77">
        <v>32</v>
      </c>
      <c r="AU705" s="78">
        <v>90</v>
      </c>
      <c r="AV705" s="77">
        <v>6</v>
      </c>
      <c r="AW705" s="77">
        <v>360</v>
      </c>
      <c r="AX705" s="77">
        <f t="shared" si="287"/>
        <v>-99.547887924342717</v>
      </c>
      <c r="AY705" s="77">
        <f t="shared" si="288"/>
        <v>260.45211207565728</v>
      </c>
      <c r="AZ705" s="77">
        <f t="shared" si="289"/>
        <v>57.639728721994167</v>
      </c>
      <c r="BA705" s="77">
        <f t="shared" si="290"/>
        <v>350.45211207565728</v>
      </c>
      <c r="BB705" s="77">
        <f t="shared" si="291"/>
        <v>32.360271278005833</v>
      </c>
      <c r="BC705" s="77">
        <f t="shared" si="292"/>
        <v>80.452112075657283</v>
      </c>
      <c r="BD705" s="79">
        <f t="shared" si="293"/>
        <v>32.360271278005833</v>
      </c>
      <c r="BE705" s="70">
        <f t="shared" si="300"/>
        <v>62.360271278005833</v>
      </c>
      <c r="BF705" s="70">
        <f t="shared" si="301"/>
        <v>-2.3602712780058326</v>
      </c>
    </row>
    <row r="706" spans="3:58" s="70" customFormat="1">
      <c r="C706" s="70" t="s">
        <v>1386</v>
      </c>
      <c r="D706" s="70" t="s">
        <v>1387</v>
      </c>
      <c r="E706" s="70">
        <v>117</v>
      </c>
      <c r="F706" s="70">
        <v>4</v>
      </c>
      <c r="G706" s="71" t="str">
        <f t="shared" si="299"/>
        <v>117-4</v>
      </c>
      <c r="H706" s="70">
        <v>0</v>
      </c>
      <c r="I706" s="70">
        <v>89</v>
      </c>
      <c r="J706" s="70" t="b">
        <f>IF((I706/100)&gt;(VLOOKUP($G706,[9]Depth_Lookup!$A$3:$L$542,9,FALSE)),"Value too high",TRUE)</f>
        <v>1</v>
      </c>
      <c r="K706" s="29">
        <f>(VLOOKUP($G706,[9]Depth_Lookup!$A$3:$Z$542,11,FALSE))+(H706/100)</f>
        <v>315.85999999999996</v>
      </c>
      <c r="L706" s="29">
        <f>(VLOOKUP($G706,[9]Depth_Lookup!$A$3:$Z$542,11,FALSE))+(I706/100)</f>
        <v>316.74999999999994</v>
      </c>
      <c r="M706" s="67">
        <f>14</f>
        <v>14</v>
      </c>
      <c r="N706" s="70" t="s">
        <v>1389</v>
      </c>
      <c r="O706" s="70" t="s">
        <v>233</v>
      </c>
      <c r="P706" s="73"/>
      <c r="Q706" s="73"/>
      <c r="R706" s="73"/>
      <c r="S706" s="74"/>
      <c r="T706" s="73" t="s">
        <v>171</v>
      </c>
      <c r="U706" s="75" t="s">
        <v>155</v>
      </c>
      <c r="V706" s="73" t="s">
        <v>176</v>
      </c>
      <c r="W706" s="73" t="s">
        <v>107</v>
      </c>
      <c r="X706" s="73">
        <f>VLOOKUP(W706,[9]definitions_list_lookup!$V$12:$W$15,2,FALSE)</f>
        <v>2</v>
      </c>
      <c r="Y706" s="75" t="s">
        <v>243</v>
      </c>
      <c r="Z706" s="75">
        <f>VLOOKUP(Y706,[9]definitions_list_lookup!$AT$3:$AU$5,2,FALSE)</f>
        <v>2</v>
      </c>
      <c r="AA706" s="75">
        <v>60</v>
      </c>
      <c r="AB706" s="75"/>
      <c r="AC706" s="73"/>
      <c r="AD706" s="73"/>
      <c r="AE706" s="73" t="e">
        <f>VLOOKUP(AD706,definitions_list_lookup!$Y$12:$Z$15,2,FALSE)</f>
        <v>#N/A</v>
      </c>
      <c r="AF706" s="75"/>
      <c r="AG706" s="75" t="e">
        <f>VLOOKUP(AF706,definitions_list_lookup!$AT$3:$AU$5,2,FALSE)</f>
        <v>#N/A</v>
      </c>
      <c r="AH706" s="73"/>
      <c r="AI706" s="73"/>
      <c r="AJ706" s="73"/>
      <c r="AK706" s="72"/>
      <c r="AL706" s="76"/>
      <c r="AM706" s="76"/>
      <c r="AN706" s="72"/>
      <c r="AO706" s="76"/>
      <c r="AP706" s="72"/>
      <c r="AQ706" s="72"/>
      <c r="AR706" s="72"/>
      <c r="AS706" s="72"/>
      <c r="AT706" s="77">
        <v>38</v>
      </c>
      <c r="AU706" s="78">
        <v>90</v>
      </c>
      <c r="AV706" s="77">
        <v>0</v>
      </c>
      <c r="AW706" s="77">
        <v>360</v>
      </c>
      <c r="AX706" s="77">
        <f t="shared" si="287"/>
        <v>-90.000000000000014</v>
      </c>
      <c r="AY706" s="77">
        <f t="shared" si="288"/>
        <v>270</v>
      </c>
      <c r="AZ706" s="77">
        <f t="shared" si="289"/>
        <v>52</v>
      </c>
      <c r="BA706" s="77">
        <f t="shared" si="290"/>
        <v>360</v>
      </c>
      <c r="BB706" s="77">
        <f t="shared" si="291"/>
        <v>38</v>
      </c>
      <c r="BC706" s="77">
        <f t="shared" si="292"/>
        <v>90</v>
      </c>
      <c r="BD706" s="79">
        <f t="shared" si="293"/>
        <v>38</v>
      </c>
      <c r="BE706" s="70">
        <f t="shared" si="300"/>
        <v>68</v>
      </c>
      <c r="BF706" s="70">
        <f t="shared" si="301"/>
        <v>-8</v>
      </c>
    </row>
    <row r="707" spans="3:58" s="70" customFormat="1">
      <c r="C707" s="70" t="s">
        <v>1386</v>
      </c>
      <c r="D707" s="70" t="s">
        <v>1387</v>
      </c>
      <c r="E707" s="70">
        <v>118</v>
      </c>
      <c r="F707" s="70">
        <v>1</v>
      </c>
      <c r="G707" s="71" t="str">
        <f t="shared" si="299"/>
        <v>118-1</v>
      </c>
      <c r="H707" s="70">
        <v>0</v>
      </c>
      <c r="I707" s="70">
        <v>84</v>
      </c>
      <c r="J707" s="70" t="b">
        <f>IF((I707/100)&gt;(VLOOKUP($G707,[9]Depth_Lookup!$A$3:$L$542,9,FALSE)),"Value too high",TRUE)</f>
        <v>1</v>
      </c>
      <c r="K707" s="29">
        <f>(VLOOKUP($G707,[9]Depth_Lookup!$A$3:$Z$542,11,FALSE))+(H707/100)</f>
        <v>316.55</v>
      </c>
      <c r="L707" s="29">
        <f>(VLOOKUP($G707,[9]Depth_Lookup!$A$3:$Z$542,11,FALSE))+(I707/100)</f>
        <v>317.39</v>
      </c>
      <c r="M707" s="67">
        <f>14</f>
        <v>14</v>
      </c>
      <c r="N707" s="70" t="s">
        <v>1389</v>
      </c>
      <c r="O707" s="70" t="s">
        <v>233</v>
      </c>
      <c r="P707" s="73"/>
      <c r="Q707" s="73"/>
      <c r="R707" s="73"/>
      <c r="S707" s="74"/>
      <c r="T707" s="73"/>
      <c r="U707" s="75"/>
      <c r="V707" s="73"/>
      <c r="W707" s="73"/>
      <c r="X707" s="73" t="e">
        <f>VLOOKUP(W707,[9]definitions_list_lookup!$V$12:$W$15,2,FALSE)</f>
        <v>#N/A</v>
      </c>
      <c r="Y707" s="75"/>
      <c r="Z707" s="75" t="e">
        <f>VLOOKUP(Y707,[9]definitions_list_lookup!$AT$3:$AU$5,2,FALSE)</f>
        <v>#N/A</v>
      </c>
      <c r="AA707" s="75"/>
      <c r="AB707" s="75"/>
      <c r="AC707" s="73"/>
      <c r="AD707" s="73"/>
      <c r="AE707" s="73" t="e">
        <f>VLOOKUP(AD707,definitions_list_lookup!$Y$12:$Z$15,2,FALSE)</f>
        <v>#N/A</v>
      </c>
      <c r="AF707" s="75"/>
      <c r="AG707" s="75" t="e">
        <f>VLOOKUP(AF707,definitions_list_lookup!$AT$3:$AU$5,2,FALSE)</f>
        <v>#N/A</v>
      </c>
      <c r="AH707" s="73"/>
      <c r="AI707" s="73"/>
      <c r="AJ707" s="73"/>
      <c r="AK707" s="72"/>
      <c r="AL707" s="76"/>
      <c r="AM707" s="76"/>
      <c r="AN707" s="72"/>
      <c r="AO707" s="76"/>
      <c r="AP707" s="72"/>
      <c r="AQ707" s="72"/>
      <c r="AR707" s="72"/>
      <c r="AS707" s="72"/>
      <c r="AT707" s="77">
        <v>21</v>
      </c>
      <c r="AU707" s="78">
        <v>90</v>
      </c>
      <c r="AV707" s="77">
        <v>0</v>
      </c>
      <c r="AW707" s="77">
        <v>360</v>
      </c>
      <c r="AX707" s="77">
        <f t="shared" si="287"/>
        <v>-90.000000000000014</v>
      </c>
      <c r="AY707" s="77">
        <f t="shared" si="288"/>
        <v>270</v>
      </c>
      <c r="AZ707" s="77">
        <f t="shared" si="289"/>
        <v>69.000000000000014</v>
      </c>
      <c r="BA707" s="77">
        <f t="shared" si="290"/>
        <v>360</v>
      </c>
      <c r="BB707" s="77">
        <f t="shared" si="291"/>
        <v>20.999999999999986</v>
      </c>
      <c r="BC707" s="77">
        <f t="shared" si="292"/>
        <v>90</v>
      </c>
      <c r="BD707" s="79">
        <f t="shared" si="293"/>
        <v>20.999999999999986</v>
      </c>
      <c r="BE707" s="70">
        <f t="shared" si="300"/>
        <v>50.999999999999986</v>
      </c>
      <c r="BF707" s="70">
        <f t="shared" si="301"/>
        <v>9.0000000000000142</v>
      </c>
    </row>
    <row r="708" spans="3:58" s="70" customFormat="1">
      <c r="C708" s="70" t="s">
        <v>1386</v>
      </c>
      <c r="D708" s="70" t="s">
        <v>1387</v>
      </c>
      <c r="E708" s="70">
        <v>118</v>
      </c>
      <c r="F708" s="70">
        <v>2</v>
      </c>
      <c r="G708" s="71" t="str">
        <f t="shared" si="299"/>
        <v>118-2</v>
      </c>
      <c r="H708" s="70">
        <v>0</v>
      </c>
      <c r="I708" s="70">
        <v>90</v>
      </c>
      <c r="J708" s="70" t="b">
        <f>IF((I708/100)&gt;(VLOOKUP($G708,[9]Depth_Lookup!$A$3:$L$542,9,FALSE)),"Value too high",TRUE)</f>
        <v>1</v>
      </c>
      <c r="K708" s="29">
        <f>(VLOOKUP($G708,[9]Depth_Lookup!$A$3:$Z$542,11,FALSE))+(H708/100)</f>
        <v>317.39</v>
      </c>
      <c r="L708" s="29">
        <f>(VLOOKUP($G708,[9]Depth_Lookup!$A$3:$Z$542,11,FALSE))+(I708/100)</f>
        <v>318.28999999999996</v>
      </c>
      <c r="M708" s="67">
        <f>14</f>
        <v>14</v>
      </c>
      <c r="N708" s="70" t="s">
        <v>1389</v>
      </c>
      <c r="O708" s="70" t="s">
        <v>233</v>
      </c>
      <c r="P708" s="73"/>
      <c r="Q708" s="73"/>
      <c r="R708" s="73"/>
      <c r="S708" s="74"/>
      <c r="T708" s="73" t="s">
        <v>170</v>
      </c>
      <c r="U708" s="75" t="s">
        <v>182</v>
      </c>
      <c r="V708" s="73" t="s">
        <v>176</v>
      </c>
      <c r="W708" s="73" t="s">
        <v>166</v>
      </c>
      <c r="X708" s="73">
        <f>VLOOKUP(W708,[9]definitions_list_lookup!$V$12:$W$15,2,FALSE)</f>
        <v>1</v>
      </c>
      <c r="Y708" s="75" t="s">
        <v>241</v>
      </c>
      <c r="Z708" s="75">
        <f>VLOOKUP(Y708,[9]definitions_list_lookup!$AT$3:$AU$5,2,FALSE)</f>
        <v>0</v>
      </c>
      <c r="AA708" s="75">
        <v>33</v>
      </c>
      <c r="AB708" s="75"/>
      <c r="AC708" s="73"/>
      <c r="AD708" s="73"/>
      <c r="AE708" s="73" t="e">
        <f>VLOOKUP(AD708,definitions_list_lookup!$Y$12:$Z$15,2,FALSE)</f>
        <v>#N/A</v>
      </c>
      <c r="AF708" s="75"/>
      <c r="AG708" s="75" t="e">
        <f>VLOOKUP(AF708,definitions_list_lookup!$AT$3:$AU$5,2,FALSE)</f>
        <v>#N/A</v>
      </c>
      <c r="AH708" s="73"/>
      <c r="AI708" s="73"/>
      <c r="AJ708" s="73"/>
      <c r="AK708" s="72"/>
      <c r="AL708" s="76"/>
      <c r="AM708" s="76"/>
      <c r="AN708" s="72"/>
      <c r="AO708" s="76"/>
      <c r="AP708" s="72"/>
      <c r="AQ708" s="72"/>
      <c r="AR708" s="72"/>
      <c r="AS708" s="72"/>
      <c r="AT708" s="77">
        <v>32</v>
      </c>
      <c r="AU708" s="78">
        <v>90</v>
      </c>
      <c r="AV708" s="77">
        <v>0</v>
      </c>
      <c r="AW708" s="77">
        <v>360</v>
      </c>
      <c r="AX708" s="77">
        <f t="shared" si="287"/>
        <v>-90.000000000000014</v>
      </c>
      <c r="AY708" s="77">
        <f t="shared" si="288"/>
        <v>270</v>
      </c>
      <c r="AZ708" s="77">
        <f t="shared" si="289"/>
        <v>58.000000000000007</v>
      </c>
      <c r="BA708" s="77">
        <f t="shared" si="290"/>
        <v>360</v>
      </c>
      <c r="BB708" s="77">
        <f t="shared" si="291"/>
        <v>31.999999999999993</v>
      </c>
      <c r="BC708" s="77">
        <f t="shared" si="292"/>
        <v>90</v>
      </c>
      <c r="BD708" s="79">
        <f t="shared" si="293"/>
        <v>31.999999999999993</v>
      </c>
      <c r="BE708" s="70">
        <f t="shared" si="300"/>
        <v>61.999999999999993</v>
      </c>
      <c r="BF708" s="70">
        <f t="shared" si="301"/>
        <v>-1.9999999999999929</v>
      </c>
    </row>
    <row r="709" spans="3:58" s="70" customFormat="1">
      <c r="C709" s="70" t="s">
        <v>1386</v>
      </c>
      <c r="D709" s="70" t="s">
        <v>1387</v>
      </c>
      <c r="E709" s="70">
        <v>118</v>
      </c>
      <c r="F709" s="70">
        <v>3</v>
      </c>
      <c r="G709" s="71" t="str">
        <f t="shared" si="299"/>
        <v>118-3</v>
      </c>
      <c r="H709" s="70">
        <v>0</v>
      </c>
      <c r="I709" s="70">
        <v>91</v>
      </c>
      <c r="J709" s="70" t="b">
        <f>IF((I709/100)&gt;(VLOOKUP($G709,[9]Depth_Lookup!$A$3:$L$542,9,FALSE)),"Value too high",TRUE)</f>
        <v>1</v>
      </c>
      <c r="K709" s="29">
        <f>(VLOOKUP($G709,[9]Depth_Lookup!$A$3:$Z$542,11,FALSE))+(H709/100)</f>
        <v>318.28999999999996</v>
      </c>
      <c r="L709" s="29">
        <f>(VLOOKUP($G709,[9]Depth_Lookup!$A$3:$Z$542,11,FALSE))+(I709/100)</f>
        <v>319.2</v>
      </c>
      <c r="M709" s="67">
        <f>14</f>
        <v>14</v>
      </c>
      <c r="N709" s="70" t="s">
        <v>1395</v>
      </c>
      <c r="O709" s="70" t="s">
        <v>233</v>
      </c>
      <c r="P709" s="73"/>
      <c r="Q709" s="73"/>
      <c r="R709" s="73"/>
      <c r="S709" s="74"/>
      <c r="T709" s="73" t="s">
        <v>171</v>
      </c>
      <c r="U709" s="75" t="s">
        <v>155</v>
      </c>
      <c r="V709" s="73" t="s">
        <v>176</v>
      </c>
      <c r="W709" s="73" t="s">
        <v>107</v>
      </c>
      <c r="X709" s="73">
        <f>VLOOKUP(W709,[9]definitions_list_lookup!$V$12:$W$15,2,FALSE)</f>
        <v>2</v>
      </c>
      <c r="Y709" s="75" t="s">
        <v>242</v>
      </c>
      <c r="Z709" s="75">
        <f>VLOOKUP(Y709,[9]definitions_list_lookup!$AT$3:$AU$5,2,FALSE)</f>
        <v>1</v>
      </c>
      <c r="AA709" s="75">
        <v>20</v>
      </c>
      <c r="AB709" s="75"/>
      <c r="AC709" s="73"/>
      <c r="AD709" s="73"/>
      <c r="AE709" s="73" t="e">
        <f>VLOOKUP(AD709,definitions_list_lookup!$Y$12:$Z$15,2,FALSE)</f>
        <v>#N/A</v>
      </c>
      <c r="AF709" s="75"/>
      <c r="AG709" s="75" t="e">
        <f>VLOOKUP(AF709,definitions_list_lookup!$AT$3:$AU$5,2,FALSE)</f>
        <v>#N/A</v>
      </c>
      <c r="AH709" s="73"/>
      <c r="AI709" s="73"/>
      <c r="AJ709" s="73"/>
      <c r="AK709" s="72"/>
      <c r="AL709" s="76"/>
      <c r="AM709" s="76"/>
      <c r="AN709" s="72"/>
      <c r="AO709" s="76"/>
      <c r="AP709" s="72"/>
      <c r="AQ709" s="72"/>
      <c r="AR709" s="72"/>
      <c r="AS709" s="72"/>
      <c r="AT709" s="77">
        <v>34</v>
      </c>
      <c r="AU709" s="78">
        <v>90</v>
      </c>
      <c r="AV709" s="77">
        <v>0</v>
      </c>
      <c r="AW709" s="77">
        <v>360</v>
      </c>
      <c r="AX709" s="77">
        <f t="shared" ref="AX709:AX770" si="322">+(IF($AU709&lt;$AW709,((MIN($AW709,$AU709)+(DEGREES(ATAN((TAN(RADIANS($AV709))/((TAN(RADIANS($AT709))*SIN(RADIANS(ABS($AU709-$AW709))))))-(COS(RADIANS(ABS($AU709-$AW709)))/SIN(RADIANS(ABS($AU709-$AW709)))))))-180)),((MAX($AW709,$AU709)-(DEGREES(ATAN((TAN(RADIANS($AV709))/((TAN(RADIANS($AT709))*SIN(RADIANS(ABS($AU709-$AW709))))))-(COS(RADIANS(ABS($AU709-$AW709)))/SIN(RADIANS(ABS($AU709-$AW709)))))))-180))))</f>
        <v>-90.000000000000014</v>
      </c>
      <c r="AY709" s="77">
        <f t="shared" ref="AY709:AY770" si="323">IF($AX709&gt;0,$AX709,360+$AX709)</f>
        <v>270</v>
      </c>
      <c r="AZ709" s="77">
        <f t="shared" ref="AZ709:AZ770" si="324">+ABS(DEGREES(ATAN((COS(RADIANS(ABS($AX709+180-(IF($AU709&gt;$AW709,MAX($AV709,$AU709),MIN($AU709,$AW709))))))/(TAN(RADIANS($AT709)))))))</f>
        <v>55.999999999999993</v>
      </c>
      <c r="BA709" s="77">
        <f t="shared" ref="BA709:BA770" si="325">+IF(($AX709+90)&gt;0,$AX709+90,$AX709+450)</f>
        <v>360</v>
      </c>
      <c r="BB709" s="77">
        <f t="shared" ref="BB709:BB770" si="326">-$AZ709+90</f>
        <v>34.000000000000007</v>
      </c>
      <c r="BC709" s="77">
        <f t="shared" ref="BC709:BC770" si="327">IF(($AY709&lt;180),$AY709+180,$AY709-180)</f>
        <v>90</v>
      </c>
      <c r="BD709" s="79">
        <f t="shared" ref="BD709:BD770" si="328">-$AZ709+90</f>
        <v>34.000000000000007</v>
      </c>
      <c r="BE709" s="70">
        <f t="shared" si="300"/>
        <v>64</v>
      </c>
      <c r="BF709" s="70">
        <f t="shared" si="301"/>
        <v>-4.0000000000000071</v>
      </c>
    </row>
    <row r="710" spans="3:58" s="70" customFormat="1">
      <c r="C710" s="70" t="s">
        <v>1386</v>
      </c>
      <c r="D710" s="70" t="s">
        <v>1387</v>
      </c>
      <c r="E710" s="70">
        <v>119</v>
      </c>
      <c r="F710" s="70">
        <v>1</v>
      </c>
      <c r="G710" s="71" t="str">
        <f t="shared" si="299"/>
        <v>119-1</v>
      </c>
      <c r="H710" s="70">
        <v>0</v>
      </c>
      <c r="I710" s="70">
        <v>42</v>
      </c>
      <c r="J710" s="70" t="b">
        <f>IF((I710/100)&gt;(VLOOKUP($G710,[9]Depth_Lookup!$A$3:$L$542,9,FALSE)),"Value too high",TRUE)</f>
        <v>1</v>
      </c>
      <c r="K710" s="29">
        <f>(VLOOKUP($G710,[9]Depth_Lookup!$A$3:$Z$542,11,FALSE))+(H710/100)</f>
        <v>319.05</v>
      </c>
      <c r="L710" s="29">
        <f>(VLOOKUP($G710,[9]Depth_Lookup!$A$3:$Z$542,11,FALSE))+(I710/100)</f>
        <v>319.47000000000003</v>
      </c>
      <c r="M710" s="67">
        <f>14</f>
        <v>14</v>
      </c>
      <c r="N710" s="70" t="s">
        <v>1389</v>
      </c>
      <c r="O710" s="70" t="s">
        <v>18</v>
      </c>
      <c r="P710" s="73"/>
      <c r="Q710" s="73"/>
      <c r="R710" s="73"/>
      <c r="S710" s="74"/>
      <c r="T710" s="73" t="s">
        <v>171</v>
      </c>
      <c r="U710" s="75" t="s">
        <v>155</v>
      </c>
      <c r="V710" s="73" t="s">
        <v>176</v>
      </c>
      <c r="W710" s="73" t="s">
        <v>107</v>
      </c>
      <c r="X710" s="73">
        <f>VLOOKUP(W710,[9]definitions_list_lookup!$V$12:$W$15,2,FALSE)</f>
        <v>2</v>
      </c>
      <c r="Y710" s="75" t="s">
        <v>242</v>
      </c>
      <c r="Z710" s="75">
        <f>VLOOKUP(Y710,[9]definitions_list_lookup!$AT$3:$AU$5,2,FALSE)</f>
        <v>1</v>
      </c>
      <c r="AA710" s="75">
        <v>7</v>
      </c>
      <c r="AB710" s="75"/>
      <c r="AC710" s="73"/>
      <c r="AD710" s="73"/>
      <c r="AE710" s="73" t="e">
        <f>VLOOKUP(AD710,definitions_list_lookup!$Y$12:$Z$15,2,FALSE)</f>
        <v>#N/A</v>
      </c>
      <c r="AF710" s="75"/>
      <c r="AG710" s="75" t="e">
        <f>VLOOKUP(AF710,definitions_list_lookup!$AT$3:$AU$5,2,FALSE)</f>
        <v>#N/A</v>
      </c>
      <c r="AH710" s="73"/>
      <c r="AI710" s="73"/>
      <c r="AJ710" s="73"/>
      <c r="AK710" s="72"/>
      <c r="AL710" s="76"/>
      <c r="AM710" s="76"/>
      <c r="AN710" s="72"/>
      <c r="AO710" s="76"/>
      <c r="AP710" s="72"/>
      <c r="AQ710" s="72"/>
      <c r="AR710" s="72"/>
      <c r="AS710" s="72"/>
      <c r="AT710" s="77">
        <v>17</v>
      </c>
      <c r="AU710" s="78">
        <v>90</v>
      </c>
      <c r="AV710" s="77">
        <v>6</v>
      </c>
      <c r="AW710" s="77">
        <v>360</v>
      </c>
      <c r="AX710" s="77">
        <f t="shared" si="322"/>
        <v>-108.97196875346411</v>
      </c>
      <c r="AY710" s="77">
        <f t="shared" si="323"/>
        <v>251.02803124653587</v>
      </c>
      <c r="AZ710" s="77">
        <f t="shared" si="324"/>
        <v>72.08436017996884</v>
      </c>
      <c r="BA710" s="77">
        <f t="shared" si="325"/>
        <v>341.02803124653587</v>
      </c>
      <c r="BB710" s="77">
        <f t="shared" si="326"/>
        <v>17.91563982003116</v>
      </c>
      <c r="BC710" s="77">
        <f t="shared" si="327"/>
        <v>71.028031246535875</v>
      </c>
      <c r="BD710" s="79">
        <f t="shared" si="328"/>
        <v>17.91563982003116</v>
      </c>
      <c r="BE710" s="70">
        <f t="shared" si="300"/>
        <v>47.91563982003116</v>
      </c>
      <c r="BF710" s="70">
        <f t="shared" si="301"/>
        <v>12.08436017996884</v>
      </c>
    </row>
    <row r="711" spans="3:58" s="70" customFormat="1">
      <c r="C711" s="70" t="s">
        <v>1386</v>
      </c>
      <c r="D711" s="70" t="s">
        <v>1387</v>
      </c>
      <c r="E711" s="70">
        <v>120</v>
      </c>
      <c r="F711" s="70">
        <v>1</v>
      </c>
      <c r="G711" s="71" t="str">
        <f t="shared" si="299"/>
        <v>120-1</v>
      </c>
      <c r="H711" s="70">
        <v>0</v>
      </c>
      <c r="I711" s="70">
        <v>96</v>
      </c>
      <c r="J711" s="70" t="b">
        <f>IF((I711/100)&gt;(VLOOKUP($G711,[9]Depth_Lookup!$A$3:$L$542,9,FALSE)),"Value too high",TRUE)</f>
        <v>1</v>
      </c>
      <c r="K711" s="29">
        <f>(VLOOKUP($G711,[9]Depth_Lookup!$A$3:$Z$542,11,FALSE))+(H711/100)</f>
        <v>319.60000000000002</v>
      </c>
      <c r="L711" s="29">
        <f>(VLOOKUP($G711,[9]Depth_Lookup!$A$3:$Z$542,11,FALSE))+(I711/100)</f>
        <v>320.56</v>
      </c>
      <c r="M711" s="67">
        <f>14</f>
        <v>14</v>
      </c>
      <c r="N711" s="70" t="s">
        <v>1389</v>
      </c>
      <c r="O711" s="70" t="s">
        <v>233</v>
      </c>
      <c r="P711" s="73"/>
      <c r="Q711" s="73"/>
      <c r="R711" s="73"/>
      <c r="S711" s="74"/>
      <c r="T711" s="73" t="s">
        <v>158</v>
      </c>
      <c r="U711" s="75" t="s">
        <v>155</v>
      </c>
      <c r="V711" s="73" t="s">
        <v>176</v>
      </c>
      <c r="W711" s="73" t="s">
        <v>107</v>
      </c>
      <c r="X711" s="73">
        <f>VLOOKUP(W711,[9]definitions_list_lookup!$V$12:$W$15,2,FALSE)</f>
        <v>2</v>
      </c>
      <c r="Y711" s="75" t="s">
        <v>241</v>
      </c>
      <c r="Z711" s="75">
        <f>VLOOKUP(Y711,[9]definitions_list_lookup!$AT$3:$AU$5,2,FALSE)</f>
        <v>0</v>
      </c>
      <c r="AA711" s="75">
        <v>5</v>
      </c>
      <c r="AB711" s="75"/>
      <c r="AC711" s="73"/>
      <c r="AD711" s="73"/>
      <c r="AE711" s="73" t="e">
        <f>VLOOKUP(AD711,definitions_list_lookup!$Y$12:$Z$15,2,FALSE)</f>
        <v>#N/A</v>
      </c>
      <c r="AF711" s="75"/>
      <c r="AG711" s="75" t="e">
        <f>VLOOKUP(AF711,definitions_list_lookup!$AT$3:$AU$5,2,FALSE)</f>
        <v>#N/A</v>
      </c>
      <c r="AH711" s="73"/>
      <c r="AI711" s="73"/>
      <c r="AJ711" s="73"/>
      <c r="AK711" s="72"/>
      <c r="AL711" s="76"/>
      <c r="AM711" s="76"/>
      <c r="AN711" s="72"/>
      <c r="AO711" s="76"/>
      <c r="AP711" s="72"/>
      <c r="AQ711" s="72"/>
      <c r="AR711" s="72"/>
      <c r="AS711" s="72"/>
      <c r="AT711" s="77">
        <v>23</v>
      </c>
      <c r="AU711" s="78">
        <v>90</v>
      </c>
      <c r="AV711" s="77">
        <v>12</v>
      </c>
      <c r="AW711" s="77">
        <v>360</v>
      </c>
      <c r="AX711" s="77">
        <f t="shared" si="322"/>
        <v>-116.59950439120232</v>
      </c>
      <c r="AY711" s="77">
        <f t="shared" si="323"/>
        <v>243.40049560879768</v>
      </c>
      <c r="AZ711" s="77">
        <f t="shared" si="324"/>
        <v>64.605368718465101</v>
      </c>
      <c r="BA711" s="77">
        <f t="shared" si="325"/>
        <v>333.40049560879766</v>
      </c>
      <c r="BB711" s="77">
        <f t="shared" si="326"/>
        <v>25.394631281534899</v>
      </c>
      <c r="BC711" s="77">
        <f t="shared" si="327"/>
        <v>63.400495608797684</v>
      </c>
      <c r="BD711" s="79">
        <f t="shared" si="328"/>
        <v>25.394631281534899</v>
      </c>
      <c r="BE711" s="70">
        <f t="shared" si="300"/>
        <v>55.394631281534899</v>
      </c>
      <c r="BF711" s="70">
        <f t="shared" si="301"/>
        <v>4.6053687184651011</v>
      </c>
    </row>
    <row r="712" spans="3:58" s="70" customFormat="1">
      <c r="C712" s="70" t="s">
        <v>1386</v>
      </c>
      <c r="D712" s="70" t="s">
        <v>1387</v>
      </c>
      <c r="E712" s="70">
        <v>120</v>
      </c>
      <c r="F712" s="70">
        <v>2</v>
      </c>
      <c r="G712" s="71" t="str">
        <f t="shared" si="299"/>
        <v>120-2</v>
      </c>
      <c r="H712" s="70">
        <v>0</v>
      </c>
      <c r="I712" s="70">
        <v>70</v>
      </c>
      <c r="J712" s="70" t="b">
        <f>IF((I712/100)&gt;(VLOOKUP($G712,[9]Depth_Lookup!$A$3:$L$542,9,FALSE)),"Value too high",TRUE)</f>
        <v>1</v>
      </c>
      <c r="K712" s="29">
        <f>(VLOOKUP($G712,[9]Depth_Lookup!$A$3:$Z$542,11,FALSE))+(H712/100)</f>
        <v>320.56</v>
      </c>
      <c r="L712" s="29">
        <f>(VLOOKUP($G712,[9]Depth_Lookup!$A$3:$Z$542,11,FALSE))+(I712/100)</f>
        <v>321.26</v>
      </c>
      <c r="M712" s="67">
        <f>14</f>
        <v>14</v>
      </c>
      <c r="N712" s="70" t="s">
        <v>1389</v>
      </c>
      <c r="O712" s="70" t="s">
        <v>233</v>
      </c>
      <c r="P712" s="73"/>
      <c r="Q712" s="73"/>
      <c r="R712" s="73"/>
      <c r="S712" s="74"/>
      <c r="T712" s="73"/>
      <c r="U712" s="75"/>
      <c r="V712" s="73"/>
      <c r="W712" s="73"/>
      <c r="X712" s="73" t="e">
        <f>VLOOKUP(W712,[9]definitions_list_lookup!$V$12:$W$15,2,FALSE)</f>
        <v>#N/A</v>
      </c>
      <c r="Y712" s="75"/>
      <c r="Z712" s="75" t="e">
        <f>VLOOKUP(Y712,[9]definitions_list_lookup!$AT$3:$AU$5,2,FALSE)</f>
        <v>#N/A</v>
      </c>
      <c r="AA712" s="75"/>
      <c r="AB712" s="75"/>
      <c r="AC712" s="73"/>
      <c r="AD712" s="73"/>
      <c r="AE712" s="73" t="e">
        <f>VLOOKUP(AD712,definitions_list_lookup!$Y$12:$Z$15,2,FALSE)</f>
        <v>#N/A</v>
      </c>
      <c r="AF712" s="75"/>
      <c r="AG712" s="75" t="e">
        <f>VLOOKUP(AF712,definitions_list_lookup!$AT$3:$AU$5,2,FALSE)</f>
        <v>#N/A</v>
      </c>
      <c r="AH712" s="73"/>
      <c r="AI712" s="73"/>
      <c r="AJ712" s="73"/>
      <c r="AK712" s="72"/>
      <c r="AL712" s="76"/>
      <c r="AM712" s="76"/>
      <c r="AN712" s="72"/>
      <c r="AO712" s="76"/>
      <c r="AP712" s="72"/>
      <c r="AQ712" s="72"/>
      <c r="AR712" s="72"/>
      <c r="AS712" s="72"/>
      <c r="AT712" s="77">
        <v>20</v>
      </c>
      <c r="AU712" s="78">
        <v>90</v>
      </c>
      <c r="AV712" s="77">
        <v>0</v>
      </c>
      <c r="AW712" s="77">
        <v>360</v>
      </c>
      <c r="AX712" s="77">
        <f t="shared" si="322"/>
        <v>-90.000000000000014</v>
      </c>
      <c r="AY712" s="77">
        <f t="shared" si="323"/>
        <v>270</v>
      </c>
      <c r="AZ712" s="77">
        <f t="shared" si="324"/>
        <v>70.000000000000014</v>
      </c>
      <c r="BA712" s="77">
        <f t="shared" si="325"/>
        <v>360</v>
      </c>
      <c r="BB712" s="77">
        <f t="shared" si="326"/>
        <v>19.999999999999986</v>
      </c>
      <c r="BC712" s="77">
        <f t="shared" si="327"/>
        <v>90</v>
      </c>
      <c r="BD712" s="79">
        <f t="shared" si="328"/>
        <v>19.999999999999986</v>
      </c>
      <c r="BE712" s="70">
        <f t="shared" si="300"/>
        <v>49.999999999999986</v>
      </c>
      <c r="BF712" s="70">
        <f t="shared" si="301"/>
        <v>10.000000000000014</v>
      </c>
    </row>
    <row r="713" spans="3:58" s="70" customFormat="1">
      <c r="C713" s="70" t="s">
        <v>1386</v>
      </c>
      <c r="D713" s="70" t="s">
        <v>1387</v>
      </c>
      <c r="E713" s="70">
        <v>120</v>
      </c>
      <c r="F713" s="70">
        <v>3</v>
      </c>
      <c r="G713" s="71" t="str">
        <f t="shared" si="299"/>
        <v>120-3</v>
      </c>
      <c r="H713" s="70">
        <v>0</v>
      </c>
      <c r="I713" s="70">
        <v>68</v>
      </c>
      <c r="J713" s="70" t="b">
        <f>IF((I713/100)&gt;(VLOOKUP($G713,[9]Depth_Lookup!$A$3:$L$542,9,FALSE)),"Value too high",TRUE)</f>
        <v>1</v>
      </c>
      <c r="K713" s="29">
        <f>(VLOOKUP($G713,[9]Depth_Lookup!$A$3:$Z$542,11,FALSE))+(H713/100)</f>
        <v>321.26499999999999</v>
      </c>
      <c r="L713" s="29">
        <f>(VLOOKUP($G713,[9]Depth_Lookup!$A$3:$Z$542,11,FALSE))+(I713/100)</f>
        <v>321.94499999999999</v>
      </c>
      <c r="M713" s="67">
        <f>14</f>
        <v>14</v>
      </c>
      <c r="N713" s="70" t="s">
        <v>1389</v>
      </c>
      <c r="O713" s="70" t="s">
        <v>233</v>
      </c>
      <c r="P713" s="73"/>
      <c r="Q713" s="73"/>
      <c r="R713" s="73"/>
      <c r="S713" s="74"/>
      <c r="T713" s="73"/>
      <c r="U713" s="75"/>
      <c r="V713" s="73"/>
      <c r="W713" s="73"/>
      <c r="X713" s="73" t="e">
        <f>VLOOKUP(W713,[9]definitions_list_lookup!$V$12:$W$15,2,FALSE)</f>
        <v>#N/A</v>
      </c>
      <c r="Y713" s="75"/>
      <c r="Z713" s="75" t="e">
        <f>VLOOKUP(Y713,[9]definitions_list_lookup!$AT$3:$AU$5,2,FALSE)</f>
        <v>#N/A</v>
      </c>
      <c r="AA713" s="75"/>
      <c r="AB713" s="75"/>
      <c r="AC713" s="73"/>
      <c r="AD713" s="73"/>
      <c r="AE713" s="73" t="e">
        <f>VLOOKUP(AD713,definitions_list_lookup!$Y$12:$Z$15,2,FALSE)</f>
        <v>#N/A</v>
      </c>
      <c r="AF713" s="75"/>
      <c r="AG713" s="75" t="e">
        <f>VLOOKUP(AF713,definitions_list_lookup!$AT$3:$AU$5,2,FALSE)</f>
        <v>#N/A</v>
      </c>
      <c r="AH713" s="73"/>
      <c r="AI713" s="73"/>
      <c r="AJ713" s="73"/>
      <c r="AK713" s="72"/>
      <c r="AL713" s="76"/>
      <c r="AM713" s="76"/>
      <c r="AN713" s="72"/>
      <c r="AO713" s="76"/>
      <c r="AP713" s="72"/>
      <c r="AQ713" s="72"/>
      <c r="AR713" s="72"/>
      <c r="AS713" s="72"/>
      <c r="AT713" s="77">
        <v>28</v>
      </c>
      <c r="AU713" s="78">
        <v>90</v>
      </c>
      <c r="AV713" s="77">
        <v>0</v>
      </c>
      <c r="AW713" s="77">
        <v>360</v>
      </c>
      <c r="AX713" s="77">
        <f t="shared" si="322"/>
        <v>-90.000000000000014</v>
      </c>
      <c r="AY713" s="77">
        <f t="shared" si="323"/>
        <v>270</v>
      </c>
      <c r="AZ713" s="77">
        <f t="shared" si="324"/>
        <v>62</v>
      </c>
      <c r="BA713" s="77">
        <f t="shared" si="325"/>
        <v>360</v>
      </c>
      <c r="BB713" s="77">
        <f t="shared" si="326"/>
        <v>28</v>
      </c>
      <c r="BC713" s="77">
        <f t="shared" si="327"/>
        <v>90</v>
      </c>
      <c r="BD713" s="79">
        <f t="shared" si="328"/>
        <v>28</v>
      </c>
      <c r="BE713" s="70">
        <f t="shared" si="300"/>
        <v>58</v>
      </c>
      <c r="BF713" s="70">
        <f t="shared" si="301"/>
        <v>2</v>
      </c>
    </row>
    <row r="714" spans="3:58" s="70" customFormat="1">
      <c r="C714" s="70" t="s">
        <v>1386</v>
      </c>
      <c r="D714" s="70" t="s">
        <v>1387</v>
      </c>
      <c r="E714" s="70">
        <v>120</v>
      </c>
      <c r="F714" s="70">
        <v>4</v>
      </c>
      <c r="G714" s="71" t="str">
        <f t="shared" si="299"/>
        <v>120-4</v>
      </c>
      <c r="H714" s="70">
        <v>0</v>
      </c>
      <c r="I714" s="70">
        <v>74</v>
      </c>
      <c r="J714" s="70" t="b">
        <f>IF((I714/100)&gt;(VLOOKUP($G714,[9]Depth_Lookup!$A$3:$L$542,9,FALSE)),"Value too high",TRUE)</f>
        <v>1</v>
      </c>
      <c r="K714" s="29">
        <f>(VLOOKUP($G714,[9]Depth_Lookup!$A$3:$Z$542,11,FALSE))+(H714/100)</f>
        <v>321.95499999999998</v>
      </c>
      <c r="L714" s="29">
        <f>(VLOOKUP($G714,[9]Depth_Lookup!$A$3:$Z$542,11,FALSE))+(I714/100)</f>
        <v>322.69499999999999</v>
      </c>
      <c r="M714" s="67">
        <f>14</f>
        <v>14</v>
      </c>
      <c r="N714" s="70" t="s">
        <v>1389</v>
      </c>
      <c r="O714" s="70" t="s">
        <v>233</v>
      </c>
      <c r="P714" s="73"/>
      <c r="Q714" s="73"/>
      <c r="R714" s="73"/>
      <c r="S714" s="74"/>
      <c r="T714" s="73"/>
      <c r="U714" s="75"/>
      <c r="V714" s="73"/>
      <c r="W714" s="73"/>
      <c r="X714" s="73" t="e">
        <f>VLOOKUP(W714,[9]definitions_list_lookup!$V$12:$W$15,2,FALSE)</f>
        <v>#N/A</v>
      </c>
      <c r="Y714" s="75"/>
      <c r="Z714" s="75" t="e">
        <f>VLOOKUP(Y714,[9]definitions_list_lookup!$AT$3:$AU$5,2,FALSE)</f>
        <v>#N/A</v>
      </c>
      <c r="AA714" s="75"/>
      <c r="AB714" s="75"/>
      <c r="AC714" s="73"/>
      <c r="AD714" s="73"/>
      <c r="AE714" s="73" t="e">
        <f>VLOOKUP(AD714,definitions_list_lookup!$Y$12:$Z$15,2,FALSE)</f>
        <v>#N/A</v>
      </c>
      <c r="AF714" s="75"/>
      <c r="AG714" s="75" t="e">
        <f>VLOOKUP(AF714,definitions_list_lookup!$AT$3:$AU$5,2,FALSE)</f>
        <v>#N/A</v>
      </c>
      <c r="AH714" s="73"/>
      <c r="AI714" s="73"/>
      <c r="AJ714" s="73"/>
      <c r="AK714" s="72"/>
      <c r="AL714" s="76"/>
      <c r="AM714" s="76"/>
      <c r="AN714" s="72"/>
      <c r="AO714" s="76"/>
      <c r="AP714" s="72"/>
      <c r="AQ714" s="72"/>
      <c r="AR714" s="72"/>
      <c r="AS714" s="72"/>
      <c r="AT714" s="77">
        <v>18</v>
      </c>
      <c r="AU714" s="78">
        <v>90</v>
      </c>
      <c r="AV714" s="77">
        <v>0</v>
      </c>
      <c r="AW714" s="77">
        <v>360</v>
      </c>
      <c r="AX714" s="77">
        <f t="shared" si="322"/>
        <v>-90.000000000000014</v>
      </c>
      <c r="AY714" s="77">
        <f t="shared" si="323"/>
        <v>270</v>
      </c>
      <c r="AZ714" s="77">
        <f t="shared" si="324"/>
        <v>72</v>
      </c>
      <c r="BA714" s="77">
        <f t="shared" si="325"/>
        <v>360</v>
      </c>
      <c r="BB714" s="77">
        <f t="shared" si="326"/>
        <v>18</v>
      </c>
      <c r="BC714" s="77">
        <f t="shared" si="327"/>
        <v>90</v>
      </c>
      <c r="BD714" s="79">
        <f t="shared" si="328"/>
        <v>18</v>
      </c>
      <c r="BE714" s="70">
        <f t="shared" si="300"/>
        <v>48</v>
      </c>
      <c r="BF714" s="70">
        <f t="shared" si="301"/>
        <v>12</v>
      </c>
    </row>
    <row r="715" spans="3:58" s="70" customFormat="1">
      <c r="C715" s="70" t="s">
        <v>1386</v>
      </c>
      <c r="D715" s="70" t="s">
        <v>1387</v>
      </c>
      <c r="E715" s="70">
        <v>121</v>
      </c>
      <c r="F715" s="70">
        <v>1</v>
      </c>
      <c r="G715" s="71" t="str">
        <f t="shared" si="299"/>
        <v>121-1</v>
      </c>
      <c r="H715" s="70">
        <v>0</v>
      </c>
      <c r="I715" s="70">
        <v>88</v>
      </c>
      <c r="J715" s="70" t="b">
        <f>IF((I715/100)&gt;(VLOOKUP($G715,[9]Depth_Lookup!$A$3:$L$542,9,FALSE)),"Value too high",TRUE)</f>
        <v>1</v>
      </c>
      <c r="K715" s="29">
        <f>(VLOOKUP($G715,[9]Depth_Lookup!$A$3:$Z$542,11,FALSE))+(H715/100)</f>
        <v>322.64999999999998</v>
      </c>
      <c r="L715" s="29">
        <f>(VLOOKUP($G715,[9]Depth_Lookup!$A$3:$Z$542,11,FALSE))+(I715/100)</f>
        <v>323.52999999999997</v>
      </c>
      <c r="M715" s="67">
        <f>14</f>
        <v>14</v>
      </c>
      <c r="N715" s="70" t="s">
        <v>1389</v>
      </c>
      <c r="O715" s="70" t="s">
        <v>233</v>
      </c>
      <c r="P715" s="73"/>
      <c r="Q715" s="73"/>
      <c r="R715" s="73"/>
      <c r="S715" s="74"/>
      <c r="T715" s="73" t="s">
        <v>170</v>
      </c>
      <c r="U715" s="75" t="s">
        <v>182</v>
      </c>
      <c r="V715" s="73" t="s">
        <v>176</v>
      </c>
      <c r="W715" s="73" t="s">
        <v>166</v>
      </c>
      <c r="X715" s="73">
        <f>VLOOKUP(W715,[9]definitions_list_lookup!$V$12:$W$15,2,FALSE)</f>
        <v>1</v>
      </c>
      <c r="Y715" s="75" t="s">
        <v>242</v>
      </c>
      <c r="Z715" s="75">
        <f>VLOOKUP(Y715,[9]definitions_list_lookup!$AT$3:$AU$5,2,FALSE)</f>
        <v>1</v>
      </c>
      <c r="AA715" s="75">
        <v>45</v>
      </c>
      <c r="AB715" s="75" t="s">
        <v>1457</v>
      </c>
      <c r="AC715" s="73"/>
      <c r="AD715" s="73"/>
      <c r="AE715" s="73" t="e">
        <f>VLOOKUP(AD715,definitions_list_lookup!$Y$12:$Z$15,2,FALSE)</f>
        <v>#N/A</v>
      </c>
      <c r="AF715" s="75"/>
      <c r="AG715" s="75" t="e">
        <f>VLOOKUP(AF715,definitions_list_lookup!$AT$3:$AU$5,2,FALSE)</f>
        <v>#N/A</v>
      </c>
      <c r="AH715" s="73"/>
      <c r="AI715" s="73"/>
      <c r="AJ715" s="73"/>
      <c r="AK715" s="72"/>
      <c r="AL715" s="76"/>
      <c r="AM715" s="76"/>
      <c r="AN715" s="72"/>
      <c r="AO715" s="76"/>
      <c r="AP715" s="72"/>
      <c r="AQ715" s="72"/>
      <c r="AR715" s="72"/>
      <c r="AS715" s="72"/>
      <c r="AT715" s="77">
        <v>22</v>
      </c>
      <c r="AU715" s="78">
        <v>90</v>
      </c>
      <c r="AV715" s="77">
        <v>0</v>
      </c>
      <c r="AW715" s="77">
        <v>360</v>
      </c>
      <c r="AX715" s="77">
        <f t="shared" si="322"/>
        <v>-90.000000000000014</v>
      </c>
      <c r="AY715" s="77">
        <f t="shared" si="323"/>
        <v>270</v>
      </c>
      <c r="AZ715" s="77">
        <f t="shared" si="324"/>
        <v>68</v>
      </c>
      <c r="BA715" s="77">
        <f t="shared" si="325"/>
        <v>360</v>
      </c>
      <c r="BB715" s="77">
        <f t="shared" si="326"/>
        <v>22</v>
      </c>
      <c r="BC715" s="77">
        <f t="shared" si="327"/>
        <v>90</v>
      </c>
      <c r="BD715" s="79">
        <f t="shared" si="328"/>
        <v>22</v>
      </c>
      <c r="BE715" s="70">
        <f t="shared" si="300"/>
        <v>52</v>
      </c>
      <c r="BF715" s="70">
        <f t="shared" si="301"/>
        <v>8</v>
      </c>
    </row>
    <row r="716" spans="3:58" s="70" customFormat="1">
      <c r="C716" s="70" t="s">
        <v>1386</v>
      </c>
      <c r="D716" s="70" t="s">
        <v>1387</v>
      </c>
      <c r="E716" s="70">
        <v>121</v>
      </c>
      <c r="F716" s="70">
        <v>2</v>
      </c>
      <c r="G716" s="71" t="str">
        <f t="shared" si="299"/>
        <v>121-2</v>
      </c>
      <c r="H716" s="70">
        <v>0</v>
      </c>
      <c r="I716" s="70">
        <v>83</v>
      </c>
      <c r="J716" s="70" t="b">
        <f>IF((I716/100)&gt;(VLOOKUP($G716,[9]Depth_Lookup!$A$3:$L$542,9,FALSE)),"Value too high",TRUE)</f>
        <v>1</v>
      </c>
      <c r="K716" s="29">
        <f>(VLOOKUP($G716,[9]Depth_Lookup!$A$3:$Z$542,11,FALSE))+(H716/100)</f>
        <v>323.52999999999997</v>
      </c>
      <c r="L716" s="29">
        <f>(VLOOKUP($G716,[9]Depth_Lookup!$A$3:$Z$542,11,FALSE))+(I716/100)</f>
        <v>324.35999999999996</v>
      </c>
      <c r="M716" s="67">
        <f>14</f>
        <v>14</v>
      </c>
      <c r="N716" s="70" t="s">
        <v>1389</v>
      </c>
      <c r="O716" s="70" t="s">
        <v>233</v>
      </c>
      <c r="P716" s="73"/>
      <c r="Q716" s="73"/>
      <c r="R716" s="73"/>
      <c r="S716" s="74"/>
      <c r="T716" s="73" t="s">
        <v>170</v>
      </c>
      <c r="U716" s="75" t="s">
        <v>182</v>
      </c>
      <c r="V716" s="73" t="s">
        <v>176</v>
      </c>
      <c r="W716" s="73" t="s">
        <v>107</v>
      </c>
      <c r="X716" s="73">
        <f>VLOOKUP(W716,[9]definitions_list_lookup!$V$12:$W$15,2,FALSE)</f>
        <v>2</v>
      </c>
      <c r="Y716" s="75" t="s">
        <v>242</v>
      </c>
      <c r="Z716" s="75">
        <f>VLOOKUP(Y716,[9]definitions_list_lookup!$AT$3:$AU$5,2,FALSE)</f>
        <v>1</v>
      </c>
      <c r="AA716" s="75">
        <v>55</v>
      </c>
      <c r="AB716" s="75"/>
      <c r="AC716" s="73"/>
      <c r="AD716" s="73"/>
      <c r="AE716" s="73" t="e">
        <f>VLOOKUP(AD716,definitions_list_lookup!$Y$12:$Z$15,2,FALSE)</f>
        <v>#N/A</v>
      </c>
      <c r="AF716" s="75"/>
      <c r="AG716" s="75" t="e">
        <f>VLOOKUP(AF716,definitions_list_lookup!$AT$3:$AU$5,2,FALSE)</f>
        <v>#N/A</v>
      </c>
      <c r="AH716" s="73"/>
      <c r="AI716" s="73"/>
      <c r="AJ716" s="73"/>
      <c r="AK716" s="72"/>
      <c r="AL716" s="76"/>
      <c r="AM716" s="76"/>
      <c r="AN716" s="72"/>
      <c r="AO716" s="76"/>
      <c r="AP716" s="72"/>
      <c r="AQ716" s="72"/>
      <c r="AR716" s="72"/>
      <c r="AS716" s="72"/>
      <c r="AT716" s="77">
        <v>23</v>
      </c>
      <c r="AU716" s="78">
        <v>90</v>
      </c>
      <c r="AV716" s="77">
        <v>4</v>
      </c>
      <c r="AW716" s="77">
        <v>360</v>
      </c>
      <c r="AX716" s="77">
        <f t="shared" si="322"/>
        <v>-99.354728748083303</v>
      </c>
      <c r="AY716" s="77">
        <f t="shared" si="323"/>
        <v>260.64527125191671</v>
      </c>
      <c r="AZ716" s="77">
        <f t="shared" si="324"/>
        <v>66.722816596505325</v>
      </c>
      <c r="BA716" s="77">
        <f t="shared" si="325"/>
        <v>350.64527125191671</v>
      </c>
      <c r="BB716" s="77">
        <f t="shared" si="326"/>
        <v>23.277183403494675</v>
      </c>
      <c r="BC716" s="77">
        <f t="shared" si="327"/>
        <v>80.645271251916711</v>
      </c>
      <c r="BD716" s="79">
        <f t="shared" si="328"/>
        <v>23.277183403494675</v>
      </c>
      <c r="BE716" s="70">
        <f t="shared" si="300"/>
        <v>53.277183403494675</v>
      </c>
      <c r="BF716" s="70">
        <f t="shared" si="301"/>
        <v>6.722816596505325</v>
      </c>
    </row>
    <row r="717" spans="3:58" s="70" customFormat="1">
      <c r="C717" s="70" t="s">
        <v>1386</v>
      </c>
      <c r="D717" s="70" t="s">
        <v>1387</v>
      </c>
      <c r="E717" s="70">
        <v>121</v>
      </c>
      <c r="F717" s="70">
        <v>3</v>
      </c>
      <c r="G717" s="71" t="str">
        <f t="shared" si="299"/>
        <v>121-3</v>
      </c>
      <c r="H717" s="70">
        <v>0</v>
      </c>
      <c r="I717" s="70">
        <v>93</v>
      </c>
      <c r="J717" s="70" t="b">
        <f>IF((I717/100)&gt;(VLOOKUP($G717,[9]Depth_Lookup!$A$3:$L$542,9,FALSE)),"Value too high",TRUE)</f>
        <v>1</v>
      </c>
      <c r="K717" s="29">
        <f>(VLOOKUP($G717,[9]Depth_Lookup!$A$3:$Z$542,11,FALSE))+(H717/100)</f>
        <v>324.35999999999996</v>
      </c>
      <c r="L717" s="29">
        <f>(VLOOKUP($G717,[9]Depth_Lookup!$A$3:$Z$542,11,FALSE))+(I717/100)</f>
        <v>325.28999999999996</v>
      </c>
      <c r="M717" s="67">
        <f>14</f>
        <v>14</v>
      </c>
      <c r="N717" s="70" t="s">
        <v>1389</v>
      </c>
      <c r="O717" s="70" t="s">
        <v>233</v>
      </c>
      <c r="P717" s="73"/>
      <c r="Q717" s="73"/>
      <c r="R717" s="73"/>
      <c r="S717" s="74"/>
      <c r="T717" s="73" t="s">
        <v>158</v>
      </c>
      <c r="U717" s="75" t="s">
        <v>155</v>
      </c>
      <c r="V717" s="73" t="s">
        <v>176</v>
      </c>
      <c r="W717" s="73" t="s">
        <v>107</v>
      </c>
      <c r="X717" s="73">
        <f>VLOOKUP(W717,[9]definitions_list_lookup!$V$12:$W$15,2,FALSE)</f>
        <v>2</v>
      </c>
      <c r="Y717" s="75" t="s">
        <v>242</v>
      </c>
      <c r="Z717" s="75">
        <f>VLOOKUP(Y717,[9]definitions_list_lookup!$AT$3:$AU$5,2,FALSE)</f>
        <v>1</v>
      </c>
      <c r="AA717" s="75">
        <v>50</v>
      </c>
      <c r="AB717" s="75" t="s">
        <v>1458</v>
      </c>
      <c r="AC717" s="73"/>
      <c r="AD717" s="73"/>
      <c r="AE717" s="73" t="e">
        <f>VLOOKUP(AD717,definitions_list_lookup!$Y$12:$Z$15,2,FALSE)</f>
        <v>#N/A</v>
      </c>
      <c r="AF717" s="75"/>
      <c r="AG717" s="75" t="e">
        <f>VLOOKUP(AF717,definitions_list_lookup!$AT$3:$AU$5,2,FALSE)</f>
        <v>#N/A</v>
      </c>
      <c r="AH717" s="73"/>
      <c r="AI717" s="73"/>
      <c r="AJ717" s="73"/>
      <c r="AK717" s="72"/>
      <c r="AL717" s="76"/>
      <c r="AM717" s="76"/>
      <c r="AN717" s="72"/>
      <c r="AO717" s="76"/>
      <c r="AP717" s="72"/>
      <c r="AQ717" s="72"/>
      <c r="AR717" s="72"/>
      <c r="AS717" s="72"/>
      <c r="AT717" s="77">
        <v>25</v>
      </c>
      <c r="AU717" s="78">
        <v>90</v>
      </c>
      <c r="AV717" s="77">
        <v>9</v>
      </c>
      <c r="AW717" s="77">
        <v>180</v>
      </c>
      <c r="AX717" s="77">
        <f t="shared" si="322"/>
        <v>-71.239608884053027</v>
      </c>
      <c r="AY717" s="77">
        <f t="shared" si="323"/>
        <v>288.76039111594696</v>
      </c>
      <c r="AZ717" s="77">
        <f t="shared" si="324"/>
        <v>63.78105462140676</v>
      </c>
      <c r="BA717" s="77">
        <f t="shared" si="325"/>
        <v>18.760391115946973</v>
      </c>
      <c r="BB717" s="77">
        <f t="shared" si="326"/>
        <v>26.21894537859324</v>
      </c>
      <c r="BC717" s="77">
        <f t="shared" si="327"/>
        <v>108.76039111594696</v>
      </c>
      <c r="BD717" s="79">
        <f t="shared" si="328"/>
        <v>26.21894537859324</v>
      </c>
      <c r="BE717" s="70">
        <f t="shared" si="300"/>
        <v>56.21894537859324</v>
      </c>
      <c r="BF717" s="70">
        <f t="shared" si="301"/>
        <v>3.78105462140676</v>
      </c>
    </row>
    <row r="718" spans="3:58" s="70" customFormat="1">
      <c r="C718" s="70" t="s">
        <v>1386</v>
      </c>
      <c r="D718" s="70" t="s">
        <v>1387</v>
      </c>
      <c r="E718" s="70">
        <v>122</v>
      </c>
      <c r="F718" s="70">
        <v>1</v>
      </c>
      <c r="G718" s="71" t="str">
        <f t="shared" si="299"/>
        <v>122-1</v>
      </c>
      <c r="H718" s="70">
        <v>0</v>
      </c>
      <c r="I718" s="70">
        <v>47</v>
      </c>
      <c r="J718" s="70" t="b">
        <f>IF((I718/100)&gt;(VLOOKUP($G718,[9]Depth_Lookup!$A$3:$L$542,9,FALSE)),"Value too high",TRUE)</f>
        <v>1</v>
      </c>
      <c r="K718" s="29">
        <f>(VLOOKUP($G718,[9]Depth_Lookup!$A$3:$Z$542,11,FALSE))+(H718/100)</f>
        <v>325.14999999999998</v>
      </c>
      <c r="L718" s="29">
        <f>(VLOOKUP($G718,[9]Depth_Lookup!$A$3:$Z$542,11,FALSE))+(I718/100)</f>
        <v>325.62</v>
      </c>
      <c r="M718" s="67">
        <f>14</f>
        <v>14</v>
      </c>
      <c r="N718" s="70" t="s">
        <v>1389</v>
      </c>
      <c r="O718" s="70" t="s">
        <v>18</v>
      </c>
      <c r="P718" s="73"/>
      <c r="Q718" s="73"/>
      <c r="R718" s="73"/>
      <c r="S718" s="74"/>
      <c r="T718" s="73"/>
      <c r="U718" s="75"/>
      <c r="V718" s="73"/>
      <c r="W718" s="73"/>
      <c r="X718" s="73" t="e">
        <f>VLOOKUP(W718,[9]definitions_list_lookup!$V$12:$W$15,2,FALSE)</f>
        <v>#N/A</v>
      </c>
      <c r="Y718" s="75"/>
      <c r="Z718" s="75" t="e">
        <f>VLOOKUP(Y718,[9]definitions_list_lookup!$AT$3:$AU$5,2,FALSE)</f>
        <v>#N/A</v>
      </c>
      <c r="AA718" s="75"/>
      <c r="AB718" s="75"/>
      <c r="AC718" s="73"/>
      <c r="AD718" s="73"/>
      <c r="AE718" s="73" t="e">
        <f>VLOOKUP(AD718,definitions_list_lookup!$Y$12:$Z$15,2,FALSE)</f>
        <v>#N/A</v>
      </c>
      <c r="AF718" s="75"/>
      <c r="AG718" s="75" t="e">
        <f>VLOOKUP(AF718,definitions_list_lookup!$AT$3:$AU$5,2,FALSE)</f>
        <v>#N/A</v>
      </c>
      <c r="AH718" s="73"/>
      <c r="AI718" s="73"/>
      <c r="AJ718" s="73"/>
      <c r="AK718" s="72"/>
      <c r="AL718" s="76"/>
      <c r="AM718" s="76"/>
      <c r="AN718" s="72"/>
      <c r="AO718" s="76"/>
      <c r="AP718" s="72"/>
      <c r="AQ718" s="72"/>
      <c r="AR718" s="72"/>
      <c r="AS718" s="72"/>
      <c r="AT718" s="77"/>
      <c r="AU718" s="78"/>
      <c r="AV718" s="77"/>
      <c r="AW718" s="77"/>
      <c r="AX718" s="77"/>
      <c r="AY718" s="77"/>
      <c r="AZ718" s="77"/>
      <c r="BA718" s="77"/>
      <c r="BB718" s="77"/>
      <c r="BC718" s="77"/>
      <c r="BD718" s="79"/>
    </row>
    <row r="719" spans="3:58" s="70" customFormat="1">
      <c r="C719" s="70" t="s">
        <v>1386</v>
      </c>
      <c r="D719" s="70" t="s">
        <v>1387</v>
      </c>
      <c r="E719" s="70">
        <v>122</v>
      </c>
      <c r="F719" s="70">
        <v>1</v>
      </c>
      <c r="G719" s="71" t="str">
        <f t="shared" ref="G719:G720" si="329">E719&amp;"-"&amp;F719</f>
        <v>122-1</v>
      </c>
      <c r="H719" s="70">
        <v>47</v>
      </c>
      <c r="I719" s="70">
        <v>48</v>
      </c>
      <c r="J719" s="70" t="b">
        <f>IF((I719/100)&gt;(VLOOKUP($G719,[9]Depth_Lookup!$A$3:$L$542,9,FALSE)),"Value too high",TRUE)</f>
        <v>1</v>
      </c>
      <c r="K719" s="29">
        <f>(VLOOKUP($G719,[9]Depth_Lookup!$A$3:$Z$542,11,FALSE))+(H719/100)</f>
        <v>325.62</v>
      </c>
      <c r="L719" s="29">
        <f>(VLOOKUP($G719,[9]Depth_Lookup!$A$3:$Z$542,11,FALSE))+(I719/100)</f>
        <v>325.63</v>
      </c>
      <c r="M719" s="67">
        <f>14</f>
        <v>14</v>
      </c>
      <c r="N719" s="70" t="s">
        <v>1389</v>
      </c>
      <c r="P719" s="73"/>
      <c r="Q719" s="73"/>
      <c r="R719" s="73"/>
      <c r="S719" s="74"/>
      <c r="T719" s="73"/>
      <c r="U719" s="75"/>
      <c r="V719" s="73"/>
      <c r="W719" s="73"/>
      <c r="X719" s="73"/>
      <c r="Y719" s="75"/>
      <c r="Z719" s="75"/>
      <c r="AA719" s="75"/>
      <c r="AB719" s="75"/>
      <c r="AC719" s="73"/>
      <c r="AD719" s="73"/>
      <c r="AE719" s="73"/>
      <c r="AF719" s="75"/>
      <c r="AG719" s="75"/>
      <c r="AH719" s="73"/>
      <c r="AI719" s="73"/>
      <c r="AJ719" s="73"/>
      <c r="AK719" s="72" t="s">
        <v>1494</v>
      </c>
      <c r="AL719" s="76" t="s">
        <v>287</v>
      </c>
      <c r="AM719" s="76" t="s">
        <v>290</v>
      </c>
      <c r="AN719" s="72">
        <v>1</v>
      </c>
      <c r="AO719" s="76" t="s">
        <v>1495</v>
      </c>
      <c r="AP719" s="72"/>
      <c r="AQ719" s="72"/>
      <c r="AR719" s="72"/>
      <c r="AS719" s="72"/>
      <c r="AT719" s="77">
        <v>37</v>
      </c>
      <c r="AU719" s="78">
        <v>90</v>
      </c>
      <c r="AV719" s="77"/>
      <c r="AW719" s="77"/>
      <c r="AX719" s="77">
        <f t="shared" si="322"/>
        <v>-90</v>
      </c>
      <c r="AY719" s="77">
        <f t="shared" si="323"/>
        <v>270</v>
      </c>
      <c r="AZ719" s="77">
        <f t="shared" si="324"/>
        <v>53.000000000000007</v>
      </c>
      <c r="BA719" s="77">
        <f t="shared" si="325"/>
        <v>360</v>
      </c>
      <c r="BB719" s="77">
        <f t="shared" si="326"/>
        <v>36.999999999999993</v>
      </c>
      <c r="BC719" s="77">
        <f t="shared" si="327"/>
        <v>90</v>
      </c>
      <c r="BD719" s="79">
        <f t="shared" si="328"/>
        <v>36.999999999999993</v>
      </c>
      <c r="BE719" s="70">
        <f t="shared" ref="BE719" si="330">30+BD719</f>
        <v>67</v>
      </c>
      <c r="BF719" s="70">
        <f t="shared" ref="BF719" si="331">30-BD719</f>
        <v>-6.9999999999999929</v>
      </c>
    </row>
    <row r="720" spans="3:58" s="70" customFormat="1">
      <c r="C720" s="70" t="s">
        <v>1386</v>
      </c>
      <c r="D720" s="70" t="s">
        <v>1387</v>
      </c>
      <c r="E720" s="70">
        <v>122</v>
      </c>
      <c r="F720" s="70">
        <v>1</v>
      </c>
      <c r="G720" s="71" t="str">
        <f t="shared" si="329"/>
        <v>122-1</v>
      </c>
      <c r="H720" s="70">
        <v>48</v>
      </c>
      <c r="I720" s="70">
        <v>60</v>
      </c>
      <c r="J720" s="70" t="b">
        <f>IF((I720/100)&gt;(VLOOKUP($G720,[9]Depth_Lookup!$A$3:$L$542,9,FALSE)),"Value too high",TRUE)</f>
        <v>1</v>
      </c>
      <c r="K720" s="29">
        <f>(VLOOKUP($G720,[9]Depth_Lookup!$A$3:$Z$542,11,FALSE))+(H720/100)</f>
        <v>325.63</v>
      </c>
      <c r="L720" s="29">
        <f>(VLOOKUP($G720,[9]Depth_Lookup!$A$3:$Z$542,11,FALSE))+(I720/100)</f>
        <v>325.75</v>
      </c>
      <c r="M720" s="67">
        <f>14</f>
        <v>14</v>
      </c>
      <c r="N720" s="70" t="s">
        <v>1389</v>
      </c>
      <c r="P720" s="73"/>
      <c r="Q720" s="73"/>
      <c r="R720" s="73"/>
      <c r="S720" s="74"/>
      <c r="T720" s="73"/>
      <c r="U720" s="75"/>
      <c r="V720" s="73"/>
      <c r="W720" s="73"/>
      <c r="X720" s="73"/>
      <c r="Y720" s="75"/>
      <c r="Z720" s="75"/>
      <c r="AA720" s="75"/>
      <c r="AB720" s="75"/>
      <c r="AC720" s="73"/>
      <c r="AD720" s="73"/>
      <c r="AE720" s="73"/>
      <c r="AF720" s="75"/>
      <c r="AG720" s="75"/>
      <c r="AH720" s="73"/>
      <c r="AI720" s="73"/>
      <c r="AJ720" s="73"/>
      <c r="AK720" s="72"/>
      <c r="AL720" s="76"/>
      <c r="AM720" s="76"/>
      <c r="AN720" s="72"/>
      <c r="AO720" s="76"/>
      <c r="AP720" s="72"/>
      <c r="AQ720" s="72"/>
      <c r="AR720" s="72"/>
      <c r="AS720" s="72"/>
      <c r="AT720" s="77"/>
      <c r="AU720" s="78"/>
      <c r="AV720" s="77"/>
      <c r="AW720" s="77"/>
      <c r="AX720" s="77"/>
      <c r="AY720" s="77"/>
      <c r="AZ720" s="77"/>
      <c r="BA720" s="77"/>
      <c r="BB720" s="77"/>
      <c r="BC720" s="77"/>
      <c r="BD720" s="79"/>
    </row>
    <row r="721" spans="3:58" s="70" customFormat="1">
      <c r="C721" s="70" t="s">
        <v>1386</v>
      </c>
      <c r="D721" s="70" t="s">
        <v>1387</v>
      </c>
      <c r="E721" s="70">
        <v>123</v>
      </c>
      <c r="F721" s="70">
        <v>1</v>
      </c>
      <c r="G721" s="71" t="str">
        <f t="shared" si="299"/>
        <v>123-1</v>
      </c>
      <c r="H721" s="70">
        <v>0</v>
      </c>
      <c r="I721" s="70">
        <v>90</v>
      </c>
      <c r="J721" s="70" t="b">
        <f>IF((I721/100)&gt;(VLOOKUP($G721,[9]Depth_Lookup!$A$3:$L$542,9,FALSE)),"Value too high",TRUE)</f>
        <v>1</v>
      </c>
      <c r="K721" s="29">
        <f>(VLOOKUP($G721,[9]Depth_Lookup!$A$3:$Z$542,11,FALSE))+(H721/100)</f>
        <v>325.7</v>
      </c>
      <c r="L721" s="29">
        <f>(VLOOKUP($G721,[9]Depth_Lookup!$A$3:$Z$542,11,FALSE))+(I721/100)</f>
        <v>326.59999999999997</v>
      </c>
      <c r="M721" s="67">
        <f>14</f>
        <v>14</v>
      </c>
      <c r="N721" s="70" t="s">
        <v>1389</v>
      </c>
      <c r="O721" s="70" t="s">
        <v>18</v>
      </c>
      <c r="P721" s="73"/>
      <c r="Q721" s="73"/>
      <c r="R721" s="73"/>
      <c r="S721" s="74"/>
      <c r="T721" s="73"/>
      <c r="U721" s="75"/>
      <c r="V721" s="73"/>
      <c r="W721" s="73"/>
      <c r="X721" s="73" t="e">
        <f>VLOOKUP(W721,[9]definitions_list_lookup!$V$12:$W$15,2,FALSE)</f>
        <v>#N/A</v>
      </c>
      <c r="Y721" s="75"/>
      <c r="Z721" s="75" t="e">
        <f>VLOOKUP(Y721,[9]definitions_list_lookup!$AT$3:$AU$5,2,FALSE)</f>
        <v>#N/A</v>
      </c>
      <c r="AA721" s="75"/>
      <c r="AB721" s="75"/>
      <c r="AC721" s="73"/>
      <c r="AD721" s="73"/>
      <c r="AE721" s="73" t="e">
        <f>VLOOKUP(AD721,definitions_list_lookup!$Y$12:$Z$15,2,FALSE)</f>
        <v>#N/A</v>
      </c>
      <c r="AF721" s="75"/>
      <c r="AG721" s="75" t="e">
        <f>VLOOKUP(AF721,definitions_list_lookup!$AT$3:$AU$5,2,FALSE)</f>
        <v>#N/A</v>
      </c>
      <c r="AH721" s="73"/>
      <c r="AI721" s="73"/>
      <c r="AJ721" s="73"/>
      <c r="AK721" s="72"/>
      <c r="AL721" s="76"/>
      <c r="AM721" s="76"/>
      <c r="AN721" s="72"/>
      <c r="AO721" s="76"/>
      <c r="AP721" s="72"/>
      <c r="AQ721" s="72"/>
      <c r="AR721" s="72"/>
      <c r="AS721" s="72"/>
      <c r="AT721" s="77">
        <v>35</v>
      </c>
      <c r="AU721" s="78">
        <v>90</v>
      </c>
      <c r="AV721" s="77">
        <v>10</v>
      </c>
      <c r="AW721" s="77">
        <v>360</v>
      </c>
      <c r="AX721" s="77">
        <f t="shared" si="322"/>
        <v>-104.13440094294511</v>
      </c>
      <c r="AY721" s="77">
        <f t="shared" si="323"/>
        <v>255.86559905705491</v>
      </c>
      <c r="AZ721" s="77">
        <f t="shared" si="324"/>
        <v>54.168165007992599</v>
      </c>
      <c r="BA721" s="77">
        <f t="shared" si="325"/>
        <v>345.86559905705491</v>
      </c>
      <c r="BB721" s="77">
        <f t="shared" si="326"/>
        <v>35.831834992007401</v>
      </c>
      <c r="BC721" s="77">
        <f t="shared" si="327"/>
        <v>75.865599057054908</v>
      </c>
      <c r="BD721" s="79">
        <f t="shared" si="328"/>
        <v>35.831834992007401</v>
      </c>
      <c r="BE721" s="70">
        <f t="shared" si="300"/>
        <v>65.831834992007401</v>
      </c>
      <c r="BF721" s="70">
        <f t="shared" si="301"/>
        <v>-5.8318349920074013</v>
      </c>
    </row>
    <row r="722" spans="3:58" s="70" customFormat="1">
      <c r="C722" s="70" t="s">
        <v>1386</v>
      </c>
      <c r="D722" s="70" t="s">
        <v>1387</v>
      </c>
      <c r="E722" s="70">
        <v>123</v>
      </c>
      <c r="F722" s="70">
        <v>2</v>
      </c>
      <c r="G722" s="71" t="str">
        <f t="shared" si="299"/>
        <v>123-2</v>
      </c>
      <c r="H722" s="70">
        <v>0</v>
      </c>
      <c r="I722" s="70">
        <v>81</v>
      </c>
      <c r="J722" s="70" t="b">
        <f>IF((I722/100)&gt;(VLOOKUP($G722,[9]Depth_Lookup!$A$3:$L$542,9,FALSE)),"Value too high",TRUE)</f>
        <v>1</v>
      </c>
      <c r="K722" s="29">
        <f>(VLOOKUP($G722,[9]Depth_Lookup!$A$3:$Z$542,11,FALSE))+(H722/100)</f>
        <v>326.60499999999996</v>
      </c>
      <c r="L722" s="29">
        <f>(VLOOKUP($G722,[9]Depth_Lookup!$A$3:$Z$542,11,FALSE))+(I722/100)</f>
        <v>327.41499999999996</v>
      </c>
      <c r="M722" s="67">
        <f>14</f>
        <v>14</v>
      </c>
      <c r="N722" s="70" t="s">
        <v>1389</v>
      </c>
      <c r="O722" s="70" t="s">
        <v>233</v>
      </c>
      <c r="P722" s="73"/>
      <c r="Q722" s="73"/>
      <c r="R722" s="73"/>
      <c r="S722" s="74"/>
      <c r="T722" s="73"/>
      <c r="U722" s="75"/>
      <c r="V722" s="73"/>
      <c r="W722" s="73"/>
      <c r="X722" s="73" t="e">
        <f>VLOOKUP(W722,[9]definitions_list_lookup!$V$12:$W$15,2,FALSE)</f>
        <v>#N/A</v>
      </c>
      <c r="Y722" s="75"/>
      <c r="Z722" s="75" t="e">
        <f>VLOOKUP(Y722,[9]definitions_list_lookup!$AT$3:$AU$5,2,FALSE)</f>
        <v>#N/A</v>
      </c>
      <c r="AA722" s="75"/>
      <c r="AB722" s="75"/>
      <c r="AC722" s="73"/>
      <c r="AD722" s="73"/>
      <c r="AE722" s="73" t="e">
        <f>VLOOKUP(AD722,definitions_list_lookup!$Y$12:$Z$15,2,FALSE)</f>
        <v>#N/A</v>
      </c>
      <c r="AF722" s="75"/>
      <c r="AG722" s="75" t="e">
        <f>VLOOKUP(AF722,definitions_list_lookup!$AT$3:$AU$5,2,FALSE)</f>
        <v>#N/A</v>
      </c>
      <c r="AH722" s="73"/>
      <c r="AI722" s="73"/>
      <c r="AJ722" s="73"/>
      <c r="AK722" s="72"/>
      <c r="AL722" s="76"/>
      <c r="AM722" s="76"/>
      <c r="AN722" s="72"/>
      <c r="AO722" s="76"/>
      <c r="AP722" s="72"/>
      <c r="AQ722" s="72"/>
      <c r="AR722" s="72"/>
      <c r="AS722" s="72"/>
      <c r="AT722" s="77">
        <v>35</v>
      </c>
      <c r="AU722" s="78">
        <v>90</v>
      </c>
      <c r="AV722" s="77">
        <v>7</v>
      </c>
      <c r="AW722" s="77">
        <v>360</v>
      </c>
      <c r="AX722" s="77">
        <f t="shared" si="322"/>
        <v>-99.945953562411532</v>
      </c>
      <c r="AY722" s="77">
        <f t="shared" si="323"/>
        <v>260.05404643758845</v>
      </c>
      <c r="AZ722" s="77">
        <f t="shared" si="324"/>
        <v>54.591304614141734</v>
      </c>
      <c r="BA722" s="77">
        <f t="shared" si="325"/>
        <v>350.05404643758845</v>
      </c>
      <c r="BB722" s="77">
        <f t="shared" si="326"/>
        <v>35.408695385858266</v>
      </c>
      <c r="BC722" s="77">
        <f t="shared" si="327"/>
        <v>80.054046437588454</v>
      </c>
      <c r="BD722" s="79">
        <f t="shared" si="328"/>
        <v>35.408695385858266</v>
      </c>
      <c r="BE722" s="70">
        <f t="shared" si="300"/>
        <v>65.408695385858266</v>
      </c>
      <c r="BF722" s="70">
        <f t="shared" si="301"/>
        <v>-5.408695385858266</v>
      </c>
    </row>
    <row r="723" spans="3:58" s="70" customFormat="1">
      <c r="C723" s="70" t="s">
        <v>1386</v>
      </c>
      <c r="D723" s="70" t="s">
        <v>1387</v>
      </c>
      <c r="E723" s="70">
        <v>123</v>
      </c>
      <c r="F723" s="70">
        <v>3</v>
      </c>
      <c r="G723" s="71" t="str">
        <f t="shared" si="299"/>
        <v>123-3</v>
      </c>
      <c r="H723" s="70">
        <v>0</v>
      </c>
      <c r="I723" s="70">
        <v>77</v>
      </c>
      <c r="J723" s="70" t="b">
        <f>IF((I723/100)&gt;(VLOOKUP($G723,[9]Depth_Lookup!$A$3:$L$542,9,FALSE)),"Value too high",TRUE)</f>
        <v>1</v>
      </c>
      <c r="K723" s="29">
        <f>(VLOOKUP($G723,[9]Depth_Lookup!$A$3:$Z$542,11,FALSE))+(H723/100)</f>
        <v>327.41999999999996</v>
      </c>
      <c r="L723" s="29">
        <f>(VLOOKUP($G723,[9]Depth_Lookup!$A$3:$Z$542,11,FALSE))+(I723/100)</f>
        <v>328.18999999999994</v>
      </c>
      <c r="M723" s="67">
        <f>14</f>
        <v>14</v>
      </c>
      <c r="N723" s="70" t="s">
        <v>1389</v>
      </c>
      <c r="O723" s="70" t="s">
        <v>233</v>
      </c>
      <c r="P723" s="73"/>
      <c r="Q723" s="73"/>
      <c r="R723" s="73"/>
      <c r="S723" s="74"/>
      <c r="T723" s="73"/>
      <c r="U723" s="75"/>
      <c r="V723" s="73"/>
      <c r="W723" s="73"/>
      <c r="X723" s="73" t="e">
        <f>VLOOKUP(W723,[9]definitions_list_lookup!$V$12:$W$15,2,FALSE)</f>
        <v>#N/A</v>
      </c>
      <c r="Y723" s="75"/>
      <c r="Z723" s="75" t="e">
        <f>VLOOKUP(Y723,[9]definitions_list_lookup!$AT$3:$AU$5,2,FALSE)</f>
        <v>#N/A</v>
      </c>
      <c r="AA723" s="75"/>
      <c r="AB723" s="75"/>
      <c r="AC723" s="73"/>
      <c r="AD723" s="73"/>
      <c r="AE723" s="73" t="e">
        <f>VLOOKUP(AD723,definitions_list_lookup!$Y$12:$Z$15,2,FALSE)</f>
        <v>#N/A</v>
      </c>
      <c r="AF723" s="75"/>
      <c r="AG723" s="75" t="e">
        <f>VLOOKUP(AF723,definitions_list_lookup!$AT$3:$AU$5,2,FALSE)</f>
        <v>#N/A</v>
      </c>
      <c r="AH723" s="73"/>
      <c r="AI723" s="73"/>
      <c r="AJ723" s="73"/>
      <c r="AK723" s="72"/>
      <c r="AL723" s="76"/>
      <c r="AM723" s="76"/>
      <c r="AN723" s="72"/>
      <c r="AO723" s="76"/>
      <c r="AP723" s="72"/>
      <c r="AQ723" s="72"/>
      <c r="AR723" s="72"/>
      <c r="AS723" s="72"/>
      <c r="AT723" s="77">
        <v>46</v>
      </c>
      <c r="AU723" s="78">
        <v>90</v>
      </c>
      <c r="AV723" s="77"/>
      <c r="AW723" s="77"/>
      <c r="AX723" s="77">
        <f t="shared" si="322"/>
        <v>-90</v>
      </c>
      <c r="AY723" s="77">
        <f t="shared" si="323"/>
        <v>270</v>
      </c>
      <c r="AZ723" s="77">
        <f t="shared" si="324"/>
        <v>44</v>
      </c>
      <c r="BA723" s="77">
        <f t="shared" si="325"/>
        <v>360</v>
      </c>
      <c r="BB723" s="77">
        <f t="shared" si="326"/>
        <v>46</v>
      </c>
      <c r="BC723" s="77">
        <f t="shared" si="327"/>
        <v>90</v>
      </c>
      <c r="BD723" s="79">
        <f t="shared" si="328"/>
        <v>46</v>
      </c>
      <c r="BE723" s="70">
        <f t="shared" si="300"/>
        <v>76</v>
      </c>
      <c r="BF723" s="70">
        <f t="shared" si="301"/>
        <v>-16</v>
      </c>
    </row>
    <row r="724" spans="3:58" s="70" customFormat="1">
      <c r="C724" s="70" t="s">
        <v>1386</v>
      </c>
      <c r="D724" s="70" t="s">
        <v>1387</v>
      </c>
      <c r="E724" s="70">
        <v>123</v>
      </c>
      <c r="F724" s="70">
        <v>4</v>
      </c>
      <c r="G724" s="71" t="str">
        <f t="shared" ref="G724:G783" si="332">E724&amp;"-"&amp;F724</f>
        <v>123-4</v>
      </c>
      <c r="H724" s="70">
        <v>0</v>
      </c>
      <c r="I724" s="70">
        <v>63</v>
      </c>
      <c r="J724" s="70" t="b">
        <f>IF((I724/100)&gt;(VLOOKUP($G724,[9]Depth_Lookup!$A$3:$L$542,9,FALSE)),"Value too high",TRUE)</f>
        <v>1</v>
      </c>
      <c r="K724" s="29">
        <f>(VLOOKUP($G724,[9]Depth_Lookup!$A$3:$Z$542,11,FALSE))+(H724/100)</f>
        <v>328.19499999999994</v>
      </c>
      <c r="L724" s="29">
        <f>(VLOOKUP($G724,[9]Depth_Lookup!$A$3:$Z$542,11,FALSE))+(I724/100)</f>
        <v>328.82499999999993</v>
      </c>
      <c r="M724" s="67">
        <f>14</f>
        <v>14</v>
      </c>
      <c r="N724" s="70" t="s">
        <v>1389</v>
      </c>
      <c r="O724" s="70" t="s">
        <v>233</v>
      </c>
      <c r="P724" s="73"/>
      <c r="Q724" s="73"/>
      <c r="R724" s="73"/>
      <c r="S724" s="74"/>
      <c r="T724" s="73" t="s">
        <v>171</v>
      </c>
      <c r="U724" s="75" t="s">
        <v>182</v>
      </c>
      <c r="V724" s="73" t="s">
        <v>201</v>
      </c>
      <c r="W724" s="73" t="s">
        <v>166</v>
      </c>
      <c r="X724" s="73">
        <f>VLOOKUP(W724,[9]definitions_list_lookup!$V$12:$W$15,2,FALSE)</f>
        <v>1</v>
      </c>
      <c r="Y724" s="75" t="s">
        <v>241</v>
      </c>
      <c r="Z724" s="75">
        <f>VLOOKUP(Y724,[9]definitions_list_lookup!$AT$3:$AU$5,2,FALSE)</f>
        <v>0</v>
      </c>
      <c r="AA724" s="75">
        <v>2</v>
      </c>
      <c r="AB724" s="75"/>
      <c r="AC724" s="73"/>
      <c r="AD724" s="73"/>
      <c r="AE724" s="73" t="e">
        <f>VLOOKUP(AD724,definitions_list_lookup!$Y$12:$Z$15,2,FALSE)</f>
        <v>#N/A</v>
      </c>
      <c r="AF724" s="75"/>
      <c r="AG724" s="75" t="e">
        <f>VLOOKUP(AF724,definitions_list_lookup!$AT$3:$AU$5,2,FALSE)</f>
        <v>#N/A</v>
      </c>
      <c r="AH724" s="73"/>
      <c r="AI724" s="73"/>
      <c r="AJ724" s="73"/>
      <c r="AK724" s="72"/>
      <c r="AL724" s="76"/>
      <c r="AM724" s="76"/>
      <c r="AN724" s="72"/>
      <c r="AO724" s="76"/>
      <c r="AP724" s="72"/>
      <c r="AQ724" s="72"/>
      <c r="AR724" s="72"/>
      <c r="AS724" s="72"/>
      <c r="AT724" s="77">
        <v>34</v>
      </c>
      <c r="AU724" s="78">
        <v>90</v>
      </c>
      <c r="AV724" s="77">
        <v>0</v>
      </c>
      <c r="AW724" s="77">
        <v>360</v>
      </c>
      <c r="AX724" s="77">
        <f t="shared" si="322"/>
        <v>-90.000000000000014</v>
      </c>
      <c r="AY724" s="77">
        <f t="shared" si="323"/>
        <v>270</v>
      </c>
      <c r="AZ724" s="77">
        <f t="shared" si="324"/>
        <v>55.999999999999993</v>
      </c>
      <c r="BA724" s="77">
        <f t="shared" si="325"/>
        <v>360</v>
      </c>
      <c r="BB724" s="77">
        <f t="shared" si="326"/>
        <v>34.000000000000007</v>
      </c>
      <c r="BC724" s="77">
        <f t="shared" si="327"/>
        <v>90</v>
      </c>
      <c r="BD724" s="79">
        <f t="shared" si="328"/>
        <v>34.000000000000007</v>
      </c>
      <c r="BE724" s="70">
        <f t="shared" si="300"/>
        <v>64</v>
      </c>
      <c r="BF724" s="70">
        <f t="shared" si="301"/>
        <v>-4.0000000000000071</v>
      </c>
    </row>
    <row r="725" spans="3:58" s="70" customFormat="1">
      <c r="C725" s="70" t="s">
        <v>1386</v>
      </c>
      <c r="D725" s="70" t="s">
        <v>1387</v>
      </c>
      <c r="E725" s="70">
        <v>124</v>
      </c>
      <c r="F725" s="70">
        <v>1</v>
      </c>
      <c r="G725" s="71" t="str">
        <f t="shared" si="332"/>
        <v>124-1</v>
      </c>
      <c r="H725" s="70">
        <v>0</v>
      </c>
      <c r="I725" s="70">
        <v>71</v>
      </c>
      <c r="J725" s="70" t="b">
        <f>IF((I725/100)&gt;(VLOOKUP($G725,[9]Depth_Lookup!$A$3:$L$542,9,FALSE)),"Value too high",TRUE)</f>
        <v>1</v>
      </c>
      <c r="K725" s="29">
        <f>(VLOOKUP($G725,[9]Depth_Lookup!$A$3:$Z$542,11,FALSE))+(H725/100)</f>
        <v>328.75</v>
      </c>
      <c r="L725" s="29">
        <f>(VLOOKUP($G725,[9]Depth_Lookup!$A$3:$Z$542,11,FALSE))+(I725/100)</f>
        <v>329.46</v>
      </c>
      <c r="M725" s="67">
        <f>14</f>
        <v>14</v>
      </c>
      <c r="N725" s="70" t="s">
        <v>1389</v>
      </c>
      <c r="O725" s="70" t="s">
        <v>233</v>
      </c>
      <c r="P725" s="73"/>
      <c r="Q725" s="73"/>
      <c r="R725" s="73"/>
      <c r="S725" s="74"/>
      <c r="T725" s="73"/>
      <c r="U725" s="75"/>
      <c r="V725" s="73"/>
      <c r="W725" s="73"/>
      <c r="X725" s="73" t="e">
        <f>VLOOKUP(W725,[9]definitions_list_lookup!$V$12:$W$15,2,FALSE)</f>
        <v>#N/A</v>
      </c>
      <c r="Y725" s="75"/>
      <c r="Z725" s="75" t="e">
        <f>VLOOKUP(Y725,[9]definitions_list_lookup!$AT$3:$AU$5,2,FALSE)</f>
        <v>#N/A</v>
      </c>
      <c r="AA725" s="75"/>
      <c r="AB725" s="75"/>
      <c r="AC725" s="73"/>
      <c r="AD725" s="73"/>
      <c r="AE725" s="73" t="e">
        <f>VLOOKUP(AD725,definitions_list_lookup!$Y$12:$Z$15,2,FALSE)</f>
        <v>#N/A</v>
      </c>
      <c r="AF725" s="75"/>
      <c r="AG725" s="75" t="e">
        <f>VLOOKUP(AF725,definitions_list_lookup!$AT$3:$AU$5,2,FALSE)</f>
        <v>#N/A</v>
      </c>
      <c r="AH725" s="73"/>
      <c r="AI725" s="73"/>
      <c r="AJ725" s="73"/>
      <c r="AK725" s="72"/>
      <c r="AL725" s="76"/>
      <c r="AM725" s="76"/>
      <c r="AN725" s="72"/>
      <c r="AO725" s="76"/>
      <c r="AP725" s="72"/>
      <c r="AQ725" s="72"/>
      <c r="AR725" s="72"/>
      <c r="AS725" s="72"/>
      <c r="AT725" s="77">
        <v>30</v>
      </c>
      <c r="AU725" s="78">
        <v>90</v>
      </c>
      <c r="AV725" s="77">
        <v>0</v>
      </c>
      <c r="AW725" s="77">
        <v>360</v>
      </c>
      <c r="AX725" s="77">
        <f t="shared" si="322"/>
        <v>-90.000000000000014</v>
      </c>
      <c r="AY725" s="77">
        <f t="shared" si="323"/>
        <v>270</v>
      </c>
      <c r="AZ725" s="77">
        <f t="shared" si="324"/>
        <v>60.000000000000007</v>
      </c>
      <c r="BA725" s="77">
        <f t="shared" si="325"/>
        <v>360</v>
      </c>
      <c r="BB725" s="77">
        <f t="shared" si="326"/>
        <v>29.999999999999993</v>
      </c>
      <c r="BC725" s="77">
        <f t="shared" si="327"/>
        <v>90</v>
      </c>
      <c r="BD725" s="79">
        <f t="shared" si="328"/>
        <v>29.999999999999993</v>
      </c>
      <c r="BE725" s="70">
        <f t="shared" si="300"/>
        <v>59.999999999999993</v>
      </c>
      <c r="BF725" s="70">
        <f t="shared" si="301"/>
        <v>0</v>
      </c>
    </row>
    <row r="726" spans="3:58" s="70" customFormat="1">
      <c r="C726" s="70" t="s">
        <v>1386</v>
      </c>
      <c r="D726" s="70" t="s">
        <v>1387</v>
      </c>
      <c r="E726" s="70">
        <v>124</v>
      </c>
      <c r="F726" s="70">
        <v>2</v>
      </c>
      <c r="G726" s="71" t="str">
        <f t="shared" si="332"/>
        <v>124-2</v>
      </c>
      <c r="H726" s="70">
        <v>0</v>
      </c>
      <c r="I726" s="70">
        <v>87</v>
      </c>
      <c r="J726" s="70" t="b">
        <f>IF((I726/100)&gt;(VLOOKUP($G726,[9]Depth_Lookup!$A$3:$L$542,9,FALSE)),"Value too high",TRUE)</f>
        <v>1</v>
      </c>
      <c r="K726" s="29">
        <f>(VLOOKUP($G726,[9]Depth_Lookup!$A$3:$Z$542,11,FALSE))+(H726/100)</f>
        <v>329.46499999999997</v>
      </c>
      <c r="L726" s="29">
        <f>(VLOOKUP($G726,[9]Depth_Lookup!$A$3:$Z$542,11,FALSE))+(I726/100)</f>
        <v>330.33499999999998</v>
      </c>
      <c r="M726" s="67">
        <f>14</f>
        <v>14</v>
      </c>
      <c r="N726" s="70" t="s">
        <v>1389</v>
      </c>
      <c r="O726" s="70" t="s">
        <v>233</v>
      </c>
      <c r="P726" s="73"/>
      <c r="Q726" s="73"/>
      <c r="R726" s="73"/>
      <c r="S726" s="74"/>
      <c r="T726" s="73" t="s">
        <v>158</v>
      </c>
      <c r="U726" s="75" t="s">
        <v>182</v>
      </c>
      <c r="V726" s="73" t="s">
        <v>176</v>
      </c>
      <c r="W726" s="73" t="s">
        <v>107</v>
      </c>
      <c r="X726" s="73">
        <f>VLOOKUP(W726,[9]definitions_list_lookup!$V$12:$W$15,2,FALSE)</f>
        <v>2</v>
      </c>
      <c r="Y726" s="75" t="s">
        <v>241</v>
      </c>
      <c r="Z726" s="75">
        <f>VLOOKUP(Y726,[9]definitions_list_lookup!$AT$3:$AU$5,2,FALSE)</f>
        <v>0</v>
      </c>
      <c r="AA726" s="75"/>
      <c r="AB726" s="75"/>
      <c r="AC726" s="73"/>
      <c r="AD726" s="73"/>
      <c r="AE726" s="73" t="e">
        <f>VLOOKUP(AD726,definitions_list_lookup!$Y$12:$Z$15,2,FALSE)</f>
        <v>#N/A</v>
      </c>
      <c r="AF726" s="75"/>
      <c r="AG726" s="75" t="e">
        <f>VLOOKUP(AF726,definitions_list_lookup!$AT$3:$AU$5,2,FALSE)</f>
        <v>#N/A</v>
      </c>
      <c r="AH726" s="73"/>
      <c r="AI726" s="73"/>
      <c r="AJ726" s="73"/>
      <c r="AK726" s="72"/>
      <c r="AL726" s="76"/>
      <c r="AM726" s="76"/>
      <c r="AN726" s="72"/>
      <c r="AO726" s="76"/>
      <c r="AP726" s="72"/>
      <c r="AQ726" s="72"/>
      <c r="AR726" s="72"/>
      <c r="AS726" s="72"/>
      <c r="AT726" s="77">
        <v>18</v>
      </c>
      <c r="AU726" s="78">
        <v>90</v>
      </c>
      <c r="AV726" s="77">
        <v>0</v>
      </c>
      <c r="AW726" s="77">
        <v>360</v>
      </c>
      <c r="AX726" s="77">
        <f t="shared" si="322"/>
        <v>-90.000000000000014</v>
      </c>
      <c r="AY726" s="77">
        <f t="shared" si="323"/>
        <v>270</v>
      </c>
      <c r="AZ726" s="77">
        <f t="shared" si="324"/>
        <v>72</v>
      </c>
      <c r="BA726" s="77">
        <f t="shared" si="325"/>
        <v>360</v>
      </c>
      <c r="BB726" s="77">
        <f t="shared" si="326"/>
        <v>18</v>
      </c>
      <c r="BC726" s="77">
        <f t="shared" si="327"/>
        <v>90</v>
      </c>
      <c r="BD726" s="79">
        <f t="shared" si="328"/>
        <v>18</v>
      </c>
      <c r="BE726" s="70">
        <f t="shared" si="300"/>
        <v>48</v>
      </c>
      <c r="BF726" s="70">
        <f t="shared" si="301"/>
        <v>12</v>
      </c>
    </row>
    <row r="727" spans="3:58" s="70" customFormat="1">
      <c r="C727" s="70" t="s">
        <v>1386</v>
      </c>
      <c r="D727" s="70" t="s">
        <v>1387</v>
      </c>
      <c r="E727" s="70">
        <v>124</v>
      </c>
      <c r="F727" s="70">
        <v>3</v>
      </c>
      <c r="G727" s="71" t="str">
        <f t="shared" si="332"/>
        <v>124-3</v>
      </c>
      <c r="H727" s="70">
        <v>0</v>
      </c>
      <c r="I727" s="70">
        <v>16</v>
      </c>
      <c r="J727" s="70" t="b">
        <f>IF((I727/100)&gt;(VLOOKUP($G727,[9]Depth_Lookup!$A$3:$L$542,9,FALSE)),"Value too high",TRUE)</f>
        <v>1</v>
      </c>
      <c r="K727" s="29">
        <f>(VLOOKUP($G727,[9]Depth_Lookup!$A$3:$Z$542,11,FALSE))+(H727/100)</f>
        <v>330.42999999999995</v>
      </c>
      <c r="L727" s="29">
        <f>(VLOOKUP($G727,[9]Depth_Lookup!$A$3:$Z$542,11,FALSE))+(I727/100)</f>
        <v>330.59</v>
      </c>
      <c r="M727" s="67">
        <f>14</f>
        <v>14</v>
      </c>
      <c r="N727" s="70" t="s">
        <v>1389</v>
      </c>
      <c r="O727" s="70" t="s">
        <v>233</v>
      </c>
      <c r="P727" s="73"/>
      <c r="Q727" s="73"/>
      <c r="R727" s="73"/>
      <c r="S727" s="74"/>
      <c r="T727" s="73"/>
      <c r="U727" s="75"/>
      <c r="V727" s="73"/>
      <c r="W727" s="73"/>
      <c r="X727" s="73" t="e">
        <f>VLOOKUP(W727,[9]definitions_list_lookup!$V$12:$W$15,2,FALSE)</f>
        <v>#N/A</v>
      </c>
      <c r="Y727" s="75"/>
      <c r="Z727" s="75" t="e">
        <f>VLOOKUP(Y727,[9]definitions_list_lookup!$AT$3:$AU$5,2,FALSE)</f>
        <v>#N/A</v>
      </c>
      <c r="AA727" s="75"/>
      <c r="AB727" s="75"/>
      <c r="AC727" s="73"/>
      <c r="AD727" s="73"/>
      <c r="AE727" s="73" t="e">
        <f>VLOOKUP(AD727,definitions_list_lookup!$Y$12:$Z$15,2,FALSE)</f>
        <v>#N/A</v>
      </c>
      <c r="AF727" s="75"/>
      <c r="AG727" s="75" t="e">
        <f>VLOOKUP(AF727,definitions_list_lookup!$AT$3:$AU$5,2,FALSE)</f>
        <v>#N/A</v>
      </c>
      <c r="AH727" s="73"/>
      <c r="AI727" s="73"/>
      <c r="AJ727" s="73"/>
      <c r="AK727" s="72"/>
      <c r="AL727" s="76"/>
      <c r="AM727" s="76"/>
      <c r="AN727" s="72"/>
      <c r="AO727" s="76"/>
      <c r="AP727" s="72"/>
      <c r="AQ727" s="72"/>
      <c r="AR727" s="72"/>
      <c r="AS727" s="72"/>
      <c r="AT727" s="77">
        <v>27</v>
      </c>
      <c r="AU727" s="78">
        <v>90</v>
      </c>
      <c r="AV727" s="77">
        <v>0</v>
      </c>
      <c r="AW727" s="77">
        <v>360</v>
      </c>
      <c r="AX727" s="77">
        <f t="shared" si="322"/>
        <v>-90.000000000000014</v>
      </c>
      <c r="AY727" s="77">
        <f t="shared" si="323"/>
        <v>270</v>
      </c>
      <c r="AZ727" s="77">
        <f t="shared" si="324"/>
        <v>63</v>
      </c>
      <c r="BA727" s="77">
        <f t="shared" si="325"/>
        <v>360</v>
      </c>
      <c r="BB727" s="77">
        <f t="shared" si="326"/>
        <v>27</v>
      </c>
      <c r="BC727" s="77">
        <f t="shared" si="327"/>
        <v>90</v>
      </c>
      <c r="BD727" s="79">
        <f t="shared" si="328"/>
        <v>27</v>
      </c>
      <c r="BE727" s="70">
        <f t="shared" si="300"/>
        <v>57</v>
      </c>
      <c r="BF727" s="70">
        <f t="shared" si="301"/>
        <v>3</v>
      </c>
    </row>
    <row r="728" spans="3:58" s="70" customFormat="1">
      <c r="C728" s="70" t="s">
        <v>1386</v>
      </c>
      <c r="D728" s="70" t="s">
        <v>1387</v>
      </c>
      <c r="E728" s="70">
        <v>124</v>
      </c>
      <c r="F728" s="70">
        <v>3</v>
      </c>
      <c r="G728" s="71" t="str">
        <f t="shared" si="332"/>
        <v>124-3</v>
      </c>
      <c r="H728" s="70">
        <v>16</v>
      </c>
      <c r="I728" s="70">
        <v>81</v>
      </c>
      <c r="J728" s="70" t="b">
        <f>IF((I728/100)&gt;(VLOOKUP($G728,[9]Depth_Lookup!$A$3:$L$542,9,FALSE)),"Value too high",TRUE)</f>
        <v>1</v>
      </c>
      <c r="K728" s="29">
        <f>(VLOOKUP($G728,[9]Depth_Lookup!$A$3:$Z$542,11,FALSE))+(H728/100)</f>
        <v>330.59</v>
      </c>
      <c r="L728" s="29">
        <f>(VLOOKUP($G728,[9]Depth_Lookup!$A$3:$Z$542,11,FALSE))+(I728/100)</f>
        <v>331.23999999999995</v>
      </c>
      <c r="M728" s="67">
        <v>15</v>
      </c>
      <c r="N728" s="70" t="s">
        <v>1389</v>
      </c>
      <c r="O728" s="70" t="s">
        <v>170</v>
      </c>
      <c r="P728" s="73" t="s">
        <v>182</v>
      </c>
      <c r="Q728" s="73"/>
      <c r="R728" s="73"/>
      <c r="S728" s="74"/>
      <c r="T728" s="73"/>
      <c r="U728" s="75"/>
      <c r="V728" s="73"/>
      <c r="W728" s="73"/>
      <c r="X728" s="73" t="e">
        <f>VLOOKUP(W728,[9]definitions_list_lookup!$V$12:$W$15,2,FALSE)</f>
        <v>#N/A</v>
      </c>
      <c r="Y728" s="75"/>
      <c r="Z728" s="75" t="e">
        <f>VLOOKUP(Y728,[9]definitions_list_lookup!$AT$3:$AU$5,2,FALSE)</f>
        <v>#N/A</v>
      </c>
      <c r="AA728" s="75"/>
      <c r="AB728" s="75"/>
      <c r="AC728" s="73"/>
      <c r="AD728" s="73"/>
      <c r="AE728" s="73" t="e">
        <f>VLOOKUP(AD728,definitions_list_lookup!$Y$12:$Z$15,2,FALSE)</f>
        <v>#N/A</v>
      </c>
      <c r="AF728" s="75"/>
      <c r="AG728" s="75" t="e">
        <f>VLOOKUP(AF728,definitions_list_lookup!$AT$3:$AU$5,2,FALSE)</f>
        <v>#N/A</v>
      </c>
      <c r="AH728" s="73"/>
      <c r="AI728" s="73"/>
      <c r="AJ728" s="73"/>
      <c r="AK728" s="72"/>
      <c r="AL728" s="76"/>
      <c r="AM728" s="76"/>
      <c r="AN728" s="72"/>
      <c r="AO728" s="76"/>
      <c r="AP728" s="72"/>
      <c r="AQ728" s="72"/>
      <c r="AR728" s="72"/>
      <c r="AS728" s="72"/>
      <c r="AT728" s="29"/>
      <c r="AU728" s="49"/>
      <c r="AV728" s="29"/>
      <c r="AW728" s="29"/>
      <c r="AX728" s="29"/>
      <c r="AY728" s="29"/>
      <c r="AZ728" s="29"/>
      <c r="BA728" s="29"/>
    </row>
    <row r="729" spans="3:58" s="70" customFormat="1">
      <c r="C729" s="70" t="s">
        <v>1386</v>
      </c>
      <c r="D729" s="70" t="s">
        <v>1387</v>
      </c>
      <c r="E729" s="70">
        <v>124</v>
      </c>
      <c r="F729" s="70">
        <v>4</v>
      </c>
      <c r="G729" s="71" t="str">
        <f t="shared" si="332"/>
        <v>124-4</v>
      </c>
      <c r="H729" s="70">
        <v>0</v>
      </c>
      <c r="I729" s="70">
        <v>60</v>
      </c>
      <c r="J729" s="70" t="b">
        <f>IF((I729/100)&gt;(VLOOKUP($G729,[9]Depth_Lookup!$A$3:$L$542,9,FALSE)),"Value too high",TRUE)</f>
        <v>1</v>
      </c>
      <c r="K729" s="29">
        <f>(VLOOKUP($G729,[9]Depth_Lookup!$A$3:$Z$542,11,FALSE))+(H729/100)</f>
        <v>331.23999999999995</v>
      </c>
      <c r="L729" s="29">
        <f>(VLOOKUP($G729,[9]Depth_Lookup!$A$3:$Z$542,11,FALSE))+(I729/100)</f>
        <v>331.84</v>
      </c>
      <c r="M729" s="67">
        <v>15</v>
      </c>
      <c r="N729" s="70" t="s">
        <v>1389</v>
      </c>
      <c r="O729" s="70" t="s">
        <v>233</v>
      </c>
      <c r="P729" s="73"/>
      <c r="Q729" s="73"/>
      <c r="R729" s="73"/>
      <c r="S729" s="74"/>
      <c r="T729" s="73"/>
      <c r="U729" s="75"/>
      <c r="V729" s="73"/>
      <c r="W729" s="73"/>
      <c r="X729" s="73" t="e">
        <f>VLOOKUP(W729,[9]definitions_list_lookup!$V$12:$W$15,2,FALSE)</f>
        <v>#N/A</v>
      </c>
      <c r="Y729" s="75"/>
      <c r="Z729" s="75" t="e">
        <f>VLOOKUP(Y729,[9]definitions_list_lookup!$AT$3:$AU$5,2,FALSE)</f>
        <v>#N/A</v>
      </c>
      <c r="AA729" s="75"/>
      <c r="AB729" s="75"/>
      <c r="AC729" s="73"/>
      <c r="AD729" s="73"/>
      <c r="AE729" s="73" t="e">
        <f>VLOOKUP(AD729,definitions_list_lookup!$Y$12:$Z$15,2,FALSE)</f>
        <v>#N/A</v>
      </c>
      <c r="AF729" s="75"/>
      <c r="AG729" s="75" t="e">
        <f>VLOOKUP(AF729,definitions_list_lookup!$AT$3:$AU$5,2,FALSE)</f>
        <v>#N/A</v>
      </c>
      <c r="AH729" s="73"/>
      <c r="AI729" s="73"/>
      <c r="AJ729" s="73"/>
      <c r="AK729" s="72"/>
      <c r="AL729" s="76"/>
      <c r="AM729" s="76"/>
      <c r="AN729" s="72"/>
      <c r="AO729" s="76"/>
      <c r="AP729" s="72"/>
      <c r="AQ729" s="72"/>
      <c r="AR729" s="72"/>
      <c r="AS729" s="72"/>
      <c r="AT729" s="77">
        <v>16</v>
      </c>
      <c r="AU729" s="78">
        <v>90</v>
      </c>
      <c r="AV729" s="77">
        <v>0</v>
      </c>
      <c r="AW729" s="77">
        <v>360</v>
      </c>
      <c r="AX729" s="77">
        <f>+(IF($AU729&lt;$AW729,((MIN($AW729,$AU729)+(DEGREES(ATAN((TAN(RADIANS($AV729))/((TAN(RADIANS($AT729))*SIN(RADIANS(ABS($AU729-$AW729))))))-(COS(RADIANS(ABS($AU729-$AW729)))/SIN(RADIANS(ABS($AU729-$AW729)))))))-180)),((MAX($AW729,$AU729)-(DEGREES(ATAN((TAN(RADIANS($AV729))/((TAN(RADIANS($AT729))*SIN(RADIANS(ABS($AU729-$AW729))))))-(COS(RADIANS(ABS($AU729-$AW729)))/SIN(RADIANS(ABS($AU729-$AW729)))))))-180))))</f>
        <v>-90.000000000000014</v>
      </c>
      <c r="AY729" s="77">
        <f>IF($AX729&gt;0,$AX729,360+$AX729)</f>
        <v>270</v>
      </c>
      <c r="AZ729" s="77">
        <f>+ABS(DEGREES(ATAN((COS(RADIANS(ABS($AX729+180-(IF($AU729&gt;$AW729,MAX($AV729,$AU729),MIN($AU729,$AW729))))))/(TAN(RADIANS($AT729)))))))</f>
        <v>74</v>
      </c>
      <c r="BA729" s="77">
        <f>+IF(($AX729+90)&gt;0,$AX729+90,$AX729+450)</f>
        <v>360</v>
      </c>
      <c r="BB729" s="77">
        <f>-$AZ729+90</f>
        <v>16</v>
      </c>
      <c r="BC729" s="77">
        <f>IF(($AY729&lt;180),$AY729+180,$AY729-180)</f>
        <v>90</v>
      </c>
      <c r="BD729" s="79">
        <f>-$AZ729+90</f>
        <v>16</v>
      </c>
      <c r="BE729" s="70">
        <f t="shared" si="300"/>
        <v>46</v>
      </c>
      <c r="BF729" s="70">
        <f t="shared" si="301"/>
        <v>14</v>
      </c>
    </row>
    <row r="730" spans="3:58" s="70" customFormat="1">
      <c r="C730" s="70" t="s">
        <v>1386</v>
      </c>
      <c r="D730" s="70" t="s">
        <v>1387</v>
      </c>
      <c r="E730" s="70">
        <v>125</v>
      </c>
      <c r="F730" s="70">
        <v>1</v>
      </c>
      <c r="G730" s="71" t="str">
        <f t="shared" si="332"/>
        <v>125-1</v>
      </c>
      <c r="H730" s="70">
        <v>0</v>
      </c>
      <c r="I730" s="70">
        <v>85</v>
      </c>
      <c r="J730" s="70" t="b">
        <f>IF((I730/100)&gt;(VLOOKUP($G730,[10]Depth_Lookup!$A$3:$L$542,9,FALSE)),"Value too high",TRUE)</f>
        <v>1</v>
      </c>
      <c r="K730" s="29">
        <f>(VLOOKUP($G730,[10]Depth_Lookup!$A$3:$Z$542,11,FALSE))+(H730/100)</f>
        <v>331.8</v>
      </c>
      <c r="L730" s="29">
        <f>(VLOOKUP($G730,[10]Depth_Lookup!$A$3:$Z$542,11,FALSE))+(I730/100)</f>
        <v>332.65000000000003</v>
      </c>
      <c r="M730" s="67">
        <v>15</v>
      </c>
      <c r="N730" s="70" t="s">
        <v>1389</v>
      </c>
      <c r="O730" s="70" t="s">
        <v>233</v>
      </c>
      <c r="P730" s="73"/>
      <c r="Q730" s="73"/>
      <c r="R730" s="73"/>
      <c r="S730" s="74"/>
      <c r="T730" s="73"/>
      <c r="U730" s="75"/>
      <c r="V730" s="73"/>
      <c r="W730" s="73" t="s">
        <v>168</v>
      </c>
      <c r="X730" s="73">
        <f>VLOOKUP(W730,[10]definitions_list_lookup!$V$12:$W$15,2,FALSE)</f>
        <v>0</v>
      </c>
      <c r="Y730" s="75"/>
      <c r="Z730" s="75" t="e">
        <f>VLOOKUP(Y730,[10]definitions_list_lookup!$AT$3:$AU$5,2,FALSE)</f>
        <v>#N/A</v>
      </c>
      <c r="AA730" s="75"/>
      <c r="AB730" s="75"/>
      <c r="AC730" s="73"/>
      <c r="AD730" s="73"/>
      <c r="AE730" s="73" t="e">
        <f>VLOOKUP(AD730,definitions_list_lookup!$Y$12:$Z$15,2,FALSE)</f>
        <v>#N/A</v>
      </c>
      <c r="AF730" s="75"/>
      <c r="AG730" s="75" t="e">
        <f>VLOOKUP(AF730,definitions_list_lookup!$AT$3:$AU$5,2,FALSE)</f>
        <v>#N/A</v>
      </c>
      <c r="AH730" s="73"/>
      <c r="AI730" s="73"/>
      <c r="AJ730" s="73"/>
      <c r="AK730" s="72"/>
      <c r="AL730" s="76"/>
      <c r="AM730" s="76"/>
      <c r="AN730" s="72"/>
      <c r="AO730" s="76"/>
      <c r="AP730" s="72"/>
      <c r="AQ730" s="72"/>
      <c r="AR730" s="72"/>
      <c r="AS730" s="72"/>
      <c r="AT730" s="77">
        <v>16</v>
      </c>
      <c r="AU730" s="78">
        <v>90</v>
      </c>
      <c r="AV730" s="77">
        <v>0</v>
      </c>
      <c r="AW730" s="77">
        <v>360</v>
      </c>
      <c r="AX730" s="77">
        <f>+(IF($AU730&lt;$AW730,((MIN($AW730,$AU730)+(DEGREES(ATAN((TAN(RADIANS($AV730))/((TAN(RADIANS($AT730))*SIN(RADIANS(ABS($AU730-$AW730))))))-(COS(RADIANS(ABS($AU730-$AW730)))/SIN(RADIANS(ABS($AU730-$AW730)))))))-180)),((MAX($AW730,$AU730)-(DEGREES(ATAN((TAN(RADIANS($AV730))/((TAN(RADIANS($AT730))*SIN(RADIANS(ABS($AU730-$AW730))))))-(COS(RADIANS(ABS($AU730-$AW730)))/SIN(RADIANS(ABS($AU730-$AW730)))))))-180))))</f>
        <v>-90.000000000000014</v>
      </c>
      <c r="AY730" s="77">
        <f>IF($AX730&gt;0,$AX730,360+$AX730)</f>
        <v>270</v>
      </c>
      <c r="AZ730" s="77">
        <f>+ABS(DEGREES(ATAN((COS(RADIANS(ABS($AX730+180-(IF($AU730&gt;$AW730,MAX($AV730,$AU730),MIN($AU730,$AW730))))))/(TAN(RADIANS($AT730)))))))</f>
        <v>74</v>
      </c>
      <c r="BA730" s="77">
        <f>+IF(($AX730+90)&gt;0,$AX730+90,$AX730+450)</f>
        <v>360</v>
      </c>
      <c r="BB730" s="77">
        <f>-$AZ730+90</f>
        <v>16</v>
      </c>
      <c r="BC730" s="77">
        <f>IF(($AY730&lt;180),$AY730+180,$AY730-180)</f>
        <v>90</v>
      </c>
      <c r="BD730" s="79">
        <f>-$AZ730+90</f>
        <v>16</v>
      </c>
      <c r="BE730" s="70">
        <f t="shared" si="300"/>
        <v>46</v>
      </c>
      <c r="BF730" s="70">
        <f t="shared" si="301"/>
        <v>14</v>
      </c>
    </row>
    <row r="731" spans="3:58" s="70" customFormat="1">
      <c r="C731" s="70" t="s">
        <v>1386</v>
      </c>
      <c r="D731" s="70" t="s">
        <v>1387</v>
      </c>
      <c r="E731" s="70">
        <v>125</v>
      </c>
      <c r="F731" s="70">
        <v>2</v>
      </c>
      <c r="G731" s="71" t="str">
        <f t="shared" si="332"/>
        <v>125-2</v>
      </c>
      <c r="H731" s="70">
        <v>0</v>
      </c>
      <c r="I731" s="70">
        <v>94</v>
      </c>
      <c r="J731" s="70" t="b">
        <f>IF((I731/100)&gt;(VLOOKUP($G731,[10]Depth_Lookup!$A$3:$L$542,9,FALSE)),"Value too high",TRUE)</f>
        <v>1</v>
      </c>
      <c r="K731" s="29">
        <f>(VLOOKUP($G731,[10]Depth_Lookup!$A$3:$Z$542,11,FALSE))+(H731/100)</f>
        <v>332.65500000000003</v>
      </c>
      <c r="L731" s="29">
        <f>(VLOOKUP($G731,[10]Depth_Lookup!$A$3:$Z$542,11,FALSE))+(I731/100)</f>
        <v>333.59500000000003</v>
      </c>
      <c r="M731" s="67">
        <v>15</v>
      </c>
      <c r="N731" s="70" t="s">
        <v>1389</v>
      </c>
      <c r="O731" s="70" t="s">
        <v>233</v>
      </c>
      <c r="P731" s="73"/>
      <c r="Q731" s="73"/>
      <c r="R731" s="73"/>
      <c r="S731" s="74"/>
      <c r="T731" s="73"/>
      <c r="U731" s="75"/>
      <c r="V731" s="73"/>
      <c r="W731" s="73" t="s">
        <v>168</v>
      </c>
      <c r="X731" s="73">
        <f>VLOOKUP(W731,[10]definitions_list_lookup!$V$12:$W$15,2,FALSE)</f>
        <v>0</v>
      </c>
      <c r="Y731" s="75"/>
      <c r="Z731" s="75" t="e">
        <f>VLOOKUP(Y731,[10]definitions_list_lookup!$AT$3:$AU$5,2,FALSE)</f>
        <v>#N/A</v>
      </c>
      <c r="AA731" s="75"/>
      <c r="AB731" s="75"/>
      <c r="AC731" s="73"/>
      <c r="AD731" s="73"/>
      <c r="AE731" s="73" t="e">
        <f>VLOOKUP(AD731,definitions_list_lookup!$Y$12:$Z$15,2,FALSE)</f>
        <v>#N/A</v>
      </c>
      <c r="AF731" s="75"/>
      <c r="AG731" s="75" t="e">
        <f>VLOOKUP(AF731,definitions_list_lookup!$AT$3:$AU$5,2,FALSE)</f>
        <v>#N/A</v>
      </c>
      <c r="AH731" s="73"/>
      <c r="AI731" s="73"/>
      <c r="AJ731" s="73"/>
      <c r="AK731" s="72"/>
      <c r="AL731" s="76"/>
      <c r="AM731" s="76"/>
      <c r="AN731" s="72"/>
      <c r="AO731" s="76"/>
      <c r="AP731" s="72"/>
      <c r="AQ731" s="72"/>
      <c r="AR731" s="72"/>
      <c r="AS731" s="72"/>
      <c r="AT731" s="77">
        <v>35</v>
      </c>
      <c r="AU731" s="78">
        <v>90</v>
      </c>
      <c r="AV731" s="77">
        <v>0</v>
      </c>
      <c r="AW731" s="77">
        <v>360</v>
      </c>
      <c r="AX731" s="77">
        <f t="shared" si="322"/>
        <v>-90.000000000000014</v>
      </c>
      <c r="AY731" s="77">
        <f t="shared" si="323"/>
        <v>270</v>
      </c>
      <c r="AZ731" s="77">
        <f t="shared" si="324"/>
        <v>55</v>
      </c>
      <c r="BA731" s="77">
        <f t="shared" si="325"/>
        <v>360</v>
      </c>
      <c r="BB731" s="77">
        <f t="shared" si="326"/>
        <v>35</v>
      </c>
      <c r="BC731" s="77">
        <f t="shared" si="327"/>
        <v>90</v>
      </c>
      <c r="BD731" s="79">
        <f t="shared" si="328"/>
        <v>35</v>
      </c>
      <c r="BE731" s="70">
        <f t="shared" si="300"/>
        <v>65</v>
      </c>
      <c r="BF731" s="70">
        <f t="shared" si="301"/>
        <v>-5</v>
      </c>
    </row>
    <row r="732" spans="3:58" s="70" customFormat="1">
      <c r="C732" s="70" t="s">
        <v>1386</v>
      </c>
      <c r="D732" s="70" t="s">
        <v>1387</v>
      </c>
      <c r="E732" s="70">
        <v>125</v>
      </c>
      <c r="F732" s="70">
        <v>3</v>
      </c>
      <c r="G732" s="71" t="str">
        <f t="shared" si="332"/>
        <v>125-3</v>
      </c>
      <c r="H732" s="70">
        <v>0</v>
      </c>
      <c r="I732" s="70">
        <v>62</v>
      </c>
      <c r="J732" s="70" t="b">
        <f>IF((I732/100)&gt;(VLOOKUP($G732,[10]Depth_Lookup!$A$3:$L$542,9,FALSE)),"Value too high",TRUE)</f>
        <v>1</v>
      </c>
      <c r="K732" s="29">
        <f>(VLOOKUP($G732,[10]Depth_Lookup!$A$3:$Z$542,11,FALSE))+(H732/100)</f>
        <v>333.6</v>
      </c>
      <c r="L732" s="29">
        <f>(VLOOKUP($G732,[10]Depth_Lookup!$A$3:$Z$542,11,FALSE))+(I732/100)</f>
        <v>334.22</v>
      </c>
      <c r="M732" s="67">
        <v>15</v>
      </c>
      <c r="N732" s="70" t="s">
        <v>1389</v>
      </c>
      <c r="O732" s="70" t="s">
        <v>233</v>
      </c>
      <c r="P732" s="73"/>
      <c r="Q732" s="73"/>
      <c r="R732" s="73"/>
      <c r="S732" s="74"/>
      <c r="T732" s="73"/>
      <c r="U732" s="75"/>
      <c r="V732" s="73"/>
      <c r="W732" s="73" t="s">
        <v>168</v>
      </c>
      <c r="X732" s="73">
        <f>VLOOKUP(W732,[10]definitions_list_lookup!$V$12:$W$15,2,FALSE)</f>
        <v>0</v>
      </c>
      <c r="Y732" s="75"/>
      <c r="Z732" s="75" t="e">
        <f>VLOOKUP(Y732,[10]definitions_list_lookup!$AT$3:$AU$5,2,FALSE)</f>
        <v>#N/A</v>
      </c>
      <c r="AA732" s="75"/>
      <c r="AB732" s="75"/>
      <c r="AC732" s="73"/>
      <c r="AD732" s="73"/>
      <c r="AE732" s="73" t="e">
        <f>VLOOKUP(AD732,definitions_list_lookup!$Y$12:$Z$15,2,FALSE)</f>
        <v>#N/A</v>
      </c>
      <c r="AF732" s="75"/>
      <c r="AG732" s="75" t="e">
        <f>VLOOKUP(AF732,definitions_list_lookup!$AT$3:$AU$5,2,FALSE)</f>
        <v>#N/A</v>
      </c>
      <c r="AH732" s="73"/>
      <c r="AI732" s="73"/>
      <c r="AJ732" s="73"/>
      <c r="AK732" s="72"/>
      <c r="AL732" s="76"/>
      <c r="AM732" s="76"/>
      <c r="AN732" s="72"/>
      <c r="AO732" s="76"/>
      <c r="AP732" s="72"/>
      <c r="AQ732" s="72"/>
      <c r="AR732" s="72"/>
      <c r="AS732" s="72"/>
      <c r="AT732" s="77">
        <v>22</v>
      </c>
      <c r="AU732" s="78">
        <v>260</v>
      </c>
      <c r="AV732" s="77">
        <v>0</v>
      </c>
      <c r="AW732" s="77">
        <v>90</v>
      </c>
      <c r="AX732" s="77">
        <f t="shared" si="322"/>
        <v>0</v>
      </c>
      <c r="AY732" s="77">
        <f t="shared" si="323"/>
        <v>360</v>
      </c>
      <c r="AZ732" s="77">
        <f t="shared" si="324"/>
        <v>23.257758502190864</v>
      </c>
      <c r="BA732" s="77">
        <f t="shared" si="325"/>
        <v>90</v>
      </c>
      <c r="BB732" s="77">
        <f t="shared" si="326"/>
        <v>66.742241497809133</v>
      </c>
      <c r="BC732" s="77">
        <f t="shared" si="327"/>
        <v>180</v>
      </c>
      <c r="BD732" s="79">
        <f t="shared" si="328"/>
        <v>66.742241497809133</v>
      </c>
      <c r="BE732" s="70">
        <f t="shared" si="300"/>
        <v>96.742241497809133</v>
      </c>
      <c r="BF732" s="70">
        <f t="shared" si="301"/>
        <v>-36.742241497809133</v>
      </c>
    </row>
    <row r="733" spans="3:58" s="70" customFormat="1">
      <c r="C733" s="70" t="s">
        <v>1386</v>
      </c>
      <c r="D733" s="70" t="s">
        <v>1387</v>
      </c>
      <c r="E733" s="70">
        <v>125</v>
      </c>
      <c r="F733" s="70">
        <v>4</v>
      </c>
      <c r="G733" s="71" t="str">
        <f t="shared" si="332"/>
        <v>125-4</v>
      </c>
      <c r="H733" s="70">
        <v>0</v>
      </c>
      <c r="I733" s="70">
        <v>65</v>
      </c>
      <c r="J733" s="70" t="b">
        <f>IF((I733/100)&gt;(VLOOKUP($G733,[10]Depth_Lookup!$A$3:$L$542,9,FALSE)),"Value too high",TRUE)</f>
        <v>1</v>
      </c>
      <c r="K733" s="29">
        <f>(VLOOKUP($G733,[10]Depth_Lookup!$A$3:$Z$542,11,FALSE))+(H733/100)</f>
        <v>334.22</v>
      </c>
      <c r="L733" s="29">
        <f>(VLOOKUP($G733,[10]Depth_Lookup!$A$3:$Z$542,11,FALSE))+(I733/100)</f>
        <v>334.87</v>
      </c>
      <c r="M733" s="67">
        <v>15</v>
      </c>
      <c r="N733" s="70" t="s">
        <v>1389</v>
      </c>
      <c r="O733" s="70" t="s">
        <v>233</v>
      </c>
      <c r="P733" s="73"/>
      <c r="Q733" s="73"/>
      <c r="R733" s="73"/>
      <c r="S733" s="74"/>
      <c r="T733" s="73"/>
      <c r="U733" s="75"/>
      <c r="V733" s="73"/>
      <c r="W733" s="73" t="s">
        <v>168</v>
      </c>
      <c r="X733" s="73">
        <f>VLOOKUP(W733,[10]definitions_list_lookup!$V$12:$W$15,2,FALSE)</f>
        <v>0</v>
      </c>
      <c r="Y733" s="75"/>
      <c r="Z733" s="75" t="e">
        <f>VLOOKUP(Y733,[10]definitions_list_lookup!$AT$3:$AU$5,2,FALSE)</f>
        <v>#N/A</v>
      </c>
      <c r="AA733" s="75"/>
      <c r="AB733" s="75"/>
      <c r="AC733" s="73"/>
      <c r="AD733" s="73"/>
      <c r="AE733" s="73" t="e">
        <f>VLOOKUP(AD733,definitions_list_lookup!$Y$12:$Z$15,2,FALSE)</f>
        <v>#N/A</v>
      </c>
      <c r="AF733" s="75"/>
      <c r="AG733" s="75" t="e">
        <f>VLOOKUP(AF733,definitions_list_lookup!$AT$3:$AU$5,2,FALSE)</f>
        <v>#N/A</v>
      </c>
      <c r="AH733" s="73"/>
      <c r="AI733" s="73"/>
      <c r="AJ733" s="73"/>
      <c r="AK733" s="72"/>
      <c r="AL733" s="76"/>
      <c r="AM733" s="76"/>
      <c r="AN733" s="72"/>
      <c r="AO733" s="76"/>
      <c r="AP733" s="72"/>
      <c r="AQ733" s="72"/>
      <c r="AR733" s="72"/>
      <c r="AS733" s="72"/>
      <c r="AT733" s="77">
        <v>0</v>
      </c>
      <c r="AU733" s="78">
        <v>90</v>
      </c>
      <c r="AV733" s="77">
        <v>25</v>
      </c>
      <c r="AW733" s="77">
        <v>360</v>
      </c>
      <c r="AX733" s="77" t="e">
        <f t="shared" si="322"/>
        <v>#DIV/0!</v>
      </c>
      <c r="AY733" s="77" t="e">
        <f t="shared" si="323"/>
        <v>#DIV/0!</v>
      </c>
      <c r="AZ733" s="77" t="e">
        <f t="shared" si="324"/>
        <v>#DIV/0!</v>
      </c>
      <c r="BA733" s="77" t="e">
        <f t="shared" si="325"/>
        <v>#DIV/0!</v>
      </c>
      <c r="BB733" s="77" t="e">
        <f t="shared" si="326"/>
        <v>#DIV/0!</v>
      </c>
      <c r="BC733" s="77" t="e">
        <f t="shared" si="327"/>
        <v>#DIV/0!</v>
      </c>
      <c r="BD733" s="79" t="e">
        <f t="shared" si="328"/>
        <v>#DIV/0!</v>
      </c>
      <c r="BE733" s="70" t="e">
        <f t="shared" si="300"/>
        <v>#DIV/0!</v>
      </c>
      <c r="BF733" s="70" t="e">
        <f t="shared" si="301"/>
        <v>#DIV/0!</v>
      </c>
    </row>
    <row r="734" spans="3:58" s="70" customFormat="1">
      <c r="C734" s="70" t="s">
        <v>1386</v>
      </c>
      <c r="D734" s="70" t="s">
        <v>1387</v>
      </c>
      <c r="E734" s="70">
        <v>126</v>
      </c>
      <c r="F734" s="70">
        <v>1</v>
      </c>
      <c r="G734" s="71" t="str">
        <f t="shared" si="332"/>
        <v>126-1</v>
      </c>
      <c r="H734" s="70">
        <v>0</v>
      </c>
      <c r="I734" s="70">
        <v>68</v>
      </c>
      <c r="J734" s="70" t="b">
        <f>IF((I734/100)&gt;(VLOOKUP($G734,[10]Depth_Lookup!$A$3:$L$542,9,FALSE)),"Value too high",TRUE)</f>
        <v>1</v>
      </c>
      <c r="K734" s="29">
        <f>(VLOOKUP($G734,[10]Depth_Lookup!$A$3:$Z$542,11,FALSE))+(H734/100)</f>
        <v>334.85</v>
      </c>
      <c r="L734" s="29">
        <f>(VLOOKUP($G734,[10]Depth_Lookup!$A$3:$Z$542,11,FALSE))+(I734/100)</f>
        <v>335.53000000000003</v>
      </c>
      <c r="M734" s="67">
        <v>15</v>
      </c>
      <c r="N734" s="70" t="s">
        <v>1389</v>
      </c>
      <c r="O734" s="70" t="s">
        <v>233</v>
      </c>
      <c r="P734" s="73"/>
      <c r="Q734" s="73"/>
      <c r="R734" s="73"/>
      <c r="S734" s="74"/>
      <c r="T734" s="73"/>
      <c r="U734" s="75"/>
      <c r="V734" s="73"/>
      <c r="W734" s="73" t="s">
        <v>168</v>
      </c>
      <c r="X734" s="73">
        <f>VLOOKUP(W734,[10]definitions_list_lookup!$V$12:$W$15,2,FALSE)</f>
        <v>0</v>
      </c>
      <c r="Y734" s="75"/>
      <c r="Z734" s="75" t="e">
        <f>VLOOKUP(Y734,[10]definitions_list_lookup!$AT$3:$AU$5,2,FALSE)</f>
        <v>#N/A</v>
      </c>
      <c r="AA734" s="75"/>
      <c r="AB734" s="75"/>
      <c r="AC734" s="73"/>
      <c r="AD734" s="73"/>
      <c r="AE734" s="73" t="e">
        <f>VLOOKUP(AD734,definitions_list_lookup!$Y$12:$Z$15,2,FALSE)</f>
        <v>#N/A</v>
      </c>
      <c r="AF734" s="75"/>
      <c r="AG734" s="75" t="e">
        <f>VLOOKUP(AF734,definitions_list_lookup!$AT$3:$AU$5,2,FALSE)</f>
        <v>#N/A</v>
      </c>
      <c r="AH734" s="73"/>
      <c r="AI734" s="73"/>
      <c r="AJ734" s="73"/>
      <c r="AK734" s="72"/>
      <c r="AL734" s="76"/>
      <c r="AM734" s="76"/>
      <c r="AN734" s="72"/>
      <c r="AO734" s="76"/>
      <c r="AP734" s="72"/>
      <c r="AQ734" s="72"/>
      <c r="AR734" s="72"/>
      <c r="AS734" s="72"/>
      <c r="AT734" s="77">
        <v>32</v>
      </c>
      <c r="AU734" s="78">
        <v>90</v>
      </c>
      <c r="AV734" s="77">
        <v>15</v>
      </c>
      <c r="AW734" s="77">
        <v>360</v>
      </c>
      <c r="AX734" s="77">
        <f t="shared" si="322"/>
        <v>-113.21005746696666</v>
      </c>
      <c r="AY734" s="77">
        <f t="shared" si="323"/>
        <v>246.78994253303335</v>
      </c>
      <c r="AZ734" s="77">
        <f t="shared" si="324"/>
        <v>55.788375422334681</v>
      </c>
      <c r="BA734" s="77">
        <f t="shared" si="325"/>
        <v>336.78994253303335</v>
      </c>
      <c r="BB734" s="77">
        <f t="shared" si="326"/>
        <v>34.211624577665319</v>
      </c>
      <c r="BC734" s="77">
        <f t="shared" si="327"/>
        <v>66.789942533033354</v>
      </c>
      <c r="BD734" s="79">
        <f t="shared" si="328"/>
        <v>34.211624577665319</v>
      </c>
      <c r="BE734" s="70">
        <f t="shared" si="300"/>
        <v>64.211624577665319</v>
      </c>
      <c r="BF734" s="70">
        <f t="shared" si="301"/>
        <v>-4.2116245776653187</v>
      </c>
    </row>
    <row r="735" spans="3:58" s="70" customFormat="1">
      <c r="C735" s="70" t="s">
        <v>1386</v>
      </c>
      <c r="D735" s="70" t="s">
        <v>1387</v>
      </c>
      <c r="E735" s="70">
        <v>126</v>
      </c>
      <c r="F735" s="70">
        <v>2</v>
      </c>
      <c r="G735" s="71" t="str">
        <f t="shared" si="332"/>
        <v>126-2</v>
      </c>
      <c r="H735" s="70">
        <v>0</v>
      </c>
      <c r="I735" s="70">
        <v>75</v>
      </c>
      <c r="J735" s="70" t="b">
        <f>IF((I735/100)&gt;(VLOOKUP($G735,[10]Depth_Lookup!$A$3:$L$542,9,FALSE)),"Value too high",TRUE)</f>
        <v>1</v>
      </c>
      <c r="K735" s="29">
        <f>(VLOOKUP($G735,[10]Depth_Lookup!$A$3:$Z$542,11,FALSE))+(H735/100)</f>
        <v>335.53500000000003</v>
      </c>
      <c r="L735" s="29">
        <f>(VLOOKUP($G735,[10]Depth_Lookup!$A$3:$Z$542,11,FALSE))+(I735/100)</f>
        <v>336.28500000000003</v>
      </c>
      <c r="M735" s="67">
        <v>15</v>
      </c>
      <c r="N735" s="70" t="s">
        <v>1389</v>
      </c>
      <c r="O735" s="70" t="s">
        <v>233</v>
      </c>
      <c r="P735" s="73"/>
      <c r="Q735" s="73"/>
      <c r="R735" s="73"/>
      <c r="S735" s="74"/>
      <c r="T735" s="73"/>
      <c r="U735" s="75"/>
      <c r="V735" s="73"/>
      <c r="W735" s="73" t="s">
        <v>168</v>
      </c>
      <c r="X735" s="73">
        <f>VLOOKUP(W735,[10]definitions_list_lookup!$V$12:$W$15,2,FALSE)</f>
        <v>0</v>
      </c>
      <c r="Y735" s="75"/>
      <c r="Z735" s="75" t="e">
        <f>VLOOKUP(Y735,[10]definitions_list_lookup!$AT$3:$AU$5,2,FALSE)</f>
        <v>#N/A</v>
      </c>
      <c r="AA735" s="75"/>
      <c r="AB735" s="75"/>
      <c r="AC735" s="73"/>
      <c r="AD735" s="73"/>
      <c r="AE735" s="73" t="e">
        <f>VLOOKUP(AD735,definitions_list_lookup!$Y$12:$Z$15,2,FALSE)</f>
        <v>#N/A</v>
      </c>
      <c r="AF735" s="75"/>
      <c r="AG735" s="75" t="e">
        <f>VLOOKUP(AF735,definitions_list_lookup!$AT$3:$AU$5,2,FALSE)</f>
        <v>#N/A</v>
      </c>
      <c r="AH735" s="73"/>
      <c r="AI735" s="73"/>
      <c r="AJ735" s="73"/>
      <c r="AK735" s="72"/>
      <c r="AL735" s="76"/>
      <c r="AM735" s="76"/>
      <c r="AN735" s="72"/>
      <c r="AO735" s="76"/>
      <c r="AP735" s="72"/>
      <c r="AQ735" s="72"/>
      <c r="AR735" s="72"/>
      <c r="AS735" s="72"/>
      <c r="AT735" s="77">
        <v>35</v>
      </c>
      <c r="AU735" s="78">
        <v>90</v>
      </c>
      <c r="AV735" s="77"/>
      <c r="AW735" s="77"/>
      <c r="AX735" s="77">
        <f t="shared" si="322"/>
        <v>-90</v>
      </c>
      <c r="AY735" s="77">
        <f t="shared" si="323"/>
        <v>270</v>
      </c>
      <c r="AZ735" s="77">
        <f t="shared" si="324"/>
        <v>55</v>
      </c>
      <c r="BA735" s="77">
        <f t="shared" si="325"/>
        <v>360</v>
      </c>
      <c r="BB735" s="77">
        <f t="shared" si="326"/>
        <v>35</v>
      </c>
      <c r="BC735" s="77">
        <f t="shared" si="327"/>
        <v>90</v>
      </c>
      <c r="BD735" s="79">
        <f t="shared" si="328"/>
        <v>35</v>
      </c>
      <c r="BE735" s="70">
        <f t="shared" si="300"/>
        <v>65</v>
      </c>
      <c r="BF735" s="70">
        <f t="shared" si="301"/>
        <v>-5</v>
      </c>
    </row>
    <row r="736" spans="3:58" s="70" customFormat="1">
      <c r="C736" s="70" t="s">
        <v>1386</v>
      </c>
      <c r="D736" s="70" t="s">
        <v>1387</v>
      </c>
      <c r="E736" s="70">
        <v>126</v>
      </c>
      <c r="F736" s="70">
        <v>3</v>
      </c>
      <c r="G736" s="71" t="str">
        <f t="shared" si="332"/>
        <v>126-3</v>
      </c>
      <c r="H736" s="70">
        <v>0</v>
      </c>
      <c r="I736" s="70">
        <v>81</v>
      </c>
      <c r="J736" s="70" t="b">
        <f>IF((I736/100)&gt;(VLOOKUP($G736,[10]Depth_Lookup!$A$3:$L$542,9,FALSE)),"Value too high",TRUE)</f>
        <v>1</v>
      </c>
      <c r="K736" s="29">
        <f>(VLOOKUP($G736,[10]Depth_Lookup!$A$3:$Z$542,11,FALSE))+(H736/100)</f>
        <v>336.29</v>
      </c>
      <c r="L736" s="29">
        <f>(VLOOKUP($G736,[10]Depth_Lookup!$A$3:$Z$542,11,FALSE))+(I736/100)</f>
        <v>337.1</v>
      </c>
      <c r="M736" s="67">
        <v>15</v>
      </c>
      <c r="N736" s="70" t="s">
        <v>1389</v>
      </c>
      <c r="O736" s="70" t="s">
        <v>18</v>
      </c>
      <c r="P736" s="73"/>
      <c r="Q736" s="73"/>
      <c r="R736" s="73"/>
      <c r="S736" s="74"/>
      <c r="T736" s="73"/>
      <c r="U736" s="75"/>
      <c r="V736" s="73"/>
      <c r="W736" s="73" t="s">
        <v>168</v>
      </c>
      <c r="X736" s="73">
        <f>VLOOKUP(W736,[10]definitions_list_lookup!$V$12:$W$15,2,FALSE)</f>
        <v>0</v>
      </c>
      <c r="Y736" s="75"/>
      <c r="Z736" s="75" t="e">
        <f>VLOOKUP(Y736,[10]definitions_list_lookup!$AT$3:$AU$5,2,FALSE)</f>
        <v>#N/A</v>
      </c>
      <c r="AA736" s="75"/>
      <c r="AB736" s="75"/>
      <c r="AC736" s="73"/>
      <c r="AD736" s="73"/>
      <c r="AE736" s="73" t="e">
        <f>VLOOKUP(AD736,definitions_list_lookup!$Y$12:$Z$15,2,FALSE)</f>
        <v>#N/A</v>
      </c>
      <c r="AF736" s="75"/>
      <c r="AG736" s="75" t="e">
        <f>VLOOKUP(AF736,definitions_list_lookup!$AT$3:$AU$5,2,FALSE)</f>
        <v>#N/A</v>
      </c>
      <c r="AH736" s="73"/>
      <c r="AI736" s="73"/>
      <c r="AJ736" s="73"/>
      <c r="AK736" s="72"/>
      <c r="AL736" s="76"/>
      <c r="AM736" s="76"/>
      <c r="AN736" s="72"/>
      <c r="AO736" s="76"/>
      <c r="AP736" s="72"/>
      <c r="AQ736" s="72"/>
      <c r="AR736" s="72"/>
      <c r="AS736" s="72"/>
      <c r="AT736" s="77">
        <v>33</v>
      </c>
      <c r="AU736" s="78">
        <v>90</v>
      </c>
      <c r="AV736" s="77">
        <v>8</v>
      </c>
      <c r="AW736" s="77">
        <v>360</v>
      </c>
      <c r="AX736" s="77">
        <f t="shared" si="322"/>
        <v>-102.21128927719521</v>
      </c>
      <c r="AY736" s="77">
        <f t="shared" si="323"/>
        <v>257.78871072280481</v>
      </c>
      <c r="AZ736" s="77">
        <f t="shared" si="324"/>
        <v>56.398304000941955</v>
      </c>
      <c r="BA736" s="77">
        <f t="shared" si="325"/>
        <v>347.78871072280481</v>
      </c>
      <c r="BB736" s="77">
        <f t="shared" si="326"/>
        <v>33.601695999058045</v>
      </c>
      <c r="BC736" s="77">
        <f t="shared" si="327"/>
        <v>77.788710722804808</v>
      </c>
      <c r="BD736" s="79">
        <f t="shared" si="328"/>
        <v>33.601695999058045</v>
      </c>
      <c r="BE736" s="70">
        <f t="shared" si="300"/>
        <v>63.601695999058045</v>
      </c>
      <c r="BF736" s="70">
        <f t="shared" si="301"/>
        <v>-3.6016959990580446</v>
      </c>
    </row>
    <row r="737" spans="3:58" s="70" customFormat="1">
      <c r="C737" s="70" t="s">
        <v>1386</v>
      </c>
      <c r="D737" s="70" t="s">
        <v>1387</v>
      </c>
      <c r="E737" s="70">
        <v>126</v>
      </c>
      <c r="F737" s="70">
        <v>4</v>
      </c>
      <c r="G737" s="71" t="str">
        <f t="shared" si="332"/>
        <v>126-4</v>
      </c>
      <c r="H737" s="70">
        <v>0</v>
      </c>
      <c r="I737" s="70">
        <v>96</v>
      </c>
      <c r="J737" s="70" t="b">
        <f>IF((I737/100)&gt;(VLOOKUP($G737,[10]Depth_Lookup!$A$3:$L$542,9,FALSE)),"Value too high",TRUE)</f>
        <v>1</v>
      </c>
      <c r="K737" s="29">
        <f>(VLOOKUP($G737,[10]Depth_Lookup!$A$3:$Z$542,11,FALSE))+(H737/100)</f>
        <v>337.10500000000002</v>
      </c>
      <c r="L737" s="29">
        <f>(VLOOKUP($G737,[10]Depth_Lookup!$A$3:$Z$542,11,FALSE))+(I737/100)</f>
        <v>338.065</v>
      </c>
      <c r="M737" s="67">
        <v>15</v>
      </c>
      <c r="N737" s="70" t="s">
        <v>1389</v>
      </c>
      <c r="O737" s="70" t="s">
        <v>233</v>
      </c>
      <c r="P737" s="73"/>
      <c r="Q737" s="73"/>
      <c r="R737" s="73"/>
      <c r="S737" s="74"/>
      <c r="T737" s="73"/>
      <c r="U737" s="75"/>
      <c r="V737" s="73"/>
      <c r="W737" s="73" t="s">
        <v>168</v>
      </c>
      <c r="X737" s="73">
        <f>VLOOKUP(W737,[10]definitions_list_lookup!$V$12:$W$15,2,FALSE)</f>
        <v>0</v>
      </c>
      <c r="Y737" s="75"/>
      <c r="Z737" s="75" t="e">
        <f>VLOOKUP(Y737,[10]definitions_list_lookup!$AT$3:$AU$5,2,FALSE)</f>
        <v>#N/A</v>
      </c>
      <c r="AA737" s="75"/>
      <c r="AB737" s="75"/>
      <c r="AC737" s="73"/>
      <c r="AD737" s="73"/>
      <c r="AE737" s="73" t="e">
        <f>VLOOKUP(AD737,definitions_list_lookup!$Y$12:$Z$15,2,FALSE)</f>
        <v>#N/A</v>
      </c>
      <c r="AF737" s="75"/>
      <c r="AG737" s="75" t="e">
        <f>VLOOKUP(AF737,definitions_list_lookup!$AT$3:$AU$5,2,FALSE)</f>
        <v>#N/A</v>
      </c>
      <c r="AH737" s="73"/>
      <c r="AI737" s="73"/>
      <c r="AJ737" s="73"/>
      <c r="AK737" s="72"/>
      <c r="AL737" s="76"/>
      <c r="AM737" s="76"/>
      <c r="AN737" s="72"/>
      <c r="AO737" s="76"/>
      <c r="AP737" s="72"/>
      <c r="AQ737" s="72"/>
      <c r="AR737" s="72"/>
      <c r="AS737" s="72"/>
      <c r="AT737" s="77">
        <v>29</v>
      </c>
      <c r="AU737" s="78">
        <v>90</v>
      </c>
      <c r="AV737" s="77">
        <v>0</v>
      </c>
      <c r="AW737" s="77">
        <v>360</v>
      </c>
      <c r="AX737" s="77">
        <f t="shared" si="322"/>
        <v>-90.000000000000014</v>
      </c>
      <c r="AY737" s="77">
        <f t="shared" si="323"/>
        <v>270</v>
      </c>
      <c r="AZ737" s="77">
        <f t="shared" si="324"/>
        <v>61</v>
      </c>
      <c r="BA737" s="77">
        <f t="shared" si="325"/>
        <v>360</v>
      </c>
      <c r="BB737" s="77">
        <f t="shared" si="326"/>
        <v>29</v>
      </c>
      <c r="BC737" s="77">
        <f t="shared" si="327"/>
        <v>90</v>
      </c>
      <c r="BD737" s="79">
        <f t="shared" si="328"/>
        <v>29</v>
      </c>
      <c r="BE737" s="70">
        <f t="shared" si="300"/>
        <v>59</v>
      </c>
      <c r="BF737" s="70">
        <f t="shared" si="301"/>
        <v>1</v>
      </c>
    </row>
    <row r="738" spans="3:58" s="70" customFormat="1">
      <c r="C738" s="70" t="s">
        <v>1386</v>
      </c>
      <c r="D738" s="70" t="s">
        <v>1387</v>
      </c>
      <c r="E738" s="70">
        <v>127</v>
      </c>
      <c r="F738" s="70">
        <v>1</v>
      </c>
      <c r="G738" s="71" t="str">
        <f t="shared" si="332"/>
        <v>127-1</v>
      </c>
      <c r="H738" s="70">
        <v>0</v>
      </c>
      <c r="I738" s="70">
        <v>40</v>
      </c>
      <c r="J738" s="70" t="b">
        <f>IF((I738/100)&gt;(VLOOKUP($G738,[10]Depth_Lookup!$A$3:$L$542,9,FALSE)),"Value too high",TRUE)</f>
        <v>1</v>
      </c>
      <c r="K738" s="29">
        <f>(VLOOKUP($G738,[10]Depth_Lookup!$A$3:$Z$542,11,FALSE))+(H738/100)</f>
        <v>337.9</v>
      </c>
      <c r="L738" s="29">
        <f>(VLOOKUP($G738,[10]Depth_Lookup!$A$3:$Z$542,11,FALSE))+(I738/100)</f>
        <v>338.29999999999995</v>
      </c>
      <c r="M738" s="67">
        <v>15</v>
      </c>
      <c r="N738" s="70" t="s">
        <v>1389</v>
      </c>
      <c r="O738" s="70" t="s">
        <v>233</v>
      </c>
      <c r="P738" s="73"/>
      <c r="Q738" s="73"/>
      <c r="R738" s="73"/>
      <c r="S738" s="74"/>
      <c r="T738" s="73"/>
      <c r="U738" s="75"/>
      <c r="V738" s="73"/>
      <c r="W738" s="73" t="s">
        <v>168</v>
      </c>
      <c r="X738" s="73">
        <f>VLOOKUP(W738,[10]definitions_list_lookup!$V$12:$W$15,2,FALSE)</f>
        <v>0</v>
      </c>
      <c r="Y738" s="75"/>
      <c r="Z738" s="75" t="e">
        <f>VLOOKUP(Y738,[10]definitions_list_lookup!$AT$3:$AU$5,2,FALSE)</f>
        <v>#N/A</v>
      </c>
      <c r="AA738" s="75"/>
      <c r="AB738" s="75"/>
      <c r="AC738" s="73"/>
      <c r="AD738" s="73"/>
      <c r="AE738" s="73" t="e">
        <f>VLOOKUP(AD738,definitions_list_lookup!$Y$12:$Z$15,2,FALSE)</f>
        <v>#N/A</v>
      </c>
      <c r="AF738" s="75"/>
      <c r="AG738" s="75" t="e">
        <f>VLOOKUP(AF738,definitions_list_lookup!$AT$3:$AU$5,2,FALSE)</f>
        <v>#N/A</v>
      </c>
      <c r="AH738" s="73"/>
      <c r="AI738" s="73"/>
      <c r="AJ738" s="73"/>
      <c r="AK738" s="72"/>
      <c r="AL738" s="76"/>
      <c r="AM738" s="76"/>
      <c r="AN738" s="72"/>
      <c r="AO738" s="76"/>
      <c r="AP738" s="72"/>
      <c r="AQ738" s="72"/>
      <c r="AR738" s="72"/>
      <c r="AS738" s="72"/>
      <c r="AT738" s="77">
        <v>27</v>
      </c>
      <c r="AU738" s="78">
        <v>90</v>
      </c>
      <c r="AV738" s="77">
        <v>2</v>
      </c>
      <c r="AW738" s="77">
        <v>180</v>
      </c>
      <c r="AX738" s="77">
        <f t="shared" si="322"/>
        <v>-86.079314988911364</v>
      </c>
      <c r="AY738" s="77">
        <f t="shared" si="323"/>
        <v>273.92068501108861</v>
      </c>
      <c r="AZ738" s="77">
        <f t="shared" si="324"/>
        <v>62.945657829103666</v>
      </c>
      <c r="BA738" s="77">
        <f t="shared" si="325"/>
        <v>3.9206850110886364</v>
      </c>
      <c r="BB738" s="77">
        <f t="shared" si="326"/>
        <v>27.054342170896334</v>
      </c>
      <c r="BC738" s="77">
        <f t="shared" si="327"/>
        <v>93.920685011088608</v>
      </c>
      <c r="BD738" s="79">
        <f t="shared" si="328"/>
        <v>27.054342170896334</v>
      </c>
      <c r="BE738" s="70">
        <f t="shared" si="300"/>
        <v>57.054342170896334</v>
      </c>
      <c r="BF738" s="70">
        <f t="shared" si="301"/>
        <v>2.9456578291036664</v>
      </c>
    </row>
    <row r="739" spans="3:58" s="70" customFormat="1">
      <c r="C739" s="70" t="s">
        <v>1386</v>
      </c>
      <c r="D739" s="70" t="s">
        <v>1387</v>
      </c>
      <c r="E739" s="70">
        <v>127</v>
      </c>
      <c r="F739" s="70">
        <v>1</v>
      </c>
      <c r="G739" s="71" t="str">
        <f t="shared" si="332"/>
        <v>127-1</v>
      </c>
      <c r="H739" s="70">
        <v>40</v>
      </c>
      <c r="I739" s="70">
        <v>84</v>
      </c>
      <c r="J739" s="70" t="b">
        <f>IF((I739/100)&gt;(VLOOKUP($G739,[10]Depth_Lookup!$A$3:$L$542,9,FALSE)),"Value too high",TRUE)</f>
        <v>1</v>
      </c>
      <c r="K739" s="29">
        <f>(VLOOKUP($G739,[10]Depth_Lookup!$A$3:$Z$542,11,FALSE))+(H739/100)</f>
        <v>338.29999999999995</v>
      </c>
      <c r="L739" s="29">
        <f>(VLOOKUP($G739,[10]Depth_Lookup!$A$3:$Z$542,11,FALSE))+(I739/100)</f>
        <v>338.73999999999995</v>
      </c>
      <c r="M739" s="67">
        <v>16</v>
      </c>
      <c r="N739" s="70" t="s">
        <v>1389</v>
      </c>
      <c r="O739" s="70" t="s">
        <v>233</v>
      </c>
      <c r="P739" s="73"/>
      <c r="Q739" s="73"/>
      <c r="R739" s="73"/>
      <c r="S739" s="74"/>
      <c r="T739" s="73" t="s">
        <v>170</v>
      </c>
      <c r="U739" s="75" t="s">
        <v>155</v>
      </c>
      <c r="V739" s="73" t="s">
        <v>176</v>
      </c>
      <c r="W739" s="73" t="s">
        <v>107</v>
      </c>
      <c r="X739" s="73">
        <f>VLOOKUP(W739,[10]definitions_list_lookup!$V$12:$W$15,2,FALSE)</f>
        <v>2</v>
      </c>
      <c r="Y739" s="75" t="s">
        <v>242</v>
      </c>
      <c r="Z739" s="75">
        <f>VLOOKUP(Y739,[10]definitions_list_lookup!$AT$3:$AU$5,2,FALSE)</f>
        <v>1</v>
      </c>
      <c r="AA739" s="75">
        <v>7</v>
      </c>
      <c r="AB739" s="75"/>
      <c r="AC739" s="73"/>
      <c r="AD739" s="73"/>
      <c r="AE739" s="73" t="e">
        <f>VLOOKUP(AD739,definitions_list_lookup!$Y$12:$Z$15,2,FALSE)</f>
        <v>#N/A</v>
      </c>
      <c r="AF739" s="75"/>
      <c r="AG739" s="75" t="e">
        <f>VLOOKUP(AF739,definitions_list_lookup!$AT$3:$AU$5,2,FALSE)</f>
        <v>#N/A</v>
      </c>
      <c r="AH739" s="73"/>
      <c r="AI739" s="73"/>
      <c r="AJ739" s="73"/>
      <c r="AK739" s="72"/>
      <c r="AL739" s="76"/>
      <c r="AM739" s="76"/>
      <c r="AN739" s="72"/>
      <c r="AO739" s="76"/>
      <c r="AP739" s="72"/>
      <c r="AQ739" s="72"/>
      <c r="AR739" s="72"/>
      <c r="AS739" s="72"/>
      <c r="AT739" s="29"/>
      <c r="AU739" s="49"/>
      <c r="AV739" s="29"/>
      <c r="AW739" s="29"/>
      <c r="AX739" s="29"/>
      <c r="AY739" s="29"/>
      <c r="AZ739" s="29"/>
      <c r="BA739" s="29"/>
    </row>
    <row r="740" spans="3:58" s="70" customFormat="1">
      <c r="C740" s="70" t="s">
        <v>1386</v>
      </c>
      <c r="D740" s="70" t="s">
        <v>1387</v>
      </c>
      <c r="E740" s="70">
        <v>127</v>
      </c>
      <c r="F740" s="70">
        <v>2</v>
      </c>
      <c r="G740" s="71" t="str">
        <f t="shared" si="332"/>
        <v>127-2</v>
      </c>
      <c r="H740" s="70">
        <v>0</v>
      </c>
      <c r="I740" s="70">
        <v>78</v>
      </c>
      <c r="J740" s="70" t="b">
        <f>IF((I740/100)&gt;(VLOOKUP($G740,[10]Depth_Lookup!$A$3:$L$542,9,FALSE)),"Value too high",TRUE)</f>
        <v>1</v>
      </c>
      <c r="K740" s="29">
        <f>(VLOOKUP($G740,[10]Depth_Lookup!$A$3:$Z$542,11,FALSE))+(H740/100)</f>
        <v>338.75</v>
      </c>
      <c r="L740" s="29">
        <f>(VLOOKUP($G740,[10]Depth_Lookup!$A$3:$Z$542,11,FALSE))+(I740/100)</f>
        <v>339.53</v>
      </c>
      <c r="M740" s="67">
        <v>16</v>
      </c>
      <c r="N740" s="70" t="s">
        <v>1389</v>
      </c>
      <c r="O740" s="70" t="s">
        <v>233</v>
      </c>
      <c r="P740" s="73"/>
      <c r="Q740" s="73"/>
      <c r="R740" s="73"/>
      <c r="S740" s="74"/>
      <c r="T740" s="73" t="s">
        <v>158</v>
      </c>
      <c r="U740" s="75" t="s">
        <v>155</v>
      </c>
      <c r="V740" s="73" t="s">
        <v>176</v>
      </c>
      <c r="W740" s="73" t="s">
        <v>107</v>
      </c>
      <c r="X740" s="73">
        <f>VLOOKUP(W740,[10]definitions_list_lookup!$V$12:$W$15,2,FALSE)</f>
        <v>2</v>
      </c>
      <c r="Y740" s="75" t="s">
        <v>241</v>
      </c>
      <c r="Z740" s="75">
        <f>VLOOKUP(Y740,[10]definitions_list_lookup!$AT$3:$AU$5,2,FALSE)</f>
        <v>0</v>
      </c>
      <c r="AA740" s="75">
        <v>6</v>
      </c>
      <c r="AB740" s="75"/>
      <c r="AC740" s="73"/>
      <c r="AD740" s="73"/>
      <c r="AE740" s="73" t="e">
        <f>VLOOKUP(AD740,definitions_list_lookup!$Y$12:$Z$15,2,FALSE)</f>
        <v>#N/A</v>
      </c>
      <c r="AF740" s="75"/>
      <c r="AG740" s="75" t="e">
        <f>VLOOKUP(AF740,definitions_list_lookup!$AT$3:$AU$5,2,FALSE)</f>
        <v>#N/A</v>
      </c>
      <c r="AH740" s="73"/>
      <c r="AI740" s="73"/>
      <c r="AJ740" s="73"/>
      <c r="AK740" s="72"/>
      <c r="AL740" s="76"/>
      <c r="AM740" s="76"/>
      <c r="AN740" s="72"/>
      <c r="AO740" s="76"/>
      <c r="AP740" s="72"/>
      <c r="AQ740" s="72"/>
      <c r="AR740" s="72"/>
      <c r="AS740" s="72"/>
      <c r="AT740" s="77">
        <v>32</v>
      </c>
      <c r="AU740" s="78">
        <v>90</v>
      </c>
      <c r="AV740" s="77">
        <v>10</v>
      </c>
      <c r="AW740" s="77">
        <v>360</v>
      </c>
      <c r="AX740" s="77">
        <f>+(IF($AU740&lt;$AW740,((MIN($AW740,$AU740)+(DEGREES(ATAN((TAN(RADIANS($AV740))/((TAN(RADIANS($AT740))*SIN(RADIANS(ABS($AU740-$AW740))))))-(COS(RADIANS(ABS($AU740-$AW740)))/SIN(RADIANS(ABS($AU740-$AW740)))))))-180)),((MAX($AW740,$AU740)-(DEGREES(ATAN((TAN(RADIANS($AV740))/((TAN(RADIANS($AT740))*SIN(RADIANS(ABS($AU740-$AW740))))))-(COS(RADIANS(ABS($AU740-$AW740)))/SIN(RADIANS(ABS($AU740-$AW740)))))))-180))))</f>
        <v>-105.75811936020274</v>
      </c>
      <c r="AY740" s="77">
        <f>IF($AX740&gt;0,$AX740,360+$AX740)</f>
        <v>254.24188063979727</v>
      </c>
      <c r="AZ740" s="77">
        <f>+ABS(DEGREES(ATAN((COS(RADIANS(ABS($AX740+180-(IF($AU740&gt;$AW740,MAX($AV740,$AU740),MIN($AU740,$AW740))))))/(TAN(RADIANS($AT740)))))))</f>
        <v>57.005502582334991</v>
      </c>
      <c r="BA740" s="77">
        <f>+IF(($AX740+90)&gt;0,$AX740+90,$AX740+450)</f>
        <v>344.24188063979727</v>
      </c>
      <c r="BB740" s="77">
        <f>-$AZ740+90</f>
        <v>32.994497417665009</v>
      </c>
      <c r="BC740" s="77">
        <f>IF(($AY740&lt;180),$AY740+180,$AY740-180)</f>
        <v>74.241880639797273</v>
      </c>
      <c r="BD740" s="79">
        <f>-$AZ740+90</f>
        <v>32.994497417665009</v>
      </c>
      <c r="BE740" s="70">
        <f t="shared" si="300"/>
        <v>62.994497417665009</v>
      </c>
      <c r="BF740" s="70">
        <f t="shared" si="301"/>
        <v>-2.9944974176650092</v>
      </c>
    </row>
    <row r="741" spans="3:58" s="70" customFormat="1">
      <c r="C741" s="70" t="s">
        <v>1386</v>
      </c>
      <c r="D741" s="70" t="s">
        <v>1387</v>
      </c>
      <c r="E741" s="70">
        <v>127</v>
      </c>
      <c r="F741" s="70">
        <v>3</v>
      </c>
      <c r="G741" s="71" t="str">
        <f t="shared" si="332"/>
        <v>127-3</v>
      </c>
      <c r="H741" s="70">
        <v>0</v>
      </c>
      <c r="I741" s="70">
        <v>85</v>
      </c>
      <c r="J741" s="70" t="b">
        <f>IF((I741/100)&gt;(VLOOKUP($G741,[10]Depth_Lookup!$A$3:$L$542,9,FALSE)),"Value too high",TRUE)</f>
        <v>1</v>
      </c>
      <c r="K741" s="29">
        <f>(VLOOKUP($G741,[10]Depth_Lookup!$A$3:$Z$542,11,FALSE))+(H741/100)</f>
        <v>339.53500000000003</v>
      </c>
      <c r="L741" s="29">
        <f>(VLOOKUP($G741,[10]Depth_Lookup!$A$3:$Z$542,11,FALSE))+(I741/100)</f>
        <v>340.38500000000005</v>
      </c>
      <c r="M741" s="67">
        <v>16</v>
      </c>
      <c r="N741" s="70" t="s">
        <v>1389</v>
      </c>
      <c r="O741" s="70" t="s">
        <v>233</v>
      </c>
      <c r="P741" s="73"/>
      <c r="Q741" s="73"/>
      <c r="R741" s="73"/>
      <c r="S741" s="74"/>
      <c r="T741" s="73" t="s">
        <v>170</v>
      </c>
      <c r="U741" s="75" t="s">
        <v>155</v>
      </c>
      <c r="V741" s="73" t="s">
        <v>176</v>
      </c>
      <c r="W741" s="73" t="s">
        <v>107</v>
      </c>
      <c r="X741" s="73">
        <f>VLOOKUP(W741,[10]definitions_list_lookup!$V$12:$W$15,2,FALSE)</f>
        <v>2</v>
      </c>
      <c r="Y741" s="75" t="s">
        <v>242</v>
      </c>
      <c r="Z741" s="75">
        <f>VLOOKUP(Y741,[10]definitions_list_lookup!$AT$3:$AU$5,2,FALSE)</f>
        <v>1</v>
      </c>
      <c r="AA741" s="75">
        <v>9</v>
      </c>
      <c r="AB741" s="75"/>
      <c r="AC741" s="73"/>
      <c r="AD741" s="73"/>
      <c r="AE741" s="73" t="e">
        <f>VLOOKUP(AD741,definitions_list_lookup!$Y$12:$Z$15,2,FALSE)</f>
        <v>#N/A</v>
      </c>
      <c r="AF741" s="75"/>
      <c r="AG741" s="75" t="e">
        <f>VLOOKUP(AF741,definitions_list_lookup!$AT$3:$AU$5,2,FALSE)</f>
        <v>#N/A</v>
      </c>
      <c r="AH741" s="73"/>
      <c r="AI741" s="73"/>
      <c r="AJ741" s="73"/>
      <c r="AK741" s="72"/>
      <c r="AL741" s="76"/>
      <c r="AM741" s="76"/>
      <c r="AN741" s="72"/>
      <c r="AO741" s="76"/>
      <c r="AP741" s="72"/>
      <c r="AQ741" s="72"/>
      <c r="AR741" s="72"/>
      <c r="AS741" s="72"/>
      <c r="AT741" s="77">
        <v>30</v>
      </c>
      <c r="AU741" s="78">
        <v>90</v>
      </c>
      <c r="AV741" s="77">
        <v>8</v>
      </c>
      <c r="AW741" s="77">
        <v>360</v>
      </c>
      <c r="AX741" s="77">
        <f t="shared" si="322"/>
        <v>-103.68107754941373</v>
      </c>
      <c r="AY741" s="77">
        <f t="shared" si="323"/>
        <v>256.31892245058629</v>
      </c>
      <c r="AZ741" s="77">
        <f t="shared" si="324"/>
        <v>59.280811579743876</v>
      </c>
      <c r="BA741" s="77">
        <f t="shared" si="325"/>
        <v>346.31892245058629</v>
      </c>
      <c r="BB741" s="77">
        <f t="shared" si="326"/>
        <v>30.719188420256124</v>
      </c>
      <c r="BC741" s="77">
        <f t="shared" si="327"/>
        <v>76.318922450586285</v>
      </c>
      <c r="BD741" s="79">
        <f t="shared" si="328"/>
        <v>30.719188420256124</v>
      </c>
      <c r="BE741" s="70">
        <f t="shared" si="300"/>
        <v>60.719188420256124</v>
      </c>
      <c r="BF741" s="70">
        <f t="shared" si="301"/>
        <v>-0.71918842025612406</v>
      </c>
    </row>
    <row r="742" spans="3:58" s="70" customFormat="1">
      <c r="C742" s="70" t="s">
        <v>1386</v>
      </c>
      <c r="D742" s="70" t="s">
        <v>1387</v>
      </c>
      <c r="E742" s="70">
        <v>127</v>
      </c>
      <c r="F742" s="70">
        <v>4</v>
      </c>
      <c r="G742" s="71" t="str">
        <f t="shared" si="332"/>
        <v>127-4</v>
      </c>
      <c r="H742" s="70">
        <v>0</v>
      </c>
      <c r="I742" s="70">
        <v>72</v>
      </c>
      <c r="J742" s="70" t="b">
        <f>IF((I742/100)&gt;(VLOOKUP($G742,[10]Depth_Lookup!$A$3:$L$542,9,FALSE)),"Value too high",TRUE)</f>
        <v>1</v>
      </c>
      <c r="K742" s="29">
        <f>(VLOOKUP($G742,[10]Depth_Lookup!$A$3:$Z$542,11,FALSE))+(H742/100)</f>
        <v>340.38500000000005</v>
      </c>
      <c r="L742" s="29">
        <f>(VLOOKUP($G742,[10]Depth_Lookup!$A$3:$Z$542,11,FALSE))+(I742/100)</f>
        <v>341.10500000000008</v>
      </c>
      <c r="M742" s="67">
        <f>16</f>
        <v>16</v>
      </c>
      <c r="N742" s="70" t="s">
        <v>1389</v>
      </c>
      <c r="O742" s="70" t="s">
        <v>233</v>
      </c>
      <c r="P742" s="73"/>
      <c r="Q742" s="73"/>
      <c r="R742" s="73"/>
      <c r="S742" s="74"/>
      <c r="T742" s="73"/>
      <c r="U742" s="75"/>
      <c r="V742" s="73"/>
      <c r="W742" s="73" t="s">
        <v>168</v>
      </c>
      <c r="X742" s="73">
        <f>VLOOKUP(W742,[10]definitions_list_lookup!$V$12:$W$15,2,FALSE)</f>
        <v>0</v>
      </c>
      <c r="Y742" s="75"/>
      <c r="Z742" s="75" t="e">
        <f>VLOOKUP(Y742,[10]definitions_list_lookup!$AT$3:$AU$5,2,FALSE)</f>
        <v>#N/A</v>
      </c>
      <c r="AA742" s="75"/>
      <c r="AB742" s="75"/>
      <c r="AC742" s="73"/>
      <c r="AD742" s="73"/>
      <c r="AE742" s="73" t="e">
        <f>VLOOKUP(AD742,definitions_list_lookup!$Y$12:$Z$15,2,FALSE)</f>
        <v>#N/A</v>
      </c>
      <c r="AF742" s="75"/>
      <c r="AG742" s="75" t="e">
        <f>VLOOKUP(AF742,definitions_list_lookup!$AT$3:$AU$5,2,FALSE)</f>
        <v>#N/A</v>
      </c>
      <c r="AH742" s="73"/>
      <c r="AI742" s="73"/>
      <c r="AJ742" s="73"/>
      <c r="AK742" s="72"/>
      <c r="AL742" s="76"/>
      <c r="AM742" s="76"/>
      <c r="AN742" s="72"/>
      <c r="AO742" s="76"/>
      <c r="AP742" s="72"/>
      <c r="AQ742" s="72"/>
      <c r="AR742" s="72"/>
      <c r="AS742" s="72"/>
      <c r="AT742" s="77">
        <v>31</v>
      </c>
      <c r="AU742" s="78">
        <v>90</v>
      </c>
      <c r="AV742" s="77">
        <v>0</v>
      </c>
      <c r="AW742" s="77">
        <v>360</v>
      </c>
      <c r="AX742" s="77">
        <f t="shared" si="322"/>
        <v>-90.000000000000014</v>
      </c>
      <c r="AY742" s="77">
        <f t="shared" si="323"/>
        <v>270</v>
      </c>
      <c r="AZ742" s="77">
        <f t="shared" si="324"/>
        <v>59.000000000000007</v>
      </c>
      <c r="BA742" s="77">
        <f t="shared" si="325"/>
        <v>360</v>
      </c>
      <c r="BB742" s="77">
        <f t="shared" si="326"/>
        <v>30.999999999999993</v>
      </c>
      <c r="BC742" s="77">
        <f t="shared" si="327"/>
        <v>90</v>
      </c>
      <c r="BD742" s="79">
        <f t="shared" si="328"/>
        <v>30.999999999999993</v>
      </c>
      <c r="BE742" s="70">
        <f t="shared" si="300"/>
        <v>60.999999999999993</v>
      </c>
      <c r="BF742" s="70">
        <f t="shared" si="301"/>
        <v>-0.99999999999999289</v>
      </c>
    </row>
    <row r="743" spans="3:58" s="70" customFormat="1">
      <c r="C743" s="70" t="s">
        <v>1386</v>
      </c>
      <c r="D743" s="70" t="s">
        <v>1387</v>
      </c>
      <c r="E743" s="70">
        <v>128</v>
      </c>
      <c r="F743" s="70">
        <v>1</v>
      </c>
      <c r="G743" s="71" t="str">
        <f t="shared" si="332"/>
        <v>128-1</v>
      </c>
      <c r="H743" s="70">
        <v>0</v>
      </c>
      <c r="I743" s="70">
        <v>96</v>
      </c>
      <c r="J743" s="70" t="b">
        <f>IF((I743/100)&gt;(VLOOKUP($G743,[10]Depth_Lookup!$A$3:$L$542,9,FALSE)),"Value too high",TRUE)</f>
        <v>1</v>
      </c>
      <c r="K743" s="29">
        <f>(VLOOKUP($G743,[10]Depth_Lookup!$A$3:$Z$542,11,FALSE))+(H743/100)</f>
        <v>340.95</v>
      </c>
      <c r="L743" s="29">
        <f>(VLOOKUP($G743,[10]Depth_Lookup!$A$3:$Z$542,11,FALSE))+(I743/100)</f>
        <v>341.90999999999997</v>
      </c>
      <c r="M743" s="67">
        <f>16</f>
        <v>16</v>
      </c>
      <c r="N743" s="70" t="s">
        <v>1389</v>
      </c>
      <c r="O743" s="70" t="s">
        <v>233</v>
      </c>
      <c r="P743" s="73"/>
      <c r="Q743" s="73"/>
      <c r="R743" s="73"/>
      <c r="S743" s="74"/>
      <c r="T743" s="73" t="s">
        <v>170</v>
      </c>
      <c r="U743" s="75" t="s">
        <v>155</v>
      </c>
      <c r="V743" s="73" t="s">
        <v>176</v>
      </c>
      <c r="W743" s="73" t="s">
        <v>107</v>
      </c>
      <c r="X743" s="73">
        <f>VLOOKUP(W743,[10]definitions_list_lookup!$V$12:$W$15,2,FALSE)</f>
        <v>2</v>
      </c>
      <c r="Y743" s="75" t="s">
        <v>242</v>
      </c>
      <c r="Z743" s="75">
        <f>VLOOKUP(Y743,[10]definitions_list_lookup!$AT$3:$AU$5,2,FALSE)</f>
        <v>1</v>
      </c>
      <c r="AA743" s="75">
        <v>9</v>
      </c>
      <c r="AB743" s="75"/>
      <c r="AC743" s="73"/>
      <c r="AD743" s="73"/>
      <c r="AE743" s="73" t="e">
        <f>VLOOKUP(AD743,definitions_list_lookup!$Y$12:$Z$15,2,FALSE)</f>
        <v>#N/A</v>
      </c>
      <c r="AF743" s="75"/>
      <c r="AG743" s="75" t="e">
        <f>VLOOKUP(AF743,definitions_list_lookup!$AT$3:$AU$5,2,FALSE)</f>
        <v>#N/A</v>
      </c>
      <c r="AH743" s="73"/>
      <c r="AI743" s="73"/>
      <c r="AJ743" s="73"/>
      <c r="AK743" s="72"/>
      <c r="AL743" s="76"/>
      <c r="AM743" s="76"/>
      <c r="AN743" s="72"/>
      <c r="AO743" s="76"/>
      <c r="AP743" s="72"/>
      <c r="AQ743" s="72"/>
      <c r="AR743" s="72"/>
      <c r="AS743" s="72"/>
      <c r="AT743" s="77">
        <v>33</v>
      </c>
      <c r="AU743" s="78">
        <v>90</v>
      </c>
      <c r="AV743" s="77">
        <v>11</v>
      </c>
      <c r="AW743" s="77">
        <v>360</v>
      </c>
      <c r="AX743" s="77">
        <f t="shared" si="322"/>
        <v>-106.66346329727585</v>
      </c>
      <c r="AY743" s="77">
        <f t="shared" si="323"/>
        <v>253.33653670272415</v>
      </c>
      <c r="AZ743" s="77">
        <f t="shared" si="324"/>
        <v>55.867653179425261</v>
      </c>
      <c r="BA743" s="77">
        <f t="shared" si="325"/>
        <v>343.33653670272417</v>
      </c>
      <c r="BB743" s="77">
        <f t="shared" si="326"/>
        <v>34.132346820574739</v>
      </c>
      <c r="BC743" s="77">
        <f t="shared" si="327"/>
        <v>73.336536702724146</v>
      </c>
      <c r="BD743" s="79">
        <f t="shared" si="328"/>
        <v>34.132346820574739</v>
      </c>
      <c r="BE743" s="70">
        <f t="shared" si="300"/>
        <v>64.132346820574739</v>
      </c>
      <c r="BF743" s="70">
        <f t="shared" si="301"/>
        <v>-4.1323468205747389</v>
      </c>
    </row>
    <row r="744" spans="3:58" s="70" customFormat="1">
      <c r="C744" s="70" t="s">
        <v>1386</v>
      </c>
      <c r="D744" s="70" t="s">
        <v>1387</v>
      </c>
      <c r="E744" s="70">
        <v>128</v>
      </c>
      <c r="F744" s="70">
        <v>2</v>
      </c>
      <c r="G744" s="71" t="str">
        <f t="shared" si="332"/>
        <v>128-2</v>
      </c>
      <c r="H744" s="70">
        <v>0</v>
      </c>
      <c r="I744" s="70">
        <v>71</v>
      </c>
      <c r="J744" s="70" t="b">
        <f>IF((I744/100)&gt;(VLOOKUP($G744,[10]Depth_Lookup!$A$3:$L$542,9,FALSE)),"Value too high",TRUE)</f>
        <v>1</v>
      </c>
      <c r="K744" s="29">
        <f>(VLOOKUP($G744,[10]Depth_Lookup!$A$3:$Z$542,11,FALSE))+(H744/100)</f>
        <v>341.90999999999997</v>
      </c>
      <c r="L744" s="29">
        <f>(VLOOKUP($G744,[10]Depth_Lookup!$A$3:$Z$542,11,FALSE))+(I744/100)</f>
        <v>342.61999999999995</v>
      </c>
      <c r="M744" s="67">
        <f>16</f>
        <v>16</v>
      </c>
      <c r="N744" s="70" t="s">
        <v>1389</v>
      </c>
      <c r="O744" s="70" t="s">
        <v>233</v>
      </c>
      <c r="P744" s="73"/>
      <c r="Q744" s="73"/>
      <c r="R744" s="73"/>
      <c r="S744" s="74"/>
      <c r="T744" s="73"/>
      <c r="U744" s="75"/>
      <c r="V744" s="73"/>
      <c r="W744" s="73" t="s">
        <v>168</v>
      </c>
      <c r="X744" s="73">
        <f>VLOOKUP(W744,[10]definitions_list_lookup!$V$12:$W$15,2,FALSE)</f>
        <v>0</v>
      </c>
      <c r="Y744" s="75"/>
      <c r="Z744" s="75" t="e">
        <f>VLOOKUP(Y744,[10]definitions_list_lookup!$AT$3:$AU$5,2,FALSE)</f>
        <v>#N/A</v>
      </c>
      <c r="AA744" s="75"/>
      <c r="AB744" s="75"/>
      <c r="AC744" s="73"/>
      <c r="AD744" s="73"/>
      <c r="AE744" s="73" t="e">
        <f>VLOOKUP(AD744,definitions_list_lookup!$Y$12:$Z$15,2,FALSE)</f>
        <v>#N/A</v>
      </c>
      <c r="AF744" s="75"/>
      <c r="AG744" s="75" t="e">
        <f>VLOOKUP(AF744,definitions_list_lookup!$AT$3:$AU$5,2,FALSE)</f>
        <v>#N/A</v>
      </c>
      <c r="AH744" s="73"/>
      <c r="AI744" s="73"/>
      <c r="AJ744" s="73"/>
      <c r="AK744" s="72"/>
      <c r="AL744" s="76"/>
      <c r="AM744" s="76"/>
      <c r="AN744" s="72"/>
      <c r="AO744" s="76"/>
      <c r="AP744" s="72"/>
      <c r="AQ744" s="72"/>
      <c r="AR744" s="72"/>
      <c r="AS744" s="72"/>
      <c r="AT744" s="77">
        <v>32</v>
      </c>
      <c r="AU744" s="78">
        <v>90</v>
      </c>
      <c r="AV744" s="77">
        <v>0</v>
      </c>
      <c r="AW744" s="77">
        <v>360</v>
      </c>
      <c r="AX744" s="77">
        <f t="shared" si="322"/>
        <v>-90.000000000000014</v>
      </c>
      <c r="AY744" s="77">
        <f t="shared" si="323"/>
        <v>270</v>
      </c>
      <c r="AZ744" s="77">
        <f t="shared" si="324"/>
        <v>58.000000000000007</v>
      </c>
      <c r="BA744" s="77">
        <f t="shared" si="325"/>
        <v>360</v>
      </c>
      <c r="BB744" s="77">
        <f t="shared" si="326"/>
        <v>31.999999999999993</v>
      </c>
      <c r="BC744" s="77">
        <f t="shared" si="327"/>
        <v>90</v>
      </c>
      <c r="BD744" s="79">
        <f t="shared" si="328"/>
        <v>31.999999999999993</v>
      </c>
      <c r="BE744" s="70">
        <f t="shared" si="300"/>
        <v>61.999999999999993</v>
      </c>
      <c r="BF744" s="70">
        <f t="shared" si="301"/>
        <v>-1.9999999999999929</v>
      </c>
    </row>
    <row r="745" spans="3:58" s="70" customFormat="1">
      <c r="C745" s="70" t="s">
        <v>1386</v>
      </c>
      <c r="D745" s="70" t="s">
        <v>1387</v>
      </c>
      <c r="E745" s="70">
        <v>128</v>
      </c>
      <c r="F745" s="70">
        <v>3</v>
      </c>
      <c r="G745" s="71" t="str">
        <f t="shared" si="332"/>
        <v>128-3</v>
      </c>
      <c r="H745" s="70">
        <v>0</v>
      </c>
      <c r="I745" s="70">
        <v>75</v>
      </c>
      <c r="J745" s="70" t="b">
        <f>IF((I745/100)&gt;(VLOOKUP($G745,[10]Depth_Lookup!$A$3:$L$542,9,FALSE)),"Value too high",TRUE)</f>
        <v>1</v>
      </c>
      <c r="K745" s="29">
        <f>(VLOOKUP($G745,[10]Depth_Lookup!$A$3:$Z$542,11,FALSE))+(H745/100)</f>
        <v>342.62499999999994</v>
      </c>
      <c r="L745" s="29">
        <f>(VLOOKUP($G745,[10]Depth_Lookup!$A$3:$Z$542,11,FALSE))+(I745/100)</f>
        <v>343.37499999999994</v>
      </c>
      <c r="M745" s="67">
        <f>16</f>
        <v>16</v>
      </c>
      <c r="N745" s="70" t="s">
        <v>1389</v>
      </c>
      <c r="O745" s="70" t="s">
        <v>233</v>
      </c>
      <c r="P745" s="73"/>
      <c r="Q745" s="73"/>
      <c r="R745" s="73"/>
      <c r="S745" s="74"/>
      <c r="T745" s="73"/>
      <c r="U745" s="75"/>
      <c r="V745" s="73"/>
      <c r="W745" s="73" t="s">
        <v>168</v>
      </c>
      <c r="X745" s="73">
        <f>VLOOKUP(W745,[10]definitions_list_lookup!$V$12:$W$15,2,FALSE)</f>
        <v>0</v>
      </c>
      <c r="Y745" s="75"/>
      <c r="Z745" s="75" t="e">
        <f>VLOOKUP(Y745,[10]definitions_list_lookup!$AT$3:$AU$5,2,FALSE)</f>
        <v>#N/A</v>
      </c>
      <c r="AA745" s="75"/>
      <c r="AB745" s="75"/>
      <c r="AC745" s="73"/>
      <c r="AD745" s="73"/>
      <c r="AE745" s="73" t="e">
        <f>VLOOKUP(AD745,definitions_list_lookup!$Y$12:$Z$15,2,FALSE)</f>
        <v>#N/A</v>
      </c>
      <c r="AF745" s="75"/>
      <c r="AG745" s="75" t="e">
        <f>VLOOKUP(AF745,definitions_list_lookup!$AT$3:$AU$5,2,FALSE)</f>
        <v>#N/A</v>
      </c>
      <c r="AH745" s="73"/>
      <c r="AI745" s="73"/>
      <c r="AJ745" s="73"/>
      <c r="AK745" s="72"/>
      <c r="AL745" s="76"/>
      <c r="AM745" s="76"/>
      <c r="AN745" s="72"/>
      <c r="AO745" s="76"/>
      <c r="AP745" s="72"/>
      <c r="AQ745" s="72"/>
      <c r="AR745" s="72"/>
      <c r="AS745" s="72"/>
      <c r="AT745" s="77">
        <v>23</v>
      </c>
      <c r="AU745" s="78">
        <v>90</v>
      </c>
      <c r="AV745" s="77">
        <v>8</v>
      </c>
      <c r="AW745" s="77">
        <v>180</v>
      </c>
      <c r="AX745" s="77">
        <f t="shared" si="322"/>
        <v>-71.68063055202893</v>
      </c>
      <c r="AY745" s="77">
        <f t="shared" si="323"/>
        <v>288.3193694479711</v>
      </c>
      <c r="AZ745" s="77">
        <f t="shared" si="324"/>
        <v>65.908862823968121</v>
      </c>
      <c r="BA745" s="77">
        <f t="shared" si="325"/>
        <v>18.31936944797107</v>
      </c>
      <c r="BB745" s="77">
        <f t="shared" si="326"/>
        <v>24.091137176031879</v>
      </c>
      <c r="BC745" s="77">
        <f t="shared" si="327"/>
        <v>108.3193694479711</v>
      </c>
      <c r="BD745" s="79">
        <f t="shared" si="328"/>
        <v>24.091137176031879</v>
      </c>
      <c r="BE745" s="70">
        <f t="shared" si="300"/>
        <v>54.091137176031879</v>
      </c>
      <c r="BF745" s="70">
        <f t="shared" si="301"/>
        <v>5.9088628239681213</v>
      </c>
    </row>
    <row r="746" spans="3:58" s="70" customFormat="1">
      <c r="C746" s="70" t="s">
        <v>1386</v>
      </c>
      <c r="D746" s="70" t="s">
        <v>1387</v>
      </c>
      <c r="E746" s="70">
        <v>128</v>
      </c>
      <c r="F746" s="70">
        <v>4</v>
      </c>
      <c r="G746" s="71" t="str">
        <f t="shared" si="332"/>
        <v>128-4</v>
      </c>
      <c r="H746" s="70">
        <v>0</v>
      </c>
      <c r="I746" s="70">
        <v>70</v>
      </c>
      <c r="J746" s="70" t="b">
        <f>IF((I746/100)&gt;(VLOOKUP($G746,[10]Depth_Lookup!$A$3:$L$542,9,FALSE)),"Value too high",TRUE)</f>
        <v>1</v>
      </c>
      <c r="K746" s="29">
        <f>(VLOOKUP($G746,[10]Depth_Lookup!$A$3:$Z$542,11,FALSE))+(H746/100)</f>
        <v>343.38499999999993</v>
      </c>
      <c r="L746" s="29">
        <f>(VLOOKUP($G746,[10]Depth_Lookup!$A$3:$Z$542,11,FALSE))+(I746/100)</f>
        <v>344.08499999999992</v>
      </c>
      <c r="M746" s="67">
        <f>16</f>
        <v>16</v>
      </c>
      <c r="N746" s="70" t="s">
        <v>1389</v>
      </c>
      <c r="O746" s="70" t="s">
        <v>233</v>
      </c>
      <c r="P746" s="73"/>
      <c r="Q746" s="73"/>
      <c r="R746" s="73"/>
      <c r="S746" s="74"/>
      <c r="T746" s="73"/>
      <c r="U746" s="75"/>
      <c r="V746" s="73"/>
      <c r="W746" s="73" t="s">
        <v>168</v>
      </c>
      <c r="X746" s="73">
        <f>VLOOKUP(W746,[10]definitions_list_lookup!$V$12:$W$15,2,FALSE)</f>
        <v>0</v>
      </c>
      <c r="Y746" s="75"/>
      <c r="Z746" s="75" t="e">
        <f>VLOOKUP(Y746,[10]definitions_list_lookup!$AT$3:$AU$5,2,FALSE)</f>
        <v>#N/A</v>
      </c>
      <c r="AA746" s="75"/>
      <c r="AB746" s="75"/>
      <c r="AC746" s="73"/>
      <c r="AD746" s="73"/>
      <c r="AE746" s="73" t="e">
        <f>VLOOKUP(AD746,definitions_list_lookup!$Y$12:$Z$15,2,FALSE)</f>
        <v>#N/A</v>
      </c>
      <c r="AF746" s="75"/>
      <c r="AG746" s="75" t="e">
        <f>VLOOKUP(AF746,definitions_list_lookup!$AT$3:$AU$5,2,FALSE)</f>
        <v>#N/A</v>
      </c>
      <c r="AH746" s="73"/>
      <c r="AI746" s="73"/>
      <c r="AJ746" s="73"/>
      <c r="AK746" s="72"/>
      <c r="AL746" s="76"/>
      <c r="AM746" s="76"/>
      <c r="AN746" s="72"/>
      <c r="AO746" s="76"/>
      <c r="AP746" s="72"/>
      <c r="AQ746" s="72"/>
      <c r="AR746" s="72"/>
      <c r="AS746" s="72"/>
      <c r="AT746" s="77">
        <v>32</v>
      </c>
      <c r="AU746" s="78">
        <v>90</v>
      </c>
      <c r="AV746" s="77">
        <v>0</v>
      </c>
      <c r="AW746" s="77">
        <v>360</v>
      </c>
      <c r="AX746" s="77">
        <f t="shared" si="322"/>
        <v>-90.000000000000014</v>
      </c>
      <c r="AY746" s="77">
        <f t="shared" si="323"/>
        <v>270</v>
      </c>
      <c r="AZ746" s="77">
        <f t="shared" si="324"/>
        <v>58.000000000000007</v>
      </c>
      <c r="BA746" s="77">
        <f t="shared" si="325"/>
        <v>360</v>
      </c>
      <c r="BB746" s="77">
        <f t="shared" si="326"/>
        <v>31.999999999999993</v>
      </c>
      <c r="BC746" s="77">
        <f t="shared" si="327"/>
        <v>90</v>
      </c>
      <c r="BD746" s="79">
        <f t="shared" si="328"/>
        <v>31.999999999999993</v>
      </c>
      <c r="BE746" s="70">
        <f t="shared" ref="BE746:BE784" si="333">30+BD746</f>
        <v>61.999999999999993</v>
      </c>
      <c r="BF746" s="70">
        <f t="shared" ref="BF746:BF784" si="334">30-BD746</f>
        <v>-1.9999999999999929</v>
      </c>
    </row>
    <row r="747" spans="3:58" s="70" customFormat="1">
      <c r="C747" s="70" t="s">
        <v>1386</v>
      </c>
      <c r="D747" s="70" t="s">
        <v>1387</v>
      </c>
      <c r="E747" s="70">
        <v>129</v>
      </c>
      <c r="F747" s="70">
        <v>1</v>
      </c>
      <c r="G747" s="71" t="str">
        <f t="shared" si="332"/>
        <v>129-1</v>
      </c>
      <c r="H747" s="70">
        <v>0</v>
      </c>
      <c r="I747" s="70">
        <v>80</v>
      </c>
      <c r="J747" s="70" t="b">
        <f>IF((I747/100)&gt;(VLOOKUP($G747,[10]Depth_Lookup!$A$3:$L$542,9,FALSE)),"Value too high",TRUE)</f>
        <v>1</v>
      </c>
      <c r="K747" s="29">
        <f>(VLOOKUP($G747,[10]Depth_Lookup!$A$3:$Z$542,11,FALSE))+(H747/100)</f>
        <v>344</v>
      </c>
      <c r="L747" s="29">
        <f>(VLOOKUP($G747,[10]Depth_Lookup!$A$3:$Z$542,11,FALSE))+(I747/100)</f>
        <v>344.8</v>
      </c>
      <c r="M747" s="67">
        <f>16</f>
        <v>16</v>
      </c>
      <c r="N747" s="70" t="s">
        <v>1395</v>
      </c>
      <c r="O747" s="70" t="s">
        <v>233</v>
      </c>
      <c r="P747" s="73"/>
      <c r="Q747" s="73"/>
      <c r="R747" s="73"/>
      <c r="S747" s="74"/>
      <c r="T747" s="73"/>
      <c r="U747" s="75"/>
      <c r="V747" s="73"/>
      <c r="W747" s="73" t="s">
        <v>168</v>
      </c>
      <c r="X747" s="73">
        <f>VLOOKUP(W747,[10]definitions_list_lookup!$V$12:$W$15,2,FALSE)</f>
        <v>0</v>
      </c>
      <c r="Y747" s="75"/>
      <c r="Z747" s="75" t="e">
        <f>VLOOKUP(Y747,[10]definitions_list_lookup!$AT$3:$AU$5,2,FALSE)</f>
        <v>#N/A</v>
      </c>
      <c r="AA747" s="75"/>
      <c r="AB747" s="75"/>
      <c r="AC747" s="73"/>
      <c r="AD747" s="73"/>
      <c r="AE747" s="73" t="e">
        <f>VLOOKUP(AD747,definitions_list_lookup!$Y$12:$Z$15,2,FALSE)</f>
        <v>#N/A</v>
      </c>
      <c r="AF747" s="75"/>
      <c r="AG747" s="75" t="e">
        <f>VLOOKUP(AF747,definitions_list_lookup!$AT$3:$AU$5,2,FALSE)</f>
        <v>#N/A</v>
      </c>
      <c r="AH747" s="73"/>
      <c r="AI747" s="73"/>
      <c r="AJ747" s="73"/>
      <c r="AK747" s="72"/>
      <c r="AL747" s="76"/>
      <c r="AM747" s="76"/>
      <c r="AN747" s="72"/>
      <c r="AO747" s="76"/>
      <c r="AP747" s="72"/>
      <c r="AQ747" s="72"/>
      <c r="AR747" s="72"/>
      <c r="AS747" s="72"/>
      <c r="AT747" s="77">
        <v>28</v>
      </c>
      <c r="AU747" s="78">
        <v>90</v>
      </c>
      <c r="AV747" s="77">
        <v>8</v>
      </c>
      <c r="AW747" s="77">
        <v>180</v>
      </c>
      <c r="AX747" s="77">
        <f t="shared" si="322"/>
        <v>-75.194244345379431</v>
      </c>
      <c r="AY747" s="77">
        <f t="shared" si="323"/>
        <v>284.80575565462055</v>
      </c>
      <c r="AZ747" s="77">
        <f t="shared" si="324"/>
        <v>61.190540142361499</v>
      </c>
      <c r="BA747" s="77">
        <f t="shared" si="325"/>
        <v>14.805755654620569</v>
      </c>
      <c r="BB747" s="77">
        <f t="shared" si="326"/>
        <v>28.809459857638501</v>
      </c>
      <c r="BC747" s="77">
        <f t="shared" si="327"/>
        <v>104.80575565462055</v>
      </c>
      <c r="BD747" s="79">
        <f t="shared" si="328"/>
        <v>28.809459857638501</v>
      </c>
      <c r="BE747" s="70">
        <f t="shared" si="333"/>
        <v>58.809459857638501</v>
      </c>
      <c r="BF747" s="70">
        <f t="shared" si="334"/>
        <v>1.190540142361499</v>
      </c>
    </row>
    <row r="748" spans="3:58" s="70" customFormat="1">
      <c r="C748" s="70" t="s">
        <v>1386</v>
      </c>
      <c r="D748" s="70" t="s">
        <v>1387</v>
      </c>
      <c r="E748" s="70">
        <v>129</v>
      </c>
      <c r="F748" s="70">
        <v>2</v>
      </c>
      <c r="G748" s="71" t="str">
        <f t="shared" si="332"/>
        <v>129-2</v>
      </c>
      <c r="H748" s="70">
        <v>0</v>
      </c>
      <c r="I748" s="70">
        <v>90</v>
      </c>
      <c r="J748" s="70" t="b">
        <f>IF((I748/100)&gt;(VLOOKUP($G748,[10]Depth_Lookup!$A$3:$L$542,9,FALSE)),"Value too high",TRUE)</f>
        <v>1</v>
      </c>
      <c r="K748" s="29">
        <f>(VLOOKUP($G748,[10]Depth_Lookup!$A$3:$Z$542,11,FALSE))+(H748/100)</f>
        <v>344.80500000000001</v>
      </c>
      <c r="L748" s="29">
        <f>(VLOOKUP($G748,[10]Depth_Lookup!$A$3:$Z$542,11,FALSE))+(I748/100)</f>
        <v>345.70499999999998</v>
      </c>
      <c r="M748" s="67">
        <f>16</f>
        <v>16</v>
      </c>
      <c r="N748" s="70" t="s">
        <v>1389</v>
      </c>
      <c r="O748" s="70" t="s">
        <v>233</v>
      </c>
      <c r="P748" s="73"/>
      <c r="Q748" s="73"/>
      <c r="R748" s="73"/>
      <c r="S748" s="74"/>
      <c r="T748" s="73"/>
      <c r="U748" s="75"/>
      <c r="V748" s="73"/>
      <c r="W748" s="73" t="s">
        <v>168</v>
      </c>
      <c r="X748" s="73">
        <f>VLOOKUP(W748,[10]definitions_list_lookup!$V$12:$W$15,2,FALSE)</f>
        <v>0</v>
      </c>
      <c r="Y748" s="75"/>
      <c r="Z748" s="75" t="e">
        <f>VLOOKUP(Y748,[10]definitions_list_lookup!$AT$3:$AU$5,2,FALSE)</f>
        <v>#N/A</v>
      </c>
      <c r="AA748" s="75"/>
      <c r="AB748" s="75"/>
      <c r="AC748" s="73"/>
      <c r="AD748" s="73"/>
      <c r="AE748" s="73" t="e">
        <f>VLOOKUP(AD748,definitions_list_lookup!$Y$12:$Z$15,2,FALSE)</f>
        <v>#N/A</v>
      </c>
      <c r="AF748" s="75"/>
      <c r="AG748" s="75" t="e">
        <f>VLOOKUP(AF748,definitions_list_lookup!$AT$3:$AU$5,2,FALSE)</f>
        <v>#N/A</v>
      </c>
      <c r="AH748" s="73"/>
      <c r="AI748" s="73"/>
      <c r="AJ748" s="73"/>
      <c r="AK748" s="72"/>
      <c r="AL748" s="76"/>
      <c r="AM748" s="76"/>
      <c r="AN748" s="72"/>
      <c r="AO748" s="76"/>
      <c r="AP748" s="72"/>
      <c r="AQ748" s="72"/>
      <c r="AR748" s="72"/>
      <c r="AS748" s="72"/>
      <c r="AT748" s="77">
        <v>32</v>
      </c>
      <c r="AU748" s="78">
        <v>90</v>
      </c>
      <c r="AV748" s="77">
        <v>0</v>
      </c>
      <c r="AW748" s="77">
        <v>360</v>
      </c>
      <c r="AX748" s="77">
        <f t="shared" si="322"/>
        <v>-90.000000000000014</v>
      </c>
      <c r="AY748" s="77">
        <f t="shared" si="323"/>
        <v>270</v>
      </c>
      <c r="AZ748" s="77">
        <f t="shared" si="324"/>
        <v>58.000000000000007</v>
      </c>
      <c r="BA748" s="77">
        <f t="shared" si="325"/>
        <v>360</v>
      </c>
      <c r="BB748" s="77">
        <f t="shared" si="326"/>
        <v>31.999999999999993</v>
      </c>
      <c r="BC748" s="77">
        <f t="shared" si="327"/>
        <v>90</v>
      </c>
      <c r="BD748" s="79">
        <f t="shared" si="328"/>
        <v>31.999999999999993</v>
      </c>
      <c r="BE748" s="70">
        <f t="shared" si="333"/>
        <v>61.999999999999993</v>
      </c>
      <c r="BF748" s="70">
        <f t="shared" si="334"/>
        <v>-1.9999999999999929</v>
      </c>
    </row>
    <row r="749" spans="3:58" s="70" customFormat="1">
      <c r="C749" s="70" t="s">
        <v>1386</v>
      </c>
      <c r="D749" s="70" t="s">
        <v>1387</v>
      </c>
      <c r="E749" s="70">
        <v>129</v>
      </c>
      <c r="F749" s="70">
        <v>3</v>
      </c>
      <c r="G749" s="71" t="str">
        <f t="shared" si="332"/>
        <v>129-3</v>
      </c>
      <c r="H749" s="70">
        <v>0</v>
      </c>
      <c r="I749" s="70">
        <v>80</v>
      </c>
      <c r="J749" s="70" t="b">
        <f>IF((I749/100)&gt;(VLOOKUP($G749,[10]Depth_Lookup!$A$3:$L$542,9,FALSE)),"Value too high",TRUE)</f>
        <v>1</v>
      </c>
      <c r="K749" s="29">
        <f>(VLOOKUP($G749,[10]Depth_Lookup!$A$3:$Z$542,11,FALSE))+(H749/100)</f>
        <v>345.71</v>
      </c>
      <c r="L749" s="29">
        <f>(VLOOKUP($G749,[10]Depth_Lookup!$A$3:$Z$542,11,FALSE))+(I749/100)</f>
        <v>346.51</v>
      </c>
      <c r="M749" s="67">
        <f>16</f>
        <v>16</v>
      </c>
      <c r="N749" s="70" t="s">
        <v>1389</v>
      </c>
      <c r="O749" s="70" t="s">
        <v>233</v>
      </c>
      <c r="P749" s="73"/>
      <c r="Q749" s="73"/>
      <c r="R749" s="73"/>
      <c r="S749" s="74"/>
      <c r="T749" s="73"/>
      <c r="U749" s="75"/>
      <c r="V749" s="73"/>
      <c r="W749" s="73" t="s">
        <v>168</v>
      </c>
      <c r="X749" s="73">
        <f>VLOOKUP(W749,[10]definitions_list_lookup!$V$12:$W$15,2,FALSE)</f>
        <v>0</v>
      </c>
      <c r="Y749" s="75"/>
      <c r="Z749" s="75" t="e">
        <f>VLOOKUP(Y749,[10]definitions_list_lookup!$AT$3:$AU$5,2,FALSE)</f>
        <v>#N/A</v>
      </c>
      <c r="AA749" s="75"/>
      <c r="AB749" s="75"/>
      <c r="AC749" s="73"/>
      <c r="AD749" s="73"/>
      <c r="AE749" s="73" t="e">
        <f>VLOOKUP(AD749,definitions_list_lookup!$Y$12:$Z$15,2,FALSE)</f>
        <v>#N/A</v>
      </c>
      <c r="AF749" s="75"/>
      <c r="AG749" s="75" t="e">
        <f>VLOOKUP(AF749,definitions_list_lookup!$AT$3:$AU$5,2,FALSE)</f>
        <v>#N/A</v>
      </c>
      <c r="AH749" s="73"/>
      <c r="AI749" s="73"/>
      <c r="AJ749" s="73"/>
      <c r="AK749" s="72"/>
      <c r="AL749" s="76"/>
      <c r="AM749" s="76"/>
      <c r="AN749" s="72"/>
      <c r="AO749" s="76"/>
      <c r="AP749" s="72"/>
      <c r="AQ749" s="72"/>
      <c r="AR749" s="72"/>
      <c r="AS749" s="72"/>
      <c r="AT749" s="77">
        <v>39</v>
      </c>
      <c r="AU749" s="78">
        <v>90</v>
      </c>
      <c r="AV749" s="77">
        <v>0</v>
      </c>
      <c r="AW749" s="77">
        <v>360</v>
      </c>
      <c r="AX749" s="77">
        <f t="shared" si="322"/>
        <v>-90.000000000000014</v>
      </c>
      <c r="AY749" s="77">
        <f t="shared" si="323"/>
        <v>270</v>
      </c>
      <c r="AZ749" s="77">
        <f t="shared" si="324"/>
        <v>51</v>
      </c>
      <c r="BA749" s="77">
        <f t="shared" si="325"/>
        <v>360</v>
      </c>
      <c r="BB749" s="77">
        <f t="shared" si="326"/>
        <v>39</v>
      </c>
      <c r="BC749" s="77">
        <f t="shared" si="327"/>
        <v>90</v>
      </c>
      <c r="BD749" s="79">
        <f t="shared" si="328"/>
        <v>39</v>
      </c>
      <c r="BE749" s="70">
        <f t="shared" si="333"/>
        <v>69</v>
      </c>
      <c r="BF749" s="70">
        <f t="shared" si="334"/>
        <v>-9</v>
      </c>
    </row>
    <row r="750" spans="3:58" s="70" customFormat="1">
      <c r="C750" s="70" t="s">
        <v>1386</v>
      </c>
      <c r="D750" s="70" t="s">
        <v>1387</v>
      </c>
      <c r="E750" s="70">
        <v>130</v>
      </c>
      <c r="F750" s="70">
        <v>1</v>
      </c>
      <c r="G750" s="71" t="str">
        <f t="shared" si="332"/>
        <v>130-1</v>
      </c>
      <c r="H750" s="70">
        <v>0</v>
      </c>
      <c r="I750" s="70">
        <v>28</v>
      </c>
      <c r="J750" s="70" t="b">
        <f>IF((I750/100)&gt;(VLOOKUP($G750,[10]Depth_Lookup!$A$3:$L$542,9,FALSE)),"Value too high",TRUE)</f>
        <v>1</v>
      </c>
      <c r="K750" s="29">
        <f>(VLOOKUP($G750,[10]Depth_Lookup!$A$3:$Z$542,11,FALSE))+(H750/100)</f>
        <v>346.6</v>
      </c>
      <c r="L750" s="29">
        <f>(VLOOKUP($G750,[10]Depth_Lookup!$A$3:$Z$542,11,FALSE))+(I750/100)</f>
        <v>346.88</v>
      </c>
      <c r="M750" s="67">
        <f>16</f>
        <v>16</v>
      </c>
      <c r="N750" s="70" t="s">
        <v>1389</v>
      </c>
      <c r="O750" s="70" t="s">
        <v>233</v>
      </c>
      <c r="P750" s="73"/>
      <c r="Q750" s="73"/>
      <c r="R750" s="73"/>
      <c r="S750" s="74"/>
      <c r="T750" s="73"/>
      <c r="U750" s="75"/>
      <c r="V750" s="73"/>
      <c r="W750" s="73" t="s">
        <v>168</v>
      </c>
      <c r="X750" s="73">
        <f>VLOOKUP(W750,[10]definitions_list_lookup!$V$12:$W$15,2,FALSE)</f>
        <v>0</v>
      </c>
      <c r="Y750" s="75"/>
      <c r="Z750" s="75" t="e">
        <f>VLOOKUP(Y750,[10]definitions_list_lookup!$AT$3:$AU$5,2,FALSE)</f>
        <v>#N/A</v>
      </c>
      <c r="AA750" s="75"/>
      <c r="AB750" s="75"/>
      <c r="AC750" s="73"/>
      <c r="AD750" s="73"/>
      <c r="AE750" s="73" t="e">
        <f>VLOOKUP(AD750,definitions_list_lookup!$Y$12:$Z$15,2,FALSE)</f>
        <v>#N/A</v>
      </c>
      <c r="AF750" s="75"/>
      <c r="AG750" s="75" t="e">
        <f>VLOOKUP(AF750,definitions_list_lookup!$AT$3:$AU$5,2,FALSE)</f>
        <v>#N/A</v>
      </c>
      <c r="AH750" s="73"/>
      <c r="AI750" s="73"/>
      <c r="AJ750" s="73"/>
      <c r="AK750" s="72"/>
      <c r="AL750" s="76"/>
      <c r="AM750" s="76"/>
      <c r="AN750" s="72"/>
      <c r="AO750" s="76"/>
      <c r="AP750" s="72"/>
      <c r="AQ750" s="72"/>
      <c r="AR750" s="72"/>
      <c r="AS750" s="72"/>
      <c r="AT750" s="77">
        <v>35</v>
      </c>
      <c r="AU750" s="78">
        <v>90</v>
      </c>
      <c r="AV750" s="77">
        <v>7</v>
      </c>
      <c r="AW750" s="77">
        <v>360</v>
      </c>
      <c r="AX750" s="77">
        <f t="shared" si="322"/>
        <v>-99.945953562411532</v>
      </c>
      <c r="AY750" s="77">
        <f t="shared" si="323"/>
        <v>260.05404643758845</v>
      </c>
      <c r="AZ750" s="77">
        <f t="shared" si="324"/>
        <v>54.591304614141734</v>
      </c>
      <c r="BA750" s="77">
        <f t="shared" si="325"/>
        <v>350.05404643758845</v>
      </c>
      <c r="BB750" s="77">
        <f t="shared" si="326"/>
        <v>35.408695385858266</v>
      </c>
      <c r="BC750" s="77">
        <f t="shared" si="327"/>
        <v>80.054046437588454</v>
      </c>
      <c r="BD750" s="79">
        <f t="shared" si="328"/>
        <v>35.408695385858266</v>
      </c>
      <c r="BE750" s="70">
        <f t="shared" si="333"/>
        <v>65.408695385858266</v>
      </c>
      <c r="BF750" s="70">
        <f t="shared" si="334"/>
        <v>-5.408695385858266</v>
      </c>
    </row>
    <row r="751" spans="3:58" s="70" customFormat="1">
      <c r="C751" s="70" t="s">
        <v>1386</v>
      </c>
      <c r="D751" s="70" t="s">
        <v>1387</v>
      </c>
      <c r="E751" s="70">
        <v>131</v>
      </c>
      <c r="F751" s="70">
        <v>1</v>
      </c>
      <c r="G751" s="71" t="str">
        <f t="shared" si="332"/>
        <v>131-1</v>
      </c>
      <c r="H751" s="70">
        <v>0</v>
      </c>
      <c r="I751" s="70">
        <v>68</v>
      </c>
      <c r="J751" s="70" t="b">
        <f>IF((I751/100)&gt;(VLOOKUP($G751,[10]Depth_Lookup!$A$3:$L$542,9,FALSE)),"Value too high",TRUE)</f>
        <v>1</v>
      </c>
      <c r="K751" s="29">
        <f>(VLOOKUP($G751,[10]Depth_Lookup!$A$3:$Z$542,11,FALSE))+(H751/100)</f>
        <v>347.05</v>
      </c>
      <c r="L751" s="29">
        <f>(VLOOKUP($G751,[10]Depth_Lookup!$A$3:$Z$542,11,FALSE))+(I751/100)</f>
        <v>347.73</v>
      </c>
      <c r="M751" s="67">
        <f>16</f>
        <v>16</v>
      </c>
      <c r="N751" s="70" t="s">
        <v>1389</v>
      </c>
      <c r="O751" s="70" t="s">
        <v>233</v>
      </c>
      <c r="P751" s="73"/>
      <c r="Q751" s="73"/>
      <c r="R751" s="73"/>
      <c r="S751" s="74"/>
      <c r="T751" s="73"/>
      <c r="U751" s="75"/>
      <c r="V751" s="73"/>
      <c r="W751" s="73" t="s">
        <v>168</v>
      </c>
      <c r="X751" s="73">
        <f>VLOOKUP(W751,[10]definitions_list_lookup!$V$12:$W$15,2,FALSE)</f>
        <v>0</v>
      </c>
      <c r="Y751" s="75"/>
      <c r="Z751" s="75" t="e">
        <f>VLOOKUP(Y751,[10]definitions_list_lookup!$AT$3:$AU$5,2,FALSE)</f>
        <v>#N/A</v>
      </c>
      <c r="AA751" s="75"/>
      <c r="AB751" s="75"/>
      <c r="AC751" s="73"/>
      <c r="AD751" s="73"/>
      <c r="AE751" s="73" t="e">
        <f>VLOOKUP(AD751,definitions_list_lookup!$Y$12:$Z$15,2,FALSE)</f>
        <v>#N/A</v>
      </c>
      <c r="AF751" s="75"/>
      <c r="AG751" s="75" t="e">
        <f>VLOOKUP(AF751,definitions_list_lookup!$AT$3:$AU$5,2,FALSE)</f>
        <v>#N/A</v>
      </c>
      <c r="AH751" s="73"/>
      <c r="AI751" s="73"/>
      <c r="AJ751" s="73"/>
      <c r="AK751" s="72"/>
      <c r="AL751" s="76"/>
      <c r="AM751" s="76"/>
      <c r="AN751" s="72"/>
      <c r="AO751" s="76"/>
      <c r="AP751" s="72"/>
      <c r="AQ751" s="72"/>
      <c r="AR751" s="72"/>
      <c r="AS751" s="72"/>
      <c r="AT751" s="77">
        <v>39</v>
      </c>
      <c r="AU751" s="78">
        <v>90</v>
      </c>
      <c r="AV751" s="77">
        <v>6</v>
      </c>
      <c r="AW751" s="77">
        <v>180</v>
      </c>
      <c r="AX751" s="77">
        <f t="shared" si="322"/>
        <v>-82.604755735827098</v>
      </c>
      <c r="AY751" s="77">
        <f t="shared" si="323"/>
        <v>277.3952442641729</v>
      </c>
      <c r="AZ751" s="77">
        <f t="shared" si="324"/>
        <v>50.765734306382896</v>
      </c>
      <c r="BA751" s="77">
        <f t="shared" si="325"/>
        <v>7.3952442641729021</v>
      </c>
      <c r="BB751" s="77">
        <f t="shared" si="326"/>
        <v>39.234265693617104</v>
      </c>
      <c r="BC751" s="77">
        <f t="shared" si="327"/>
        <v>97.395244264172902</v>
      </c>
      <c r="BD751" s="79">
        <f t="shared" si="328"/>
        <v>39.234265693617104</v>
      </c>
      <c r="BE751" s="70">
        <f t="shared" si="333"/>
        <v>69.234265693617104</v>
      </c>
      <c r="BF751" s="70">
        <f t="shared" si="334"/>
        <v>-9.2342656936171039</v>
      </c>
    </row>
    <row r="752" spans="3:58" s="70" customFormat="1">
      <c r="C752" s="70" t="s">
        <v>1386</v>
      </c>
      <c r="D752" s="70" t="s">
        <v>1387</v>
      </c>
      <c r="E752" s="70">
        <v>131</v>
      </c>
      <c r="F752" s="70">
        <v>2</v>
      </c>
      <c r="G752" s="71" t="str">
        <f t="shared" si="332"/>
        <v>131-2</v>
      </c>
      <c r="H752" s="70">
        <v>0</v>
      </c>
      <c r="I752" s="70">
        <v>67</v>
      </c>
      <c r="J752" s="70" t="b">
        <f>IF((I752/100)&gt;(VLOOKUP($G752,[10]Depth_Lookup!$A$3:$L$542,9,FALSE)),"Value too high",TRUE)</f>
        <v>1</v>
      </c>
      <c r="K752" s="29">
        <f>(VLOOKUP($G752,[10]Depth_Lookup!$A$3:$Z$542,11,FALSE))+(H752/100)</f>
        <v>347.73</v>
      </c>
      <c r="L752" s="29">
        <f>(VLOOKUP($G752,[10]Depth_Lookup!$A$3:$Z$542,11,FALSE))+(I752/100)</f>
        <v>348.40000000000003</v>
      </c>
      <c r="M752" s="67">
        <f>16</f>
        <v>16</v>
      </c>
      <c r="N752" s="70" t="s">
        <v>1389</v>
      </c>
      <c r="O752" s="70" t="s">
        <v>233</v>
      </c>
      <c r="P752" s="73"/>
      <c r="Q752" s="73"/>
      <c r="R752" s="73"/>
      <c r="S752" s="74"/>
      <c r="T752" s="73"/>
      <c r="U752" s="75"/>
      <c r="V752" s="73"/>
      <c r="W752" s="73" t="s">
        <v>168</v>
      </c>
      <c r="X752" s="73">
        <f>VLOOKUP(W752,[10]definitions_list_lookup!$V$12:$W$15,2,FALSE)</f>
        <v>0</v>
      </c>
      <c r="Y752" s="75"/>
      <c r="Z752" s="75" t="e">
        <f>VLOOKUP(Y752,[10]definitions_list_lookup!$AT$3:$AU$5,2,FALSE)</f>
        <v>#N/A</v>
      </c>
      <c r="AA752" s="75"/>
      <c r="AB752" s="75"/>
      <c r="AC752" s="73"/>
      <c r="AD752" s="73"/>
      <c r="AE752" s="73" t="e">
        <f>VLOOKUP(AD752,definitions_list_lookup!$Y$12:$Z$15,2,FALSE)</f>
        <v>#N/A</v>
      </c>
      <c r="AF752" s="75"/>
      <c r="AG752" s="75" t="e">
        <f>VLOOKUP(AF752,definitions_list_lookup!$AT$3:$AU$5,2,FALSE)</f>
        <v>#N/A</v>
      </c>
      <c r="AH752" s="73"/>
      <c r="AI752" s="73"/>
      <c r="AJ752" s="73"/>
      <c r="AK752" s="72"/>
      <c r="AL752" s="76"/>
      <c r="AM752" s="76"/>
      <c r="AN752" s="72"/>
      <c r="AO752" s="76"/>
      <c r="AP752" s="72"/>
      <c r="AQ752" s="72"/>
      <c r="AR752" s="72"/>
      <c r="AS752" s="72"/>
      <c r="AT752" s="77">
        <v>39</v>
      </c>
      <c r="AU752" s="78">
        <v>90</v>
      </c>
      <c r="AV752" s="77">
        <v>8</v>
      </c>
      <c r="AW752" s="77">
        <v>180</v>
      </c>
      <c r="AX752" s="77">
        <f t="shared" si="322"/>
        <v>-80.1541910843534</v>
      </c>
      <c r="AY752" s="77">
        <f t="shared" si="323"/>
        <v>279.84580891564661</v>
      </c>
      <c r="AZ752" s="77">
        <f t="shared" si="324"/>
        <v>50.583583003883206</v>
      </c>
      <c r="BA752" s="77">
        <f t="shared" si="325"/>
        <v>9.8458089156466002</v>
      </c>
      <c r="BB752" s="77">
        <f t="shared" si="326"/>
        <v>39.416416996116794</v>
      </c>
      <c r="BC752" s="77">
        <f t="shared" si="327"/>
        <v>99.845808915646614</v>
      </c>
      <c r="BD752" s="79">
        <f t="shared" si="328"/>
        <v>39.416416996116794</v>
      </c>
      <c r="BE752" s="70">
        <f t="shared" si="333"/>
        <v>69.416416996116794</v>
      </c>
      <c r="BF752" s="70">
        <f t="shared" si="334"/>
        <v>-9.4164169961167943</v>
      </c>
    </row>
    <row r="753" spans="3:58" s="70" customFormat="1">
      <c r="C753" s="70" t="s">
        <v>1386</v>
      </c>
      <c r="D753" s="70" t="s">
        <v>1387</v>
      </c>
      <c r="E753" s="70">
        <v>131</v>
      </c>
      <c r="F753" s="70">
        <v>3</v>
      </c>
      <c r="G753" s="71" t="str">
        <f t="shared" si="332"/>
        <v>131-3</v>
      </c>
      <c r="H753" s="70">
        <v>0</v>
      </c>
      <c r="I753" s="70">
        <v>93</v>
      </c>
      <c r="J753" s="70" t="b">
        <f>IF((I753/100)&gt;(VLOOKUP($G753,[10]Depth_Lookup!$A$3:$L$542,9,FALSE)),"Value too high",TRUE)</f>
        <v>1</v>
      </c>
      <c r="K753" s="29">
        <f>(VLOOKUP($G753,[10]Depth_Lookup!$A$3:$Z$542,11,FALSE))+(H753/100)</f>
        <v>348.41500000000002</v>
      </c>
      <c r="L753" s="29">
        <f>(VLOOKUP($G753,[10]Depth_Lookup!$A$3:$Z$542,11,FALSE))+(I753/100)</f>
        <v>349.34500000000003</v>
      </c>
      <c r="M753" s="67">
        <f>16</f>
        <v>16</v>
      </c>
      <c r="N753" s="70" t="s">
        <v>1389</v>
      </c>
      <c r="O753" s="70" t="s">
        <v>233</v>
      </c>
      <c r="P753" s="73"/>
      <c r="Q753" s="73"/>
      <c r="R753" s="73"/>
      <c r="S753" s="74"/>
      <c r="T753" s="73"/>
      <c r="U753" s="75"/>
      <c r="V753" s="73"/>
      <c r="W753" s="73" t="s">
        <v>168</v>
      </c>
      <c r="X753" s="73">
        <f>VLOOKUP(W753,[10]definitions_list_lookup!$V$12:$W$15,2,FALSE)</f>
        <v>0</v>
      </c>
      <c r="Y753" s="75"/>
      <c r="Z753" s="75" t="e">
        <f>VLOOKUP(Y753,[10]definitions_list_lookup!$AT$3:$AU$5,2,FALSE)</f>
        <v>#N/A</v>
      </c>
      <c r="AA753" s="75"/>
      <c r="AB753" s="75"/>
      <c r="AC753" s="73"/>
      <c r="AD753" s="73"/>
      <c r="AE753" s="73" t="e">
        <f>VLOOKUP(AD753,definitions_list_lookup!$Y$12:$Z$15,2,FALSE)</f>
        <v>#N/A</v>
      </c>
      <c r="AF753" s="75"/>
      <c r="AG753" s="75" t="e">
        <f>VLOOKUP(AF753,definitions_list_lookup!$AT$3:$AU$5,2,FALSE)</f>
        <v>#N/A</v>
      </c>
      <c r="AH753" s="73"/>
      <c r="AI753" s="73"/>
      <c r="AJ753" s="73"/>
      <c r="AK753" s="72"/>
      <c r="AL753" s="76"/>
      <c r="AM753" s="76"/>
      <c r="AN753" s="72"/>
      <c r="AO753" s="76"/>
      <c r="AP753" s="72"/>
      <c r="AQ753" s="72"/>
      <c r="AR753" s="72"/>
      <c r="AS753" s="72"/>
      <c r="AT753" s="77">
        <v>26</v>
      </c>
      <c r="AU753" s="78">
        <v>90</v>
      </c>
      <c r="AV753" s="77">
        <v>5</v>
      </c>
      <c r="AW753" s="77">
        <v>180</v>
      </c>
      <c r="AX753" s="77">
        <f t="shared" si="322"/>
        <v>-79.830530524241553</v>
      </c>
      <c r="AY753" s="77">
        <f t="shared" si="323"/>
        <v>280.16946947575843</v>
      </c>
      <c r="AZ753" s="77">
        <f t="shared" si="324"/>
        <v>63.640791198875554</v>
      </c>
      <c r="BA753" s="77">
        <f t="shared" si="325"/>
        <v>10.169469475758447</v>
      </c>
      <c r="BB753" s="77">
        <f t="shared" si="326"/>
        <v>26.359208801124446</v>
      </c>
      <c r="BC753" s="77">
        <f t="shared" si="327"/>
        <v>100.16946947575843</v>
      </c>
      <c r="BD753" s="79">
        <f t="shared" si="328"/>
        <v>26.359208801124446</v>
      </c>
      <c r="BE753" s="70">
        <f t="shared" si="333"/>
        <v>56.359208801124446</v>
      </c>
      <c r="BF753" s="70">
        <f t="shared" si="334"/>
        <v>3.6407911988755544</v>
      </c>
    </row>
    <row r="754" spans="3:58" s="70" customFormat="1">
      <c r="C754" s="70" t="s">
        <v>1386</v>
      </c>
      <c r="D754" s="70" t="s">
        <v>1387</v>
      </c>
      <c r="E754" s="70">
        <v>131</v>
      </c>
      <c r="F754" s="70">
        <v>4</v>
      </c>
      <c r="G754" s="71" t="str">
        <f t="shared" si="332"/>
        <v>131-4</v>
      </c>
      <c r="H754" s="70">
        <v>0</v>
      </c>
      <c r="I754" s="70">
        <v>90</v>
      </c>
      <c r="J754" s="70" t="b">
        <f>IF((I754/100)&gt;(VLOOKUP($G754,[10]Depth_Lookup!$A$3:$L$542,9,FALSE)),"Value too high",TRUE)</f>
        <v>1</v>
      </c>
      <c r="K754" s="29">
        <f>(VLOOKUP($G754,[10]Depth_Lookup!$A$3:$Z$542,11,FALSE))+(H754/100)</f>
        <v>349.35</v>
      </c>
      <c r="L754" s="29">
        <f>(VLOOKUP($G754,[10]Depth_Lookup!$A$3:$Z$542,11,FALSE))+(I754/100)</f>
        <v>350.25</v>
      </c>
      <c r="M754" s="67">
        <f>16</f>
        <v>16</v>
      </c>
      <c r="N754" s="70" t="s">
        <v>1389</v>
      </c>
      <c r="O754" s="70" t="s">
        <v>233</v>
      </c>
      <c r="P754" s="73"/>
      <c r="Q754" s="73"/>
      <c r="R754" s="73"/>
      <c r="S754" s="74"/>
      <c r="T754" s="73"/>
      <c r="U754" s="75"/>
      <c r="V754" s="73"/>
      <c r="W754" s="73" t="s">
        <v>168</v>
      </c>
      <c r="X754" s="73">
        <f>VLOOKUP(W754,[10]definitions_list_lookup!$V$12:$W$15,2,FALSE)</f>
        <v>0</v>
      </c>
      <c r="Y754" s="75"/>
      <c r="Z754" s="75" t="e">
        <f>VLOOKUP(Y754,[10]definitions_list_lookup!$AT$3:$AU$5,2,FALSE)</f>
        <v>#N/A</v>
      </c>
      <c r="AA754" s="75"/>
      <c r="AB754" s="75"/>
      <c r="AC754" s="73"/>
      <c r="AD754" s="73"/>
      <c r="AE754" s="73" t="e">
        <f>VLOOKUP(AD754,definitions_list_lookup!$Y$12:$Z$15,2,FALSE)</f>
        <v>#N/A</v>
      </c>
      <c r="AF754" s="75"/>
      <c r="AG754" s="75" t="e">
        <f>VLOOKUP(AF754,definitions_list_lookup!$AT$3:$AU$5,2,FALSE)</f>
        <v>#N/A</v>
      </c>
      <c r="AH754" s="73"/>
      <c r="AI754" s="73"/>
      <c r="AJ754" s="73"/>
      <c r="AK754" s="72"/>
      <c r="AL754" s="76"/>
      <c r="AM754" s="76"/>
      <c r="AN754" s="72"/>
      <c r="AO754" s="76"/>
      <c r="AP754" s="72"/>
      <c r="AQ754" s="72"/>
      <c r="AR754" s="72"/>
      <c r="AS754" s="72"/>
      <c r="AT754" s="77">
        <v>17</v>
      </c>
      <c r="AU754" s="78">
        <v>90</v>
      </c>
      <c r="AV754" s="77">
        <v>4</v>
      </c>
      <c r="AW754" s="77">
        <v>180</v>
      </c>
      <c r="AX754" s="77">
        <f t="shared" si="322"/>
        <v>-77.116892726105391</v>
      </c>
      <c r="AY754" s="77">
        <f t="shared" si="323"/>
        <v>282.88310727389461</v>
      </c>
      <c r="AZ754" s="77">
        <f t="shared" si="324"/>
        <v>72.587240506351407</v>
      </c>
      <c r="BA754" s="77">
        <f t="shared" si="325"/>
        <v>12.883107273894609</v>
      </c>
      <c r="BB754" s="77">
        <f t="shared" si="326"/>
        <v>17.412759493648593</v>
      </c>
      <c r="BC754" s="77">
        <f t="shared" si="327"/>
        <v>102.88310727389461</v>
      </c>
      <c r="BD754" s="79">
        <f t="shared" si="328"/>
        <v>17.412759493648593</v>
      </c>
      <c r="BE754" s="70">
        <f t="shared" si="333"/>
        <v>47.412759493648593</v>
      </c>
      <c r="BF754" s="70">
        <f t="shared" si="334"/>
        <v>12.587240506351407</v>
      </c>
    </row>
    <row r="755" spans="3:58" s="70" customFormat="1">
      <c r="C755" s="70" t="s">
        <v>1386</v>
      </c>
      <c r="D755" s="70" t="s">
        <v>1387</v>
      </c>
      <c r="E755" s="70">
        <v>132</v>
      </c>
      <c r="F755" s="70">
        <v>1</v>
      </c>
      <c r="G755" s="71" t="str">
        <f t="shared" si="332"/>
        <v>132-1</v>
      </c>
      <c r="H755" s="70">
        <v>0</v>
      </c>
      <c r="I755" s="70">
        <v>37</v>
      </c>
      <c r="J755" s="70" t="b">
        <f>IF((I755/100)&gt;(VLOOKUP($G755,[10]Depth_Lookup!$A$3:$L$542,9,FALSE)),"Value too high",TRUE)</f>
        <v>1</v>
      </c>
      <c r="K755" s="29">
        <f>(VLOOKUP($G755,[10]Depth_Lookup!$A$3:$Z$542,11,FALSE))+(H755/100)</f>
        <v>349.75</v>
      </c>
      <c r="L755" s="29">
        <f>(VLOOKUP($G755,[10]Depth_Lookup!$A$3:$Z$542,11,FALSE))+(I755/100)</f>
        <v>350.12</v>
      </c>
      <c r="M755" s="67">
        <f>16</f>
        <v>16</v>
      </c>
      <c r="N755" s="70" t="s">
        <v>1389</v>
      </c>
      <c r="O755" s="70" t="s">
        <v>233</v>
      </c>
      <c r="P755" s="73"/>
      <c r="Q755" s="73"/>
      <c r="R755" s="73"/>
      <c r="S755" s="74"/>
      <c r="T755" s="73"/>
      <c r="U755" s="75"/>
      <c r="V755" s="73"/>
      <c r="W755" s="73" t="s">
        <v>168</v>
      </c>
      <c r="X755" s="73">
        <f>VLOOKUP(W755,[10]definitions_list_lookup!$V$12:$W$15,2,FALSE)</f>
        <v>0</v>
      </c>
      <c r="Y755" s="75"/>
      <c r="Z755" s="75" t="e">
        <f>VLOOKUP(Y755,[10]definitions_list_lookup!$AT$3:$AU$5,2,FALSE)</f>
        <v>#N/A</v>
      </c>
      <c r="AA755" s="75"/>
      <c r="AB755" s="75"/>
      <c r="AC755" s="73"/>
      <c r="AD755" s="73"/>
      <c r="AE755" s="73" t="e">
        <f>VLOOKUP(AD755,definitions_list_lookup!$Y$12:$Z$15,2,FALSE)</f>
        <v>#N/A</v>
      </c>
      <c r="AF755" s="75"/>
      <c r="AG755" s="75" t="e">
        <f>VLOOKUP(AF755,definitions_list_lookup!$AT$3:$AU$5,2,FALSE)</f>
        <v>#N/A</v>
      </c>
      <c r="AH755" s="73"/>
      <c r="AI755" s="73"/>
      <c r="AJ755" s="73"/>
      <c r="AK755" s="72"/>
      <c r="AL755" s="76"/>
      <c r="AM755" s="76"/>
      <c r="AN755" s="72"/>
      <c r="AO755" s="76"/>
      <c r="AP755" s="72"/>
      <c r="AQ755" s="72"/>
      <c r="AR755" s="72"/>
      <c r="AS755" s="72"/>
      <c r="AT755" s="77">
        <v>13</v>
      </c>
      <c r="AU755" s="78">
        <v>90</v>
      </c>
      <c r="AV755" s="77">
        <v>0</v>
      </c>
      <c r="AW755" s="77">
        <v>360</v>
      </c>
      <c r="AX755" s="77">
        <f t="shared" si="322"/>
        <v>-90.000000000000014</v>
      </c>
      <c r="AY755" s="77">
        <f t="shared" si="323"/>
        <v>270</v>
      </c>
      <c r="AZ755" s="77">
        <f t="shared" si="324"/>
        <v>77</v>
      </c>
      <c r="BA755" s="77">
        <f t="shared" si="325"/>
        <v>360</v>
      </c>
      <c r="BB755" s="77">
        <f t="shared" si="326"/>
        <v>13</v>
      </c>
      <c r="BC755" s="77">
        <f t="shared" si="327"/>
        <v>90</v>
      </c>
      <c r="BD755" s="79">
        <f t="shared" si="328"/>
        <v>13</v>
      </c>
      <c r="BE755" s="70">
        <f t="shared" si="333"/>
        <v>43</v>
      </c>
      <c r="BF755" s="70">
        <f t="shared" si="334"/>
        <v>17</v>
      </c>
    </row>
    <row r="756" spans="3:58" s="70" customFormat="1">
      <c r="C756" s="70" t="s">
        <v>1386</v>
      </c>
      <c r="D756" s="70" t="s">
        <v>1387</v>
      </c>
      <c r="E756" s="70">
        <v>133</v>
      </c>
      <c r="F756" s="70">
        <v>1</v>
      </c>
      <c r="G756" s="71" t="str">
        <f t="shared" si="332"/>
        <v>133-1</v>
      </c>
      <c r="H756" s="70">
        <v>0</v>
      </c>
      <c r="I756" s="70">
        <v>63</v>
      </c>
      <c r="J756" s="70" t="b">
        <f>IF((I756/100)&gt;(VLOOKUP($G756,[10]Depth_Lookup!$A$3:$L$542,9,FALSE)),"Value too high",TRUE)</f>
        <v>1</v>
      </c>
      <c r="K756" s="29">
        <f>(VLOOKUP($G756,[10]Depth_Lookup!$A$3:$Z$542,11,FALSE))+(H756/100)</f>
        <v>350.1</v>
      </c>
      <c r="L756" s="29">
        <f>(VLOOKUP($G756,[10]Depth_Lookup!$A$3:$Z$542,11,FALSE))+(I756/100)</f>
        <v>350.73</v>
      </c>
      <c r="M756" s="67">
        <f>16</f>
        <v>16</v>
      </c>
      <c r="N756" s="70" t="s">
        <v>1389</v>
      </c>
      <c r="O756" s="70" t="s">
        <v>233</v>
      </c>
      <c r="P756" s="73"/>
      <c r="Q756" s="73"/>
      <c r="R756" s="73"/>
      <c r="S756" s="74"/>
      <c r="T756" s="73" t="s">
        <v>170</v>
      </c>
      <c r="U756" s="75" t="s">
        <v>182</v>
      </c>
      <c r="V756" s="73" t="s">
        <v>176</v>
      </c>
      <c r="W756" s="73" t="s">
        <v>107</v>
      </c>
      <c r="X756" s="73">
        <f>VLOOKUP(W756,[10]definitions_list_lookup!$V$12:$W$15,2,FALSE)</f>
        <v>2</v>
      </c>
      <c r="Y756" s="75" t="s">
        <v>242</v>
      </c>
      <c r="Z756" s="75">
        <f>VLOOKUP(Y756,[10]definitions_list_lookup!$AT$3:$AU$5,2,FALSE)</f>
        <v>1</v>
      </c>
      <c r="AA756" s="75">
        <v>10</v>
      </c>
      <c r="AB756" s="75"/>
      <c r="AC756" s="73"/>
      <c r="AD756" s="73"/>
      <c r="AE756" s="73" t="e">
        <f>VLOOKUP(AD756,definitions_list_lookup!$Y$12:$Z$15,2,FALSE)</f>
        <v>#N/A</v>
      </c>
      <c r="AF756" s="75"/>
      <c r="AG756" s="75" t="e">
        <f>VLOOKUP(AF756,definitions_list_lookup!$AT$3:$AU$5,2,FALSE)</f>
        <v>#N/A</v>
      </c>
      <c r="AH756" s="73"/>
      <c r="AI756" s="73"/>
      <c r="AJ756" s="73"/>
      <c r="AK756" s="72"/>
      <c r="AL756" s="76"/>
      <c r="AM756" s="76"/>
      <c r="AN756" s="72"/>
      <c r="AO756" s="76"/>
      <c r="AP756" s="72"/>
      <c r="AQ756" s="72"/>
      <c r="AR756" s="72"/>
      <c r="AS756" s="72"/>
      <c r="AT756" s="77">
        <v>26</v>
      </c>
      <c r="AU756" s="78">
        <v>90</v>
      </c>
      <c r="AV756" s="77">
        <v>3</v>
      </c>
      <c r="AW756" s="77">
        <v>180</v>
      </c>
      <c r="AX756" s="77">
        <f t="shared" si="322"/>
        <v>-83.866992748091448</v>
      </c>
      <c r="AY756" s="77">
        <f t="shared" si="323"/>
        <v>276.13300725190857</v>
      </c>
      <c r="AZ756" s="77">
        <f t="shared" si="324"/>
        <v>63.870194328214424</v>
      </c>
      <c r="BA756" s="77">
        <f t="shared" si="325"/>
        <v>6.1330072519085519</v>
      </c>
      <c r="BB756" s="77">
        <f t="shared" si="326"/>
        <v>26.129805671785576</v>
      </c>
      <c r="BC756" s="77">
        <f t="shared" si="327"/>
        <v>96.133007251908566</v>
      </c>
      <c r="BD756" s="79">
        <f t="shared" si="328"/>
        <v>26.129805671785576</v>
      </c>
      <c r="BE756" s="70">
        <f t="shared" si="333"/>
        <v>56.129805671785576</v>
      </c>
      <c r="BF756" s="70">
        <f t="shared" si="334"/>
        <v>3.8701943282144242</v>
      </c>
    </row>
    <row r="757" spans="3:58" s="70" customFormat="1">
      <c r="C757" s="70" t="s">
        <v>1386</v>
      </c>
      <c r="D757" s="70" t="s">
        <v>1387</v>
      </c>
      <c r="E757" s="70">
        <v>133</v>
      </c>
      <c r="F757" s="70">
        <v>2</v>
      </c>
      <c r="G757" s="71" t="str">
        <f t="shared" si="332"/>
        <v>133-2</v>
      </c>
      <c r="H757" s="70">
        <v>0</v>
      </c>
      <c r="I757" s="70">
        <v>82</v>
      </c>
      <c r="J757" s="70" t="b">
        <f>IF((I757/100)&gt;(VLOOKUP($G757,[10]Depth_Lookup!$A$3:$L$542,9,FALSE)),"Value too high",TRUE)</f>
        <v>1</v>
      </c>
      <c r="K757" s="29">
        <f>(VLOOKUP($G757,[10]Depth_Lookup!$A$3:$Z$542,11,FALSE))+(H757/100)</f>
        <v>350.745</v>
      </c>
      <c r="L757" s="29">
        <f>(VLOOKUP($G757,[10]Depth_Lookup!$A$3:$Z$542,11,FALSE))+(I757/100)</f>
        <v>351.565</v>
      </c>
      <c r="M757" s="67">
        <f>16</f>
        <v>16</v>
      </c>
      <c r="N757" s="70" t="s">
        <v>1389</v>
      </c>
      <c r="O757" s="70" t="s">
        <v>233</v>
      </c>
      <c r="P757" s="73"/>
      <c r="Q757" s="73"/>
      <c r="R757" s="73"/>
      <c r="S757" s="74"/>
      <c r="T757" s="73" t="s">
        <v>170</v>
      </c>
      <c r="U757" s="75" t="s">
        <v>155</v>
      </c>
      <c r="V757" s="73" t="s">
        <v>176</v>
      </c>
      <c r="W757" s="73" t="s">
        <v>107</v>
      </c>
      <c r="X757" s="73">
        <f>VLOOKUP(W757,[10]definitions_list_lookup!$V$12:$W$15,2,FALSE)</f>
        <v>2</v>
      </c>
      <c r="Y757" s="75" t="s">
        <v>242</v>
      </c>
      <c r="Z757" s="75">
        <f>VLOOKUP(Y757,[10]definitions_list_lookup!$AT$3:$AU$5,2,FALSE)</f>
        <v>1</v>
      </c>
      <c r="AA757" s="75">
        <v>2</v>
      </c>
      <c r="AB757" s="75"/>
      <c r="AC757" s="73"/>
      <c r="AD757" s="73"/>
      <c r="AE757" s="73" t="e">
        <f>VLOOKUP(AD757,definitions_list_lookup!$Y$12:$Z$15,2,FALSE)</f>
        <v>#N/A</v>
      </c>
      <c r="AF757" s="75"/>
      <c r="AG757" s="75" t="e">
        <f>VLOOKUP(AF757,definitions_list_lookup!$AT$3:$AU$5,2,FALSE)</f>
        <v>#N/A</v>
      </c>
      <c r="AH757" s="73"/>
      <c r="AI757" s="73"/>
      <c r="AJ757" s="73"/>
      <c r="AK757" s="72"/>
      <c r="AL757" s="76"/>
      <c r="AM757" s="76"/>
      <c r="AN757" s="72"/>
      <c r="AO757" s="76"/>
      <c r="AP757" s="72"/>
      <c r="AQ757" s="72"/>
      <c r="AR757" s="72"/>
      <c r="AS757" s="72"/>
      <c r="AT757" s="77">
        <v>22</v>
      </c>
      <c r="AU757" s="78">
        <v>90</v>
      </c>
      <c r="AV757" s="77">
        <v>2</v>
      </c>
      <c r="AW757" s="77">
        <v>180</v>
      </c>
      <c r="AX757" s="77">
        <f t="shared" si="322"/>
        <v>-85.060091519387214</v>
      </c>
      <c r="AY757" s="77">
        <f t="shared" si="323"/>
        <v>274.93990848061276</v>
      </c>
      <c r="AZ757" s="77">
        <f t="shared" si="324"/>
        <v>67.925844020679008</v>
      </c>
      <c r="BA757" s="77">
        <f t="shared" si="325"/>
        <v>4.939908480612786</v>
      </c>
      <c r="BB757" s="77">
        <f t="shared" si="326"/>
        <v>22.074155979320992</v>
      </c>
      <c r="BC757" s="77">
        <f t="shared" si="327"/>
        <v>94.939908480612758</v>
      </c>
      <c r="BD757" s="79">
        <f t="shared" si="328"/>
        <v>22.074155979320992</v>
      </c>
      <c r="BE757" s="70">
        <f t="shared" si="333"/>
        <v>52.074155979320992</v>
      </c>
      <c r="BF757" s="70">
        <f t="shared" si="334"/>
        <v>7.9258440206790084</v>
      </c>
    </row>
    <row r="758" spans="3:58" s="70" customFormat="1">
      <c r="C758" s="70" t="s">
        <v>1386</v>
      </c>
      <c r="D758" s="70" t="s">
        <v>1387</v>
      </c>
      <c r="E758" s="70">
        <v>133</v>
      </c>
      <c r="F758" s="70">
        <v>3</v>
      </c>
      <c r="G758" s="71" t="str">
        <f t="shared" si="332"/>
        <v>133-3</v>
      </c>
      <c r="H758" s="70">
        <v>0</v>
      </c>
      <c r="I758" s="70">
        <v>66</v>
      </c>
      <c r="J758" s="70" t="b">
        <f>IF((I758/100)&gt;(VLOOKUP($G758,[10]Depth_Lookup!$A$3:$L$542,9,FALSE)),"Value too high",TRUE)</f>
        <v>1</v>
      </c>
      <c r="K758" s="29">
        <f>(VLOOKUP($G758,[10]Depth_Lookup!$A$3:$Z$542,11,FALSE))+(H758/100)</f>
        <v>351.57</v>
      </c>
      <c r="L758" s="29">
        <f>(VLOOKUP($G758,[10]Depth_Lookup!$A$3:$Z$542,11,FALSE))+(I758/100)</f>
        <v>352.23</v>
      </c>
      <c r="M758" s="67">
        <f>16</f>
        <v>16</v>
      </c>
      <c r="N758" s="70" t="s">
        <v>1389</v>
      </c>
      <c r="O758" s="70" t="s">
        <v>233</v>
      </c>
      <c r="P758" s="73"/>
      <c r="Q758" s="73"/>
      <c r="R758" s="73"/>
      <c r="S758" s="74"/>
      <c r="T758" s="73"/>
      <c r="U758" s="75"/>
      <c r="V758" s="73"/>
      <c r="W758" s="73" t="s">
        <v>168</v>
      </c>
      <c r="X758" s="73">
        <f>VLOOKUP(W758,[10]definitions_list_lookup!$V$12:$W$15,2,FALSE)</f>
        <v>0</v>
      </c>
      <c r="Y758" s="75"/>
      <c r="Z758" s="75" t="e">
        <f>VLOOKUP(Y758,[10]definitions_list_lookup!$AT$3:$AU$5,2,FALSE)</f>
        <v>#N/A</v>
      </c>
      <c r="AA758" s="75"/>
      <c r="AB758" s="75"/>
      <c r="AC758" s="73"/>
      <c r="AD758" s="73"/>
      <c r="AE758" s="73" t="e">
        <f>VLOOKUP(AD758,definitions_list_lookup!$Y$12:$Z$15,2,FALSE)</f>
        <v>#N/A</v>
      </c>
      <c r="AF758" s="75"/>
      <c r="AG758" s="75" t="e">
        <f>VLOOKUP(AF758,definitions_list_lookup!$AT$3:$AU$5,2,FALSE)</f>
        <v>#N/A</v>
      </c>
      <c r="AH758" s="73"/>
      <c r="AI758" s="73"/>
      <c r="AJ758" s="73"/>
      <c r="AK758" s="72"/>
      <c r="AL758" s="76"/>
      <c r="AM758" s="76"/>
      <c r="AN758" s="72"/>
      <c r="AO758" s="76"/>
      <c r="AP758" s="72"/>
      <c r="AQ758" s="72"/>
      <c r="AR758" s="72"/>
      <c r="AS758" s="72"/>
      <c r="AT758" s="77">
        <v>16</v>
      </c>
      <c r="AU758" s="78">
        <v>90</v>
      </c>
      <c r="AV758" s="77">
        <v>2</v>
      </c>
      <c r="AW758" s="77">
        <v>180</v>
      </c>
      <c r="AX758" s="77">
        <f t="shared" si="322"/>
        <v>-83.056528689969809</v>
      </c>
      <c r="AY758" s="77">
        <f t="shared" si="323"/>
        <v>276.94347131003019</v>
      </c>
      <c r="AZ758" s="77">
        <f t="shared" si="324"/>
        <v>73.88790108085982</v>
      </c>
      <c r="BA758" s="77">
        <f t="shared" si="325"/>
        <v>6.9434713100301906</v>
      </c>
      <c r="BB758" s="77">
        <f t="shared" si="326"/>
        <v>16.11209891914018</v>
      </c>
      <c r="BC758" s="77">
        <f t="shared" si="327"/>
        <v>96.943471310030191</v>
      </c>
      <c r="BD758" s="79">
        <f t="shared" si="328"/>
        <v>16.11209891914018</v>
      </c>
      <c r="BE758" s="70">
        <f t="shared" si="333"/>
        <v>46.11209891914018</v>
      </c>
      <c r="BF758" s="70">
        <f t="shared" si="334"/>
        <v>13.88790108085982</v>
      </c>
    </row>
    <row r="759" spans="3:58" s="70" customFormat="1">
      <c r="C759" s="70" t="s">
        <v>1386</v>
      </c>
      <c r="D759" s="70" t="s">
        <v>1387</v>
      </c>
      <c r="E759" s="70">
        <v>133</v>
      </c>
      <c r="F759" s="70">
        <v>4</v>
      </c>
      <c r="G759" s="71" t="str">
        <f t="shared" si="332"/>
        <v>133-4</v>
      </c>
      <c r="H759" s="70">
        <v>0</v>
      </c>
      <c r="I759" s="70">
        <v>87</v>
      </c>
      <c r="J759" s="70" t="b">
        <f>IF((I759/100)&gt;(VLOOKUP($G759,[10]Depth_Lookup!$A$3:$L$542,9,FALSE)),"Value too high",TRUE)</f>
        <v>1</v>
      </c>
      <c r="K759" s="29">
        <f>(VLOOKUP($G759,[10]Depth_Lookup!$A$3:$Z$542,11,FALSE))+(H759/100)</f>
        <v>352.23</v>
      </c>
      <c r="L759" s="29">
        <f>(VLOOKUP($G759,[10]Depth_Lookup!$A$3:$Z$542,11,FALSE))+(I759/100)</f>
        <v>353.1</v>
      </c>
      <c r="M759" s="67">
        <f>16</f>
        <v>16</v>
      </c>
      <c r="N759" s="70" t="s">
        <v>1389</v>
      </c>
      <c r="O759" s="70" t="s">
        <v>233</v>
      </c>
      <c r="P759" s="73"/>
      <c r="Q759" s="73"/>
      <c r="R759" s="73"/>
      <c r="S759" s="74"/>
      <c r="T759" s="73" t="s">
        <v>171</v>
      </c>
      <c r="U759" s="75" t="s">
        <v>155</v>
      </c>
      <c r="V759" s="73" t="s">
        <v>176</v>
      </c>
      <c r="W759" s="73" t="s">
        <v>166</v>
      </c>
      <c r="X759" s="73">
        <f>VLOOKUP(W759,[10]definitions_list_lookup!$V$12:$W$15,2,FALSE)</f>
        <v>1</v>
      </c>
      <c r="Y759" s="75" t="s">
        <v>242</v>
      </c>
      <c r="Z759" s="75">
        <f>VLOOKUP(Y759,[10]definitions_list_lookup!$AT$3:$AU$5,2,FALSE)</f>
        <v>1</v>
      </c>
      <c r="AA759" s="75">
        <v>3</v>
      </c>
      <c r="AB759" s="75"/>
      <c r="AC759" s="73"/>
      <c r="AD759" s="73"/>
      <c r="AE759" s="73" t="e">
        <f>VLOOKUP(AD759,definitions_list_lookup!$Y$12:$Z$15,2,FALSE)</f>
        <v>#N/A</v>
      </c>
      <c r="AF759" s="75"/>
      <c r="AG759" s="75" t="e">
        <f>VLOOKUP(AF759,definitions_list_lookup!$AT$3:$AU$5,2,FALSE)</f>
        <v>#N/A</v>
      </c>
      <c r="AH759" s="73"/>
      <c r="AI759" s="73"/>
      <c r="AJ759" s="73"/>
      <c r="AK759" s="72"/>
      <c r="AL759" s="76"/>
      <c r="AM759" s="76"/>
      <c r="AN759" s="72"/>
      <c r="AO759" s="76"/>
      <c r="AP759" s="72"/>
      <c r="AQ759" s="72"/>
      <c r="AR759" s="72"/>
      <c r="AS759" s="72"/>
      <c r="AT759" s="77">
        <v>22</v>
      </c>
      <c r="AU759" s="78">
        <v>90</v>
      </c>
      <c r="AV759" s="77">
        <v>4</v>
      </c>
      <c r="AW759" s="77">
        <v>180</v>
      </c>
      <c r="AX759" s="77">
        <f t="shared" si="322"/>
        <v>-80.180810071186926</v>
      </c>
      <c r="AY759" s="77">
        <f t="shared" si="323"/>
        <v>279.8191899288131</v>
      </c>
      <c r="AZ759" s="77">
        <f t="shared" si="324"/>
        <v>67.704758828601072</v>
      </c>
      <c r="BA759" s="77">
        <f t="shared" si="325"/>
        <v>9.8191899288130742</v>
      </c>
      <c r="BB759" s="77">
        <f t="shared" si="326"/>
        <v>22.295241171398928</v>
      </c>
      <c r="BC759" s="77">
        <f t="shared" si="327"/>
        <v>99.819189928813103</v>
      </c>
      <c r="BD759" s="79">
        <f t="shared" si="328"/>
        <v>22.295241171398928</v>
      </c>
      <c r="BE759" s="70">
        <f t="shared" si="333"/>
        <v>52.295241171398928</v>
      </c>
      <c r="BF759" s="70">
        <f t="shared" si="334"/>
        <v>7.7047588286010722</v>
      </c>
    </row>
    <row r="760" spans="3:58" s="70" customFormat="1">
      <c r="C760" s="70" t="s">
        <v>1386</v>
      </c>
      <c r="D760" s="70" t="s">
        <v>1387</v>
      </c>
      <c r="E760" s="70">
        <v>134</v>
      </c>
      <c r="F760" s="70">
        <v>1</v>
      </c>
      <c r="G760" s="71" t="str">
        <f t="shared" si="332"/>
        <v>134-1</v>
      </c>
      <c r="H760" s="70">
        <v>0</v>
      </c>
      <c r="I760" s="70">
        <v>84</v>
      </c>
      <c r="J760" s="70" t="b">
        <f>IF((I760/100)&gt;(VLOOKUP($G760,[10]Depth_Lookup!$A$3:$L$542,9,FALSE)),"Value too high",TRUE)</f>
        <v>1</v>
      </c>
      <c r="K760" s="29">
        <f>(VLOOKUP($G760,[10]Depth_Lookup!$A$3:$Z$542,11,FALSE))+(H760/100)</f>
        <v>353.15</v>
      </c>
      <c r="L760" s="29">
        <f>(VLOOKUP($G760,[10]Depth_Lookup!$A$3:$Z$542,11,FALSE))+(I760/100)</f>
        <v>353.98999999999995</v>
      </c>
      <c r="M760" s="67">
        <f>16</f>
        <v>16</v>
      </c>
      <c r="N760" s="70" t="s">
        <v>1389</v>
      </c>
      <c r="O760" s="70" t="s">
        <v>18</v>
      </c>
      <c r="P760" s="73"/>
      <c r="Q760" s="73"/>
      <c r="R760" s="73"/>
      <c r="S760" s="74"/>
      <c r="T760" s="73" t="s">
        <v>170</v>
      </c>
      <c r="U760" s="75" t="s">
        <v>182</v>
      </c>
      <c r="V760" s="73" t="s">
        <v>176</v>
      </c>
      <c r="W760" s="73" t="s">
        <v>107</v>
      </c>
      <c r="X760" s="73">
        <f>VLOOKUP(W760,[10]definitions_list_lookup!$V$12:$W$15,2,FALSE)</f>
        <v>2</v>
      </c>
      <c r="Y760" s="75" t="s">
        <v>242</v>
      </c>
      <c r="Z760" s="75">
        <f>VLOOKUP(Y760,[10]definitions_list_lookup!$AT$3:$AU$5,2,FALSE)</f>
        <v>1</v>
      </c>
      <c r="AA760" s="75">
        <v>34</v>
      </c>
      <c r="AB760" s="75"/>
      <c r="AC760" s="73"/>
      <c r="AD760" s="73"/>
      <c r="AE760" s="73" t="e">
        <f>VLOOKUP(AD760,definitions_list_lookup!$Y$12:$Z$15,2,FALSE)</f>
        <v>#N/A</v>
      </c>
      <c r="AF760" s="75"/>
      <c r="AG760" s="75" t="e">
        <f>VLOOKUP(AF760,definitions_list_lookup!$AT$3:$AU$5,2,FALSE)</f>
        <v>#N/A</v>
      </c>
      <c r="AH760" s="73"/>
      <c r="AI760" s="73"/>
      <c r="AJ760" s="73"/>
      <c r="AK760" s="72"/>
      <c r="AL760" s="76"/>
      <c r="AM760" s="76"/>
      <c r="AN760" s="72"/>
      <c r="AO760" s="76"/>
      <c r="AP760" s="72"/>
      <c r="AQ760" s="72"/>
      <c r="AR760" s="72"/>
      <c r="AS760" s="72"/>
      <c r="AT760" s="77">
        <v>18</v>
      </c>
      <c r="AU760" s="78">
        <v>90</v>
      </c>
      <c r="AV760" s="77">
        <v>0</v>
      </c>
      <c r="AW760" s="77">
        <v>360</v>
      </c>
      <c r="AX760" s="77">
        <f t="shared" si="322"/>
        <v>-90.000000000000014</v>
      </c>
      <c r="AY760" s="77">
        <f t="shared" si="323"/>
        <v>270</v>
      </c>
      <c r="AZ760" s="77">
        <f t="shared" si="324"/>
        <v>72</v>
      </c>
      <c r="BA760" s="77">
        <f t="shared" si="325"/>
        <v>360</v>
      </c>
      <c r="BB760" s="77">
        <f t="shared" si="326"/>
        <v>18</v>
      </c>
      <c r="BC760" s="77">
        <f t="shared" si="327"/>
        <v>90</v>
      </c>
      <c r="BD760" s="79">
        <f t="shared" si="328"/>
        <v>18</v>
      </c>
      <c r="BE760" s="70">
        <f t="shared" si="333"/>
        <v>48</v>
      </c>
      <c r="BF760" s="70">
        <f t="shared" si="334"/>
        <v>12</v>
      </c>
    </row>
    <row r="761" spans="3:58" s="70" customFormat="1">
      <c r="C761" s="70" t="s">
        <v>1386</v>
      </c>
      <c r="D761" s="70" t="s">
        <v>1387</v>
      </c>
      <c r="E761" s="70">
        <v>134</v>
      </c>
      <c r="F761" s="70">
        <v>2</v>
      </c>
      <c r="G761" s="71" t="str">
        <f t="shared" si="332"/>
        <v>134-2</v>
      </c>
      <c r="H761" s="70">
        <v>0</v>
      </c>
      <c r="I761" s="70">
        <v>74</v>
      </c>
      <c r="J761" s="70" t="b">
        <f>IF((I761/100)&gt;(VLOOKUP($G761,[10]Depth_Lookup!$A$3:$L$542,9,FALSE)),"Value too high",TRUE)</f>
        <v>1</v>
      </c>
      <c r="K761" s="29">
        <f>(VLOOKUP($G761,[10]Depth_Lookup!$A$3:$Z$542,11,FALSE))+(H761/100)</f>
        <v>353.98999999999995</v>
      </c>
      <c r="L761" s="29">
        <f>(VLOOKUP($G761,[10]Depth_Lookup!$A$3:$Z$542,11,FALSE))+(I761/100)</f>
        <v>354.72999999999996</v>
      </c>
      <c r="M761" s="67">
        <f>16</f>
        <v>16</v>
      </c>
      <c r="N761" s="70" t="s">
        <v>1389</v>
      </c>
      <c r="O761" s="70" t="s">
        <v>233</v>
      </c>
      <c r="P761" s="73"/>
      <c r="Q761" s="73"/>
      <c r="R761" s="73"/>
      <c r="S761" s="74"/>
      <c r="T761" s="73"/>
      <c r="U761" s="75"/>
      <c r="V761" s="73"/>
      <c r="W761" s="73" t="s">
        <v>168</v>
      </c>
      <c r="X761" s="73">
        <f>VLOOKUP(W761,[10]definitions_list_lookup!$V$12:$W$15,2,FALSE)</f>
        <v>0</v>
      </c>
      <c r="Y761" s="75"/>
      <c r="Z761" s="75" t="e">
        <f>VLOOKUP(Y761,[10]definitions_list_lookup!$AT$3:$AU$5,2,FALSE)</f>
        <v>#N/A</v>
      </c>
      <c r="AA761" s="75"/>
      <c r="AB761" s="75"/>
      <c r="AC761" s="73"/>
      <c r="AD761" s="73"/>
      <c r="AE761" s="73" t="e">
        <f>VLOOKUP(AD761,definitions_list_lookup!$Y$12:$Z$15,2,FALSE)</f>
        <v>#N/A</v>
      </c>
      <c r="AF761" s="75"/>
      <c r="AG761" s="75" t="e">
        <f>VLOOKUP(AF761,definitions_list_lookup!$AT$3:$AU$5,2,FALSE)</f>
        <v>#N/A</v>
      </c>
      <c r="AH761" s="73"/>
      <c r="AI761" s="73"/>
      <c r="AJ761" s="73"/>
      <c r="AK761" s="72"/>
      <c r="AL761" s="76"/>
      <c r="AM761" s="76"/>
      <c r="AN761" s="72"/>
      <c r="AO761" s="76"/>
      <c r="AP761" s="72"/>
      <c r="AQ761" s="72"/>
      <c r="AR761" s="72"/>
      <c r="AS761" s="72"/>
      <c r="AT761" s="77">
        <v>23</v>
      </c>
      <c r="AU761" s="78">
        <v>90</v>
      </c>
      <c r="AV761" s="77"/>
      <c r="AW761" s="77"/>
      <c r="AX761" s="77">
        <f t="shared" si="322"/>
        <v>-90</v>
      </c>
      <c r="AY761" s="77">
        <f t="shared" si="323"/>
        <v>270</v>
      </c>
      <c r="AZ761" s="77">
        <f t="shared" si="324"/>
        <v>67</v>
      </c>
      <c r="BA761" s="77">
        <f t="shared" si="325"/>
        <v>360</v>
      </c>
      <c r="BB761" s="77">
        <f t="shared" si="326"/>
        <v>23</v>
      </c>
      <c r="BC761" s="77">
        <f t="shared" si="327"/>
        <v>90</v>
      </c>
      <c r="BD761" s="79">
        <f t="shared" si="328"/>
        <v>23</v>
      </c>
      <c r="BE761" s="70">
        <f t="shared" si="333"/>
        <v>53</v>
      </c>
      <c r="BF761" s="70">
        <f t="shared" si="334"/>
        <v>7</v>
      </c>
    </row>
    <row r="762" spans="3:58" s="70" customFormat="1">
      <c r="C762" s="70" t="s">
        <v>1386</v>
      </c>
      <c r="D762" s="70" t="s">
        <v>1387</v>
      </c>
      <c r="E762" s="70">
        <v>134</v>
      </c>
      <c r="F762" s="70">
        <v>3</v>
      </c>
      <c r="G762" s="71" t="str">
        <f t="shared" si="332"/>
        <v>134-3</v>
      </c>
      <c r="H762" s="70">
        <v>0</v>
      </c>
      <c r="I762" s="70">
        <v>73</v>
      </c>
      <c r="J762" s="70" t="b">
        <f>IF((I762/100)&gt;(VLOOKUP($G762,[10]Depth_Lookup!$A$3:$L$542,9,FALSE)),"Value too high",TRUE)</f>
        <v>1</v>
      </c>
      <c r="K762" s="29">
        <f>(VLOOKUP($G762,[10]Depth_Lookup!$A$3:$Z$542,11,FALSE))+(H762/100)</f>
        <v>354.73999999999995</v>
      </c>
      <c r="L762" s="29">
        <f>(VLOOKUP($G762,[10]Depth_Lookup!$A$3:$Z$542,11,FALSE))+(I762/100)</f>
        <v>355.46999999999997</v>
      </c>
      <c r="M762" s="67">
        <f>16</f>
        <v>16</v>
      </c>
      <c r="N762" s="70" t="s">
        <v>1389</v>
      </c>
      <c r="O762" s="70" t="s">
        <v>233</v>
      </c>
      <c r="P762" s="73"/>
      <c r="Q762" s="73"/>
      <c r="R762" s="73"/>
      <c r="S762" s="74"/>
      <c r="T762" s="73"/>
      <c r="U762" s="75"/>
      <c r="V762" s="73"/>
      <c r="W762" s="73" t="s">
        <v>168</v>
      </c>
      <c r="X762" s="73">
        <f>VLOOKUP(W762,[10]definitions_list_lookup!$V$12:$W$15,2,FALSE)</f>
        <v>0</v>
      </c>
      <c r="Y762" s="75"/>
      <c r="Z762" s="75" t="e">
        <f>VLOOKUP(Y762,[10]definitions_list_lookup!$AT$3:$AU$5,2,FALSE)</f>
        <v>#N/A</v>
      </c>
      <c r="AA762" s="75"/>
      <c r="AB762" s="75"/>
      <c r="AC762" s="73"/>
      <c r="AD762" s="73"/>
      <c r="AE762" s="73" t="e">
        <f>VLOOKUP(AD762,definitions_list_lookup!$Y$12:$Z$15,2,FALSE)</f>
        <v>#N/A</v>
      </c>
      <c r="AF762" s="75"/>
      <c r="AG762" s="75" t="e">
        <f>VLOOKUP(AF762,definitions_list_lookup!$AT$3:$AU$5,2,FALSE)</f>
        <v>#N/A</v>
      </c>
      <c r="AH762" s="73"/>
      <c r="AI762" s="73"/>
      <c r="AJ762" s="73"/>
      <c r="AK762" s="72"/>
      <c r="AL762" s="76"/>
      <c r="AM762" s="76"/>
      <c r="AN762" s="72"/>
      <c r="AO762" s="76"/>
      <c r="AP762" s="72"/>
      <c r="AQ762" s="72"/>
      <c r="AR762" s="72"/>
      <c r="AS762" s="72"/>
      <c r="AT762" s="77">
        <v>87</v>
      </c>
      <c r="AU762" s="78">
        <v>90</v>
      </c>
      <c r="AV762" s="77">
        <v>0</v>
      </c>
      <c r="AW762" s="77">
        <v>247</v>
      </c>
      <c r="AX762" s="77">
        <f t="shared" si="322"/>
        <v>-23</v>
      </c>
      <c r="AY762" s="77">
        <f t="shared" si="323"/>
        <v>337</v>
      </c>
      <c r="AZ762" s="77">
        <f t="shared" si="324"/>
        <v>1.1731018222999356</v>
      </c>
      <c r="BA762" s="77">
        <f t="shared" si="325"/>
        <v>67</v>
      </c>
      <c r="BB762" s="77">
        <f t="shared" si="326"/>
        <v>88.826898177700059</v>
      </c>
      <c r="BC762" s="77">
        <f t="shared" si="327"/>
        <v>157</v>
      </c>
      <c r="BD762" s="79">
        <f t="shared" si="328"/>
        <v>88.826898177700059</v>
      </c>
      <c r="BE762" s="70">
        <f t="shared" si="333"/>
        <v>118.82689817770006</v>
      </c>
      <c r="BF762" s="70">
        <f t="shared" si="334"/>
        <v>-58.826898177700059</v>
      </c>
    </row>
    <row r="763" spans="3:58" s="70" customFormat="1">
      <c r="C763" s="70" t="s">
        <v>1386</v>
      </c>
      <c r="D763" s="70" t="s">
        <v>1387</v>
      </c>
      <c r="E763" s="70">
        <v>134</v>
      </c>
      <c r="F763" s="70">
        <v>4</v>
      </c>
      <c r="G763" s="71" t="str">
        <f t="shared" si="332"/>
        <v>134-4</v>
      </c>
      <c r="H763" s="70">
        <v>0</v>
      </c>
      <c r="I763" s="70">
        <v>90</v>
      </c>
      <c r="J763" s="70" t="b">
        <f>IF((I763/100)&gt;(VLOOKUP($G763,[10]Depth_Lookup!$A$3:$L$542,9,FALSE)),"Value too high",TRUE)</f>
        <v>1</v>
      </c>
      <c r="K763" s="29">
        <f>(VLOOKUP($G763,[10]Depth_Lookup!$A$3:$Z$542,11,FALSE))+(H763/100)</f>
        <v>355.46999999999997</v>
      </c>
      <c r="L763" s="29">
        <f>(VLOOKUP($G763,[10]Depth_Lookup!$A$3:$Z$542,11,FALSE))+(I763/100)</f>
        <v>356.36999999999995</v>
      </c>
      <c r="M763" s="67">
        <f>16</f>
        <v>16</v>
      </c>
      <c r="N763" s="70" t="s">
        <v>1389</v>
      </c>
      <c r="O763" s="70" t="s">
        <v>233</v>
      </c>
      <c r="P763" s="73"/>
      <c r="Q763" s="73"/>
      <c r="R763" s="73"/>
      <c r="S763" s="74"/>
      <c r="T763" s="73" t="s">
        <v>170</v>
      </c>
      <c r="U763" s="75" t="s">
        <v>155</v>
      </c>
      <c r="V763" s="73" t="s">
        <v>176</v>
      </c>
      <c r="W763" s="73" t="s">
        <v>107</v>
      </c>
      <c r="X763" s="73">
        <f>VLOOKUP(W763,[10]definitions_list_lookup!$V$12:$W$15,2,FALSE)</f>
        <v>2</v>
      </c>
      <c r="Y763" s="75" t="s">
        <v>241</v>
      </c>
      <c r="Z763" s="75">
        <f>VLOOKUP(Y763,[10]definitions_list_lookup!$AT$3:$AU$5,2,FALSE)</f>
        <v>0</v>
      </c>
      <c r="AA763" s="75">
        <v>130</v>
      </c>
      <c r="AB763" s="75"/>
      <c r="AC763" s="73"/>
      <c r="AD763" s="73"/>
      <c r="AE763" s="73" t="e">
        <f>VLOOKUP(AD763,definitions_list_lookup!$Y$12:$Z$15,2,FALSE)</f>
        <v>#N/A</v>
      </c>
      <c r="AF763" s="75"/>
      <c r="AG763" s="75" t="e">
        <f>VLOOKUP(AF763,definitions_list_lookup!$AT$3:$AU$5,2,FALSE)</f>
        <v>#N/A</v>
      </c>
      <c r="AH763" s="73"/>
      <c r="AI763" s="73"/>
      <c r="AJ763" s="73"/>
      <c r="AK763" s="72"/>
      <c r="AL763" s="76"/>
      <c r="AM763" s="76"/>
      <c r="AN763" s="72"/>
      <c r="AO763" s="76"/>
      <c r="AP763" s="72"/>
      <c r="AQ763" s="72"/>
      <c r="AR763" s="72"/>
      <c r="AS763" s="72"/>
      <c r="AT763" s="77">
        <v>60</v>
      </c>
      <c r="AU763" s="78">
        <v>90</v>
      </c>
      <c r="AV763" s="77">
        <v>0</v>
      </c>
      <c r="AW763" s="77">
        <v>247</v>
      </c>
      <c r="AX763" s="77">
        <f t="shared" si="322"/>
        <v>-23</v>
      </c>
      <c r="AY763" s="77">
        <f t="shared" si="323"/>
        <v>337</v>
      </c>
      <c r="AZ763" s="77">
        <f t="shared" si="324"/>
        <v>12.712485376264935</v>
      </c>
      <c r="BA763" s="77">
        <f t="shared" si="325"/>
        <v>67</v>
      </c>
      <c r="BB763" s="77">
        <f t="shared" si="326"/>
        <v>77.287514623735063</v>
      </c>
      <c r="BC763" s="77">
        <f t="shared" si="327"/>
        <v>157</v>
      </c>
      <c r="BD763" s="79">
        <f t="shared" si="328"/>
        <v>77.287514623735063</v>
      </c>
      <c r="BE763" s="70">
        <f t="shared" si="333"/>
        <v>107.28751462373506</v>
      </c>
      <c r="BF763" s="70">
        <f t="shared" si="334"/>
        <v>-47.287514623735063</v>
      </c>
    </row>
    <row r="764" spans="3:58" s="70" customFormat="1">
      <c r="C764" s="70" t="s">
        <v>1386</v>
      </c>
      <c r="D764" s="70" t="s">
        <v>1387</v>
      </c>
      <c r="E764" s="70">
        <v>135</v>
      </c>
      <c r="F764" s="70">
        <v>1</v>
      </c>
      <c r="G764" s="71" t="str">
        <f t="shared" si="332"/>
        <v>135-1</v>
      </c>
      <c r="H764" s="70">
        <v>0</v>
      </c>
      <c r="I764" s="70">
        <v>56</v>
      </c>
      <c r="J764" s="70" t="b">
        <f>IF((I764/100)&gt;(VLOOKUP($G764,[10]Depth_Lookup!$A$3:$L$542,9,FALSE)),"Value too high",TRUE)</f>
        <v>1</v>
      </c>
      <c r="K764" s="29">
        <f>(VLOOKUP($G764,[10]Depth_Lookup!$A$3:$Z$542,11,FALSE))+(H764/100)</f>
        <v>356.2</v>
      </c>
      <c r="L764" s="29">
        <f>(VLOOKUP($G764,[10]Depth_Lookup!$A$3:$Z$542,11,FALSE))+(I764/100)</f>
        <v>356.76</v>
      </c>
      <c r="M764" s="67">
        <f>16</f>
        <v>16</v>
      </c>
      <c r="N764" s="70" t="s">
        <v>1389</v>
      </c>
      <c r="O764" s="70" t="s">
        <v>233</v>
      </c>
      <c r="P764" s="73"/>
      <c r="Q764" s="73"/>
      <c r="R764" s="73"/>
      <c r="S764" s="74"/>
      <c r="T764" s="73" t="s">
        <v>170</v>
      </c>
      <c r="U764" s="75" t="s">
        <v>182</v>
      </c>
      <c r="V764" s="73" t="s">
        <v>176</v>
      </c>
      <c r="W764" s="73" t="s">
        <v>166</v>
      </c>
      <c r="X764" s="73">
        <f>VLOOKUP(W764,[10]definitions_list_lookup!$V$12:$W$15,2,FALSE)</f>
        <v>1</v>
      </c>
      <c r="Y764" s="75" t="s">
        <v>241</v>
      </c>
      <c r="Z764" s="75">
        <f>VLOOKUP(Y764,[10]definitions_list_lookup!$AT$3:$AU$5,2,FALSE)</f>
        <v>0</v>
      </c>
      <c r="AA764" s="75">
        <v>12</v>
      </c>
      <c r="AB764" s="75"/>
      <c r="AC764" s="73"/>
      <c r="AD764" s="73"/>
      <c r="AE764" s="73" t="e">
        <f>VLOOKUP(AD764,definitions_list_lookup!$Y$12:$Z$15,2,FALSE)</f>
        <v>#N/A</v>
      </c>
      <c r="AF764" s="75"/>
      <c r="AG764" s="75" t="e">
        <f>VLOOKUP(AF764,definitions_list_lookup!$AT$3:$AU$5,2,FALSE)</f>
        <v>#N/A</v>
      </c>
      <c r="AH764" s="73"/>
      <c r="AI764" s="73"/>
      <c r="AJ764" s="73"/>
      <c r="AK764" s="72"/>
      <c r="AL764" s="76"/>
      <c r="AM764" s="76"/>
      <c r="AN764" s="72"/>
      <c r="AO764" s="76"/>
      <c r="AP764" s="72"/>
      <c r="AQ764" s="72"/>
      <c r="AR764" s="72"/>
      <c r="AS764" s="72"/>
      <c r="AT764" s="77">
        <v>34</v>
      </c>
      <c r="AU764" s="78">
        <v>90</v>
      </c>
      <c r="AV764" s="77">
        <v>0</v>
      </c>
      <c r="AW764" s="77">
        <v>360</v>
      </c>
      <c r="AX764" s="77">
        <f t="shared" si="322"/>
        <v>-90.000000000000014</v>
      </c>
      <c r="AY764" s="77">
        <f t="shared" si="323"/>
        <v>270</v>
      </c>
      <c r="AZ764" s="77">
        <f t="shared" si="324"/>
        <v>55.999999999999993</v>
      </c>
      <c r="BA764" s="77">
        <f t="shared" si="325"/>
        <v>360</v>
      </c>
      <c r="BB764" s="77">
        <f t="shared" si="326"/>
        <v>34.000000000000007</v>
      </c>
      <c r="BC764" s="77">
        <f t="shared" si="327"/>
        <v>90</v>
      </c>
      <c r="BD764" s="79">
        <f t="shared" si="328"/>
        <v>34.000000000000007</v>
      </c>
      <c r="BE764" s="70">
        <f t="shared" si="333"/>
        <v>64</v>
      </c>
      <c r="BF764" s="70">
        <f t="shared" si="334"/>
        <v>-4.0000000000000071</v>
      </c>
    </row>
    <row r="765" spans="3:58" s="70" customFormat="1">
      <c r="C765" s="70" t="s">
        <v>1386</v>
      </c>
      <c r="D765" s="70" t="s">
        <v>1387</v>
      </c>
      <c r="E765" s="70">
        <v>135</v>
      </c>
      <c r="F765" s="70">
        <v>2</v>
      </c>
      <c r="G765" s="71" t="str">
        <f t="shared" si="332"/>
        <v>135-2</v>
      </c>
      <c r="H765" s="70">
        <v>0</v>
      </c>
      <c r="I765" s="70">
        <v>89</v>
      </c>
      <c r="J765" s="70" t="b">
        <f>IF((I765/100)&gt;(VLOOKUP($G765,[10]Depth_Lookup!$A$3:$L$542,9,FALSE)),"Value too high",TRUE)</f>
        <v>1</v>
      </c>
      <c r="K765" s="29">
        <f>(VLOOKUP($G765,[10]Depth_Lookup!$A$3:$Z$542,11,FALSE))+(H765/100)</f>
        <v>356.76</v>
      </c>
      <c r="L765" s="29">
        <f>(VLOOKUP($G765,[10]Depth_Lookup!$A$3:$Z$542,11,FALSE))+(I765/100)</f>
        <v>357.65</v>
      </c>
      <c r="M765" s="67">
        <f>16</f>
        <v>16</v>
      </c>
      <c r="N765" s="70" t="s">
        <v>1389</v>
      </c>
      <c r="O765" s="70" t="s">
        <v>233</v>
      </c>
      <c r="P765" s="73"/>
      <c r="Q765" s="73"/>
      <c r="R765" s="73"/>
      <c r="S765" s="74"/>
      <c r="T765" s="73"/>
      <c r="U765" s="75"/>
      <c r="V765" s="73"/>
      <c r="W765" s="73" t="s">
        <v>168</v>
      </c>
      <c r="X765" s="73">
        <f>VLOOKUP(W765,[10]definitions_list_lookup!$V$12:$W$15,2,FALSE)</f>
        <v>0</v>
      </c>
      <c r="Y765" s="75"/>
      <c r="Z765" s="75" t="e">
        <f>VLOOKUP(Y765,[10]definitions_list_lookup!$AT$3:$AU$5,2,FALSE)</f>
        <v>#N/A</v>
      </c>
      <c r="AA765" s="75"/>
      <c r="AB765" s="75"/>
      <c r="AC765" s="73"/>
      <c r="AD765" s="73"/>
      <c r="AE765" s="73" t="e">
        <f>VLOOKUP(AD765,definitions_list_lookup!$Y$12:$Z$15,2,FALSE)</f>
        <v>#N/A</v>
      </c>
      <c r="AF765" s="75"/>
      <c r="AG765" s="75" t="e">
        <f>VLOOKUP(AF765,definitions_list_lookup!$AT$3:$AU$5,2,FALSE)</f>
        <v>#N/A</v>
      </c>
      <c r="AH765" s="73"/>
      <c r="AI765" s="73"/>
      <c r="AJ765" s="73"/>
      <c r="AK765" s="72"/>
      <c r="AL765" s="76"/>
      <c r="AM765" s="76"/>
      <c r="AN765" s="72"/>
      <c r="AO765" s="76"/>
      <c r="AP765" s="72"/>
      <c r="AQ765" s="72"/>
      <c r="AR765" s="72"/>
      <c r="AS765" s="72"/>
      <c r="AT765" s="77">
        <v>30</v>
      </c>
      <c r="AU765" s="78">
        <v>90</v>
      </c>
      <c r="AV765" s="77">
        <v>0</v>
      </c>
      <c r="AW765" s="77">
        <v>360</v>
      </c>
      <c r="AX765" s="77">
        <f t="shared" si="322"/>
        <v>-90.000000000000014</v>
      </c>
      <c r="AY765" s="77">
        <f t="shared" si="323"/>
        <v>270</v>
      </c>
      <c r="AZ765" s="77">
        <f t="shared" si="324"/>
        <v>60.000000000000007</v>
      </c>
      <c r="BA765" s="77">
        <f t="shared" si="325"/>
        <v>360</v>
      </c>
      <c r="BB765" s="77">
        <f t="shared" si="326"/>
        <v>29.999999999999993</v>
      </c>
      <c r="BC765" s="77">
        <f t="shared" si="327"/>
        <v>90</v>
      </c>
      <c r="BD765" s="79">
        <f t="shared" si="328"/>
        <v>29.999999999999993</v>
      </c>
      <c r="BE765" s="70">
        <f t="shared" si="333"/>
        <v>59.999999999999993</v>
      </c>
      <c r="BF765" s="70">
        <f t="shared" si="334"/>
        <v>0</v>
      </c>
    </row>
    <row r="766" spans="3:58" s="70" customFormat="1">
      <c r="C766" s="70" t="s">
        <v>1386</v>
      </c>
      <c r="D766" s="70" t="s">
        <v>1387</v>
      </c>
      <c r="E766" s="70">
        <v>135</v>
      </c>
      <c r="F766" s="70">
        <v>3</v>
      </c>
      <c r="G766" s="71" t="str">
        <f t="shared" si="332"/>
        <v>135-3</v>
      </c>
      <c r="H766" s="70">
        <v>0</v>
      </c>
      <c r="I766" s="70">
        <v>88</v>
      </c>
      <c r="J766" s="70" t="b">
        <f>IF((I766/100)&gt;(VLOOKUP($G766,[10]Depth_Lookup!$A$3:$L$542,9,FALSE)),"Value too high",TRUE)</f>
        <v>1</v>
      </c>
      <c r="K766" s="29">
        <f>(VLOOKUP($G766,[10]Depth_Lookup!$A$3:$Z$542,11,FALSE))+(H766/100)</f>
        <v>357.65499999999997</v>
      </c>
      <c r="L766" s="29">
        <f>(VLOOKUP($G766,[10]Depth_Lookup!$A$3:$Z$542,11,FALSE))+(I766/100)</f>
        <v>358.53499999999997</v>
      </c>
      <c r="M766" s="67">
        <f>16</f>
        <v>16</v>
      </c>
      <c r="N766" s="70" t="s">
        <v>1389</v>
      </c>
      <c r="O766" s="70" t="s">
        <v>18</v>
      </c>
      <c r="P766" s="73"/>
      <c r="Q766" s="73"/>
      <c r="R766" s="73"/>
      <c r="S766" s="74"/>
      <c r="T766" s="73"/>
      <c r="U766" s="75"/>
      <c r="V766" s="73"/>
      <c r="W766" s="73" t="s">
        <v>168</v>
      </c>
      <c r="X766" s="73">
        <f>VLOOKUP(W766,[10]definitions_list_lookup!$V$12:$W$15,2,FALSE)</f>
        <v>0</v>
      </c>
      <c r="Y766" s="75"/>
      <c r="Z766" s="75" t="e">
        <f>VLOOKUP(Y766,[10]definitions_list_lookup!$AT$3:$AU$5,2,FALSE)</f>
        <v>#N/A</v>
      </c>
      <c r="AA766" s="75"/>
      <c r="AB766" s="75"/>
      <c r="AC766" s="73"/>
      <c r="AD766" s="73"/>
      <c r="AE766" s="73" t="e">
        <f>VLOOKUP(AD766,definitions_list_lookup!$Y$12:$Z$15,2,FALSE)</f>
        <v>#N/A</v>
      </c>
      <c r="AF766" s="75"/>
      <c r="AG766" s="75" t="e">
        <f>VLOOKUP(AF766,definitions_list_lookup!$AT$3:$AU$5,2,FALSE)</f>
        <v>#N/A</v>
      </c>
      <c r="AH766" s="73"/>
      <c r="AI766" s="73"/>
      <c r="AJ766" s="73"/>
      <c r="AK766" s="72"/>
      <c r="AL766" s="76"/>
      <c r="AM766" s="76"/>
      <c r="AN766" s="72"/>
      <c r="AO766" s="76"/>
      <c r="AP766" s="72"/>
      <c r="AQ766" s="72"/>
      <c r="AR766" s="72"/>
      <c r="AS766" s="72"/>
      <c r="AT766" s="77">
        <v>22</v>
      </c>
      <c r="AU766" s="78">
        <v>90</v>
      </c>
      <c r="AV766" s="77">
        <v>5</v>
      </c>
      <c r="AW766" s="77">
        <v>360</v>
      </c>
      <c r="AX766" s="77">
        <f t="shared" si="322"/>
        <v>-102.21830214795423</v>
      </c>
      <c r="AY766" s="77">
        <f t="shared" si="323"/>
        <v>257.7816978520458</v>
      </c>
      <c r="AZ766" s="77">
        <f t="shared" si="324"/>
        <v>67.540278263818664</v>
      </c>
      <c r="BA766" s="77">
        <f t="shared" si="325"/>
        <v>347.7816978520458</v>
      </c>
      <c r="BB766" s="77">
        <f t="shared" si="326"/>
        <v>22.459721736181336</v>
      </c>
      <c r="BC766" s="77">
        <f t="shared" si="327"/>
        <v>77.781697852045795</v>
      </c>
      <c r="BD766" s="79">
        <f t="shared" si="328"/>
        <v>22.459721736181336</v>
      </c>
      <c r="BE766" s="70">
        <f t="shared" si="333"/>
        <v>52.459721736181336</v>
      </c>
      <c r="BF766" s="70">
        <f t="shared" si="334"/>
        <v>7.5402782638186636</v>
      </c>
    </row>
    <row r="767" spans="3:58" s="70" customFormat="1">
      <c r="C767" s="70" t="s">
        <v>1386</v>
      </c>
      <c r="D767" s="70" t="s">
        <v>1387</v>
      </c>
      <c r="E767" s="70">
        <v>135</v>
      </c>
      <c r="F767" s="70">
        <v>4</v>
      </c>
      <c r="G767" s="71" t="str">
        <f t="shared" si="332"/>
        <v>135-4</v>
      </c>
      <c r="H767" s="70">
        <v>0</v>
      </c>
      <c r="I767" s="70">
        <v>83</v>
      </c>
      <c r="J767" s="70" t="b">
        <f>IF((I767/100)&gt;(VLOOKUP($G767,[10]Depth_Lookup!$A$3:$L$542,9,FALSE)),"Value too high",TRUE)</f>
        <v>1</v>
      </c>
      <c r="K767" s="29">
        <f>(VLOOKUP($G767,[10]Depth_Lookup!$A$3:$Z$542,11,FALSE))+(H767/100)</f>
        <v>358.53999999999996</v>
      </c>
      <c r="L767" s="29">
        <f>(VLOOKUP($G767,[10]Depth_Lookup!$A$3:$Z$542,11,FALSE))+(I767/100)</f>
        <v>359.36999999999995</v>
      </c>
      <c r="M767" s="67">
        <f>16</f>
        <v>16</v>
      </c>
      <c r="N767" s="70" t="s">
        <v>1395</v>
      </c>
      <c r="O767" s="70" t="s">
        <v>233</v>
      </c>
      <c r="P767" s="73"/>
      <c r="Q767" s="73"/>
      <c r="R767" s="73"/>
      <c r="S767" s="74"/>
      <c r="T767" s="73" t="s">
        <v>170</v>
      </c>
      <c r="U767" s="75" t="s">
        <v>155</v>
      </c>
      <c r="V767" s="73" t="s">
        <v>176</v>
      </c>
      <c r="W767" s="73" t="s">
        <v>107</v>
      </c>
      <c r="X767" s="73">
        <f>VLOOKUP(W767,[10]definitions_list_lookup!$V$12:$W$15,2,FALSE)</f>
        <v>2</v>
      </c>
      <c r="Y767" s="75" t="s">
        <v>243</v>
      </c>
      <c r="Z767" s="75">
        <f>VLOOKUP(Y767,[10]definitions_list_lookup!$AT$3:$AU$5,2,FALSE)</f>
        <v>2</v>
      </c>
      <c r="AA767" s="75">
        <v>12</v>
      </c>
      <c r="AB767" s="75"/>
      <c r="AC767" s="73"/>
      <c r="AD767" s="73"/>
      <c r="AE767" s="73" t="e">
        <f>VLOOKUP(AD767,definitions_list_lookup!$Y$12:$Z$15,2,FALSE)</f>
        <v>#N/A</v>
      </c>
      <c r="AF767" s="75"/>
      <c r="AG767" s="75" t="e">
        <f>VLOOKUP(AF767,definitions_list_lookup!$AT$3:$AU$5,2,FALSE)</f>
        <v>#N/A</v>
      </c>
      <c r="AH767" s="73"/>
      <c r="AI767" s="73"/>
      <c r="AJ767" s="73"/>
      <c r="AK767" s="72"/>
      <c r="AL767" s="76"/>
      <c r="AM767" s="76"/>
      <c r="AN767" s="72"/>
      <c r="AO767" s="76"/>
      <c r="AP767" s="72"/>
      <c r="AQ767" s="72"/>
      <c r="AR767" s="72"/>
      <c r="AS767" s="72"/>
      <c r="AT767" s="77">
        <v>10</v>
      </c>
      <c r="AU767" s="78">
        <v>90</v>
      </c>
      <c r="AV767" s="77">
        <v>3</v>
      </c>
      <c r="AW767" s="77">
        <v>360</v>
      </c>
      <c r="AX767" s="77">
        <f t="shared" si="322"/>
        <v>-106.55296453948534</v>
      </c>
      <c r="AY767" s="77">
        <f t="shared" si="323"/>
        <v>253.44703546051466</v>
      </c>
      <c r="AZ767" s="77">
        <f t="shared" si="324"/>
        <v>79.576935817123754</v>
      </c>
      <c r="BA767" s="77">
        <f t="shared" si="325"/>
        <v>343.44703546051466</v>
      </c>
      <c r="BB767" s="77">
        <f t="shared" si="326"/>
        <v>10.423064182876246</v>
      </c>
      <c r="BC767" s="77">
        <f t="shared" si="327"/>
        <v>73.447035460514655</v>
      </c>
      <c r="BD767" s="79">
        <f t="shared" si="328"/>
        <v>10.423064182876246</v>
      </c>
      <c r="BE767" s="70">
        <f t="shared" si="333"/>
        <v>40.423064182876246</v>
      </c>
      <c r="BF767" s="70">
        <f t="shared" si="334"/>
        <v>19.576935817123754</v>
      </c>
    </row>
    <row r="768" spans="3:58" s="70" customFormat="1">
      <c r="C768" s="70" t="s">
        <v>1386</v>
      </c>
      <c r="D768" s="70" t="s">
        <v>1387</v>
      </c>
      <c r="E768" s="70">
        <v>136</v>
      </c>
      <c r="F768" s="70">
        <v>1</v>
      </c>
      <c r="G768" s="71" t="str">
        <f t="shared" si="332"/>
        <v>136-1</v>
      </c>
      <c r="H768" s="70">
        <v>0</v>
      </c>
      <c r="I768" s="70">
        <v>87</v>
      </c>
      <c r="J768" s="70" t="b">
        <f>IF((I768/100)&gt;(VLOOKUP($G768,[10]Depth_Lookup!$A$3:$L$542,9,FALSE)),"Value too high",TRUE)</f>
        <v>1</v>
      </c>
      <c r="K768" s="29">
        <f>(VLOOKUP($G768,[10]Depth_Lookup!$A$3:$Z$542,11,FALSE))+(H768/100)</f>
        <v>359.25</v>
      </c>
      <c r="L768" s="29">
        <f>(VLOOKUP($G768,[10]Depth_Lookup!$A$3:$Z$542,11,FALSE))+(I768/100)</f>
        <v>360.12</v>
      </c>
      <c r="M768" s="67">
        <v>16</v>
      </c>
      <c r="N768" s="70" t="s">
        <v>1389</v>
      </c>
      <c r="O768" s="70" t="s">
        <v>233</v>
      </c>
      <c r="P768" s="73"/>
      <c r="Q768" s="73"/>
      <c r="R768" s="73"/>
      <c r="S768" s="74"/>
      <c r="T768" s="73" t="s">
        <v>158</v>
      </c>
      <c r="U768" s="75" t="s">
        <v>155</v>
      </c>
      <c r="V768" s="73" t="s">
        <v>176</v>
      </c>
      <c r="W768" s="73" t="s">
        <v>107</v>
      </c>
      <c r="X768" s="73">
        <f>VLOOKUP(W768,[10]definitions_list_lookup!$V$12:$W$15,2,FALSE)</f>
        <v>2</v>
      </c>
      <c r="Y768" s="75" t="s">
        <v>242</v>
      </c>
      <c r="Z768" s="75">
        <f>VLOOKUP(Y768,[10]definitions_list_lookup!$AT$3:$AU$5,2,FALSE)</f>
        <v>1</v>
      </c>
      <c r="AA768" s="75">
        <v>20</v>
      </c>
      <c r="AB768" s="75" t="s">
        <v>1411</v>
      </c>
      <c r="AC768" s="73"/>
      <c r="AD768" s="73"/>
      <c r="AE768" s="73" t="e">
        <f>VLOOKUP(AD768,definitions_list_lookup!$Y$12:$Z$15,2,FALSE)</f>
        <v>#N/A</v>
      </c>
      <c r="AF768" s="75"/>
      <c r="AG768" s="75" t="e">
        <f>VLOOKUP(AF768,definitions_list_lookup!$AT$3:$AU$5,2,FALSE)</f>
        <v>#N/A</v>
      </c>
      <c r="AH768" s="73"/>
      <c r="AI768" s="73"/>
      <c r="AJ768" s="73"/>
      <c r="AK768" s="72"/>
      <c r="AL768" s="76"/>
      <c r="AM768" s="76"/>
      <c r="AN768" s="72"/>
      <c r="AO768" s="76"/>
      <c r="AP768" s="72"/>
      <c r="AQ768" s="72"/>
      <c r="AR768" s="72"/>
      <c r="AS768" s="72"/>
      <c r="AT768" s="77">
        <v>10</v>
      </c>
      <c r="AU768" s="78">
        <v>90</v>
      </c>
      <c r="AV768" s="77">
        <v>5</v>
      </c>
      <c r="AW768" s="77">
        <v>180</v>
      </c>
      <c r="AX768" s="77">
        <f t="shared" si="322"/>
        <v>-63.610640091106887</v>
      </c>
      <c r="AY768" s="77">
        <f t="shared" si="323"/>
        <v>296.38935990889308</v>
      </c>
      <c r="AZ768" s="77">
        <f t="shared" si="324"/>
        <v>78.864336058805279</v>
      </c>
      <c r="BA768" s="77">
        <f t="shared" si="325"/>
        <v>26.389359908893113</v>
      </c>
      <c r="BB768" s="77">
        <f t="shared" si="326"/>
        <v>11.135663941194721</v>
      </c>
      <c r="BC768" s="77">
        <f t="shared" si="327"/>
        <v>116.38935990889308</v>
      </c>
      <c r="BD768" s="79">
        <f t="shared" si="328"/>
        <v>11.135663941194721</v>
      </c>
      <c r="BE768" s="70">
        <f t="shared" si="333"/>
        <v>41.135663941194721</v>
      </c>
      <c r="BF768" s="70">
        <f t="shared" si="334"/>
        <v>18.864336058805279</v>
      </c>
    </row>
    <row r="769" spans="3:58" s="70" customFormat="1">
      <c r="C769" s="70" t="s">
        <v>1386</v>
      </c>
      <c r="D769" s="70" t="s">
        <v>1387</v>
      </c>
      <c r="E769" s="70">
        <v>136</v>
      </c>
      <c r="F769" s="70">
        <v>2</v>
      </c>
      <c r="G769" s="71" t="str">
        <f t="shared" si="332"/>
        <v>136-2</v>
      </c>
      <c r="H769" s="70">
        <v>0</v>
      </c>
      <c r="I769" s="70">
        <v>89</v>
      </c>
      <c r="J769" s="70" t="b">
        <f>IF((I769/100)&gt;(VLOOKUP($G769,[10]Depth_Lookup!$A$3:$L$542,9,FALSE)),"Value too high",TRUE)</f>
        <v>1</v>
      </c>
      <c r="K769" s="29">
        <f>(VLOOKUP($G769,[10]Depth_Lookup!$A$3:$Z$542,11,FALSE))+(H769/100)</f>
        <v>360.12</v>
      </c>
      <c r="L769" s="29">
        <f>(VLOOKUP($G769,[10]Depth_Lookup!$A$3:$Z$542,11,FALSE))+(I769/100)</f>
        <v>361.01</v>
      </c>
      <c r="M769" s="67">
        <v>16</v>
      </c>
      <c r="N769" s="70" t="s">
        <v>1389</v>
      </c>
      <c r="O769" s="70" t="s">
        <v>233</v>
      </c>
      <c r="P769" s="73"/>
      <c r="Q769" s="73"/>
      <c r="R769" s="73"/>
      <c r="S769" s="74"/>
      <c r="T769" s="73" t="s">
        <v>170</v>
      </c>
      <c r="U769" s="75" t="s">
        <v>182</v>
      </c>
      <c r="V769" s="73" t="s">
        <v>176</v>
      </c>
      <c r="W769" s="73" t="s">
        <v>107</v>
      </c>
      <c r="X769" s="73">
        <f>VLOOKUP(W769,[10]definitions_list_lookup!$V$12:$W$15,2,FALSE)</f>
        <v>2</v>
      </c>
      <c r="Y769" s="75" t="s">
        <v>241</v>
      </c>
      <c r="Z769" s="75">
        <f>VLOOKUP(Y769,[10]definitions_list_lookup!$AT$3:$AU$5,2,FALSE)</f>
        <v>0</v>
      </c>
      <c r="AA769" s="75">
        <v>25</v>
      </c>
      <c r="AB769" s="75"/>
      <c r="AC769" s="73"/>
      <c r="AD769" s="73"/>
      <c r="AE769" s="73" t="e">
        <f>VLOOKUP(AD769,definitions_list_lookup!$Y$12:$Z$15,2,FALSE)</f>
        <v>#N/A</v>
      </c>
      <c r="AF769" s="75"/>
      <c r="AG769" s="75" t="e">
        <f>VLOOKUP(AF769,definitions_list_lookup!$AT$3:$AU$5,2,FALSE)</f>
        <v>#N/A</v>
      </c>
      <c r="AH769" s="73"/>
      <c r="AI769" s="73"/>
      <c r="AJ769" s="73"/>
      <c r="AK769" s="72"/>
      <c r="AL769" s="76"/>
      <c r="AM769" s="76"/>
      <c r="AN769" s="72"/>
      <c r="AO769" s="76"/>
      <c r="AP769" s="72"/>
      <c r="AQ769" s="72"/>
      <c r="AR769" s="72"/>
      <c r="AS769" s="72"/>
      <c r="AT769" s="77">
        <v>16</v>
      </c>
      <c r="AU769" s="78">
        <v>90</v>
      </c>
      <c r="AV769" s="77">
        <v>0</v>
      </c>
      <c r="AW769" s="77">
        <v>360</v>
      </c>
      <c r="AX769" s="77">
        <f t="shared" si="322"/>
        <v>-90.000000000000014</v>
      </c>
      <c r="AY769" s="77">
        <f t="shared" si="323"/>
        <v>270</v>
      </c>
      <c r="AZ769" s="77">
        <f t="shared" si="324"/>
        <v>74</v>
      </c>
      <c r="BA769" s="77">
        <f t="shared" si="325"/>
        <v>360</v>
      </c>
      <c r="BB769" s="77">
        <f t="shared" si="326"/>
        <v>16</v>
      </c>
      <c r="BC769" s="77">
        <f t="shared" si="327"/>
        <v>90</v>
      </c>
      <c r="BD769" s="79">
        <f t="shared" si="328"/>
        <v>16</v>
      </c>
      <c r="BE769" s="70">
        <f t="shared" si="333"/>
        <v>46</v>
      </c>
      <c r="BF769" s="70">
        <f t="shared" si="334"/>
        <v>14</v>
      </c>
    </row>
    <row r="770" spans="3:58" s="70" customFormat="1">
      <c r="C770" s="70" t="s">
        <v>1386</v>
      </c>
      <c r="D770" s="70" t="s">
        <v>1387</v>
      </c>
      <c r="E770" s="70">
        <v>136</v>
      </c>
      <c r="F770" s="70">
        <v>3</v>
      </c>
      <c r="G770" s="71" t="str">
        <f t="shared" si="332"/>
        <v>136-3</v>
      </c>
      <c r="H770" s="70">
        <v>0</v>
      </c>
      <c r="I770" s="70">
        <v>33</v>
      </c>
      <c r="J770" s="70" t="b">
        <f>IF((I770/100)&gt;(VLOOKUP($G770,[10]Depth_Lookup!$A$3:$L$542,9,FALSE)),"Value too high",TRUE)</f>
        <v>1</v>
      </c>
      <c r="K770" s="29">
        <f>(VLOOKUP($G770,[10]Depth_Lookup!$A$3:$Z$542,11,FALSE))+(H770/100)</f>
        <v>361.01499999999999</v>
      </c>
      <c r="L770" s="29">
        <f>(VLOOKUP($G770,[10]Depth_Lookup!$A$3:$Z$542,11,FALSE))+(I770/100)</f>
        <v>361.34499999999997</v>
      </c>
      <c r="M770" s="67">
        <v>16</v>
      </c>
      <c r="N770" s="70" t="s">
        <v>1389</v>
      </c>
      <c r="O770" s="70" t="s">
        <v>233</v>
      </c>
      <c r="P770" s="73"/>
      <c r="Q770" s="73"/>
      <c r="R770" s="73"/>
      <c r="S770" s="74"/>
      <c r="T770" s="73"/>
      <c r="U770" s="75"/>
      <c r="V770" s="73"/>
      <c r="W770" s="73" t="s">
        <v>168</v>
      </c>
      <c r="X770" s="73">
        <f>VLOOKUP(W770,[10]definitions_list_lookup!$V$12:$W$15,2,FALSE)</f>
        <v>0</v>
      </c>
      <c r="Y770" s="75"/>
      <c r="Z770" s="75" t="e">
        <f>VLOOKUP(Y770,[10]definitions_list_lookup!$AT$3:$AU$5,2,FALSE)</f>
        <v>#N/A</v>
      </c>
      <c r="AA770" s="75"/>
      <c r="AB770" s="75"/>
      <c r="AC770" s="73"/>
      <c r="AD770" s="73"/>
      <c r="AE770" s="73" t="e">
        <f>VLOOKUP(AD770,definitions_list_lookup!$Y$12:$Z$15,2,FALSE)</f>
        <v>#N/A</v>
      </c>
      <c r="AF770" s="75"/>
      <c r="AG770" s="75" t="e">
        <f>VLOOKUP(AF770,definitions_list_lookup!$AT$3:$AU$5,2,FALSE)</f>
        <v>#N/A</v>
      </c>
      <c r="AH770" s="73"/>
      <c r="AI770" s="73"/>
      <c r="AJ770" s="73"/>
      <c r="AK770" s="72"/>
      <c r="AL770" s="76"/>
      <c r="AM770" s="76"/>
      <c r="AN770" s="72"/>
      <c r="AO770" s="76"/>
      <c r="AP770" s="72"/>
      <c r="AQ770" s="72"/>
      <c r="AR770" s="72"/>
      <c r="AS770" s="72"/>
      <c r="AT770" s="77">
        <v>23</v>
      </c>
      <c r="AU770" s="78">
        <v>90</v>
      </c>
      <c r="AV770" s="77"/>
      <c r="AW770" s="77"/>
      <c r="AX770" s="77">
        <f t="shared" si="322"/>
        <v>-90</v>
      </c>
      <c r="AY770" s="77">
        <f t="shared" si="323"/>
        <v>270</v>
      </c>
      <c r="AZ770" s="77">
        <f t="shared" si="324"/>
        <v>67</v>
      </c>
      <c r="BA770" s="77">
        <f t="shared" si="325"/>
        <v>360</v>
      </c>
      <c r="BB770" s="77">
        <f t="shared" si="326"/>
        <v>23</v>
      </c>
      <c r="BC770" s="77">
        <f t="shared" si="327"/>
        <v>90</v>
      </c>
      <c r="BD770" s="79">
        <f t="shared" si="328"/>
        <v>23</v>
      </c>
      <c r="BE770" s="70">
        <f t="shared" si="333"/>
        <v>53</v>
      </c>
      <c r="BF770" s="70">
        <f t="shared" si="334"/>
        <v>7</v>
      </c>
    </row>
    <row r="771" spans="3:58" s="70" customFormat="1">
      <c r="C771" s="70" t="s">
        <v>1386</v>
      </c>
      <c r="D771" s="70" t="s">
        <v>1387</v>
      </c>
      <c r="E771" s="70">
        <v>136</v>
      </c>
      <c r="F771" s="70">
        <v>3</v>
      </c>
      <c r="G771" s="71" t="str">
        <f t="shared" si="332"/>
        <v>136-3</v>
      </c>
      <c r="H771" s="70">
        <v>33</v>
      </c>
      <c r="I771" s="70">
        <v>88</v>
      </c>
      <c r="J771" s="70" t="b">
        <f>IF((I771/100)&gt;(VLOOKUP($G771,[10]Depth_Lookup!$A$3:$L$542,9,FALSE)),"Value too high",TRUE)</f>
        <v>1</v>
      </c>
      <c r="K771" s="29">
        <f>(VLOOKUP($G771,[10]Depth_Lookup!$A$3:$Z$542,11,FALSE))+(H771/100)</f>
        <v>361.34499999999997</v>
      </c>
      <c r="L771" s="29">
        <f>(VLOOKUP($G771,[10]Depth_Lookup!$A$3:$Z$542,11,FALSE))+(I771/100)</f>
        <v>361.89499999999998</v>
      </c>
      <c r="M771" s="67">
        <v>17</v>
      </c>
      <c r="N771" s="70" t="s">
        <v>1389</v>
      </c>
      <c r="O771" s="70" t="s">
        <v>21</v>
      </c>
      <c r="P771" s="73" t="s">
        <v>182</v>
      </c>
      <c r="Q771" s="73" t="s">
        <v>176</v>
      </c>
      <c r="R771" s="73"/>
      <c r="S771" s="74"/>
      <c r="T771" s="73"/>
      <c r="U771" s="75"/>
      <c r="V771" s="73"/>
      <c r="W771" s="73" t="s">
        <v>168</v>
      </c>
      <c r="X771" s="73">
        <f>VLOOKUP(W771,[10]definitions_list_lookup!$V$12:$W$15,2,FALSE)</f>
        <v>0</v>
      </c>
      <c r="Y771" s="75"/>
      <c r="Z771" s="75" t="e">
        <f>VLOOKUP(Y771,[10]definitions_list_lookup!$AT$3:$AU$5,2,FALSE)</f>
        <v>#N/A</v>
      </c>
      <c r="AA771" s="75"/>
      <c r="AB771" s="75"/>
      <c r="AC771" s="73"/>
      <c r="AD771" s="73"/>
      <c r="AE771" s="73" t="e">
        <f>VLOOKUP(AD771,definitions_list_lookup!$Y$12:$Z$15,2,FALSE)</f>
        <v>#N/A</v>
      </c>
      <c r="AF771" s="75"/>
      <c r="AG771" s="75" t="e">
        <f>VLOOKUP(AF771,definitions_list_lookup!$AT$3:$AU$5,2,FALSE)</f>
        <v>#N/A</v>
      </c>
      <c r="AH771" s="73"/>
      <c r="AI771" s="73"/>
      <c r="AJ771" s="73"/>
      <c r="AK771" s="72"/>
      <c r="AL771" s="76"/>
      <c r="AM771" s="76"/>
      <c r="AN771" s="72"/>
      <c r="AO771" s="76"/>
      <c r="AP771" s="72"/>
      <c r="AQ771" s="72"/>
      <c r="AR771" s="72"/>
      <c r="AS771" s="72"/>
      <c r="AT771" s="77">
        <v>19</v>
      </c>
      <c r="AU771" s="78">
        <v>90</v>
      </c>
      <c r="AV771" s="77"/>
      <c r="AW771" s="77"/>
      <c r="AX771" s="77">
        <f t="shared" ref="AX771:AX839" si="335">+(IF($AU771&lt;$AW771,((MIN($AW771,$AU771)+(DEGREES(ATAN((TAN(RADIANS($AV771))/((TAN(RADIANS($AT771))*SIN(RADIANS(ABS($AU771-$AW771))))))-(COS(RADIANS(ABS($AU771-$AW771)))/SIN(RADIANS(ABS($AU771-$AW771)))))))-180)),((MAX($AW771,$AU771)-(DEGREES(ATAN((TAN(RADIANS($AV771))/((TAN(RADIANS($AT771))*SIN(RADIANS(ABS($AU771-$AW771))))))-(COS(RADIANS(ABS($AU771-$AW771)))/SIN(RADIANS(ABS($AU771-$AW771)))))))-180))))</f>
        <v>-90</v>
      </c>
      <c r="AY771" s="77">
        <f t="shared" ref="AY771:AY839" si="336">IF($AX771&gt;0,$AX771,360+$AX771)</f>
        <v>270</v>
      </c>
      <c r="AZ771" s="77">
        <f t="shared" ref="AZ771:AZ839" si="337">+ABS(DEGREES(ATAN((COS(RADIANS(ABS($AX771+180-(IF($AU771&gt;$AW771,MAX($AV771,$AU771),MIN($AU771,$AW771))))))/(TAN(RADIANS($AT771)))))))</f>
        <v>71</v>
      </c>
      <c r="BA771" s="77">
        <f t="shared" ref="BA771:BA839" si="338">+IF(($AX771+90)&gt;0,$AX771+90,$AX771+450)</f>
        <v>360</v>
      </c>
      <c r="BB771" s="77">
        <f t="shared" ref="BB771:BB839" si="339">-$AZ771+90</f>
        <v>19</v>
      </c>
      <c r="BC771" s="77">
        <f t="shared" ref="BC771:BC839" si="340">IF(($AY771&lt;180),$AY771+180,$AY771-180)</f>
        <v>90</v>
      </c>
      <c r="BD771" s="79">
        <f t="shared" ref="BD771:BD839" si="341">-$AZ771+90</f>
        <v>19</v>
      </c>
      <c r="BE771" s="70">
        <f t="shared" si="333"/>
        <v>49</v>
      </c>
      <c r="BF771" s="70">
        <f t="shared" si="334"/>
        <v>11</v>
      </c>
    </row>
    <row r="772" spans="3:58" s="70" customFormat="1">
      <c r="C772" s="70" t="s">
        <v>1386</v>
      </c>
      <c r="D772" s="70" t="s">
        <v>1387</v>
      </c>
      <c r="E772" s="70">
        <v>136</v>
      </c>
      <c r="F772" s="70">
        <v>4</v>
      </c>
      <c r="G772" s="71" t="str">
        <f t="shared" si="332"/>
        <v>136-4</v>
      </c>
      <c r="H772" s="70">
        <v>0</v>
      </c>
      <c r="I772" s="70">
        <v>43</v>
      </c>
      <c r="J772" s="70" t="b">
        <f>IF((I772/100)&gt;(VLOOKUP($G772,[10]Depth_Lookup!$A$3:$L$542,9,FALSE)),"Value too high",TRUE)</f>
        <v>1</v>
      </c>
      <c r="K772" s="29">
        <f>(VLOOKUP($G772,[10]Depth_Lookup!$A$3:$Z$542,11,FALSE))+(H772/100)</f>
        <v>361.9</v>
      </c>
      <c r="L772" s="29">
        <f>(VLOOKUP($G772,[10]Depth_Lookup!$A$3:$Z$542,11,FALSE))+(I772/100)</f>
        <v>362.33</v>
      </c>
      <c r="M772" s="67">
        <v>17</v>
      </c>
      <c r="N772" s="70" t="s">
        <v>1389</v>
      </c>
      <c r="O772" s="70" t="s">
        <v>233</v>
      </c>
      <c r="P772" s="73"/>
      <c r="Q772" s="73"/>
      <c r="R772" s="73"/>
      <c r="S772" s="74"/>
      <c r="T772" s="73"/>
      <c r="U772" s="75"/>
      <c r="V772" s="73"/>
      <c r="W772" s="73" t="s">
        <v>168</v>
      </c>
      <c r="X772" s="73">
        <f>VLOOKUP(W772,[10]definitions_list_lookup!$V$12:$W$15,2,FALSE)</f>
        <v>0</v>
      </c>
      <c r="Y772" s="75"/>
      <c r="Z772" s="75" t="e">
        <f>VLOOKUP(Y772,[10]definitions_list_lookup!$AT$3:$AU$5,2,FALSE)</f>
        <v>#N/A</v>
      </c>
      <c r="AA772" s="75"/>
      <c r="AB772" s="75"/>
      <c r="AC772" s="73"/>
      <c r="AD772" s="73"/>
      <c r="AE772" s="73" t="e">
        <f>VLOOKUP(AD772,definitions_list_lookup!$Y$12:$Z$15,2,FALSE)</f>
        <v>#N/A</v>
      </c>
      <c r="AF772" s="75"/>
      <c r="AG772" s="75" t="e">
        <f>VLOOKUP(AF772,definitions_list_lookup!$AT$3:$AU$5,2,FALSE)</f>
        <v>#N/A</v>
      </c>
      <c r="AH772" s="73"/>
      <c r="AI772" s="73"/>
      <c r="AJ772" s="73"/>
      <c r="AK772" s="72"/>
      <c r="AL772" s="76"/>
      <c r="AM772" s="76"/>
      <c r="AN772" s="72"/>
      <c r="AO772" s="76"/>
      <c r="AP772" s="72"/>
      <c r="AQ772" s="72"/>
      <c r="AR772" s="72"/>
      <c r="AS772" s="72"/>
      <c r="AT772" s="77">
        <v>8</v>
      </c>
      <c r="AU772" s="78">
        <v>90</v>
      </c>
      <c r="AV772" s="77">
        <v>0</v>
      </c>
      <c r="AW772" s="77">
        <v>360</v>
      </c>
      <c r="AX772" s="77">
        <f t="shared" si="335"/>
        <v>-90.000000000000014</v>
      </c>
      <c r="AY772" s="77">
        <f t="shared" si="336"/>
        <v>270</v>
      </c>
      <c r="AZ772" s="77">
        <f t="shared" si="337"/>
        <v>82</v>
      </c>
      <c r="BA772" s="77">
        <f t="shared" si="338"/>
        <v>360</v>
      </c>
      <c r="BB772" s="77">
        <f t="shared" si="339"/>
        <v>8</v>
      </c>
      <c r="BC772" s="77">
        <f t="shared" si="340"/>
        <v>90</v>
      </c>
      <c r="BD772" s="79">
        <f t="shared" si="341"/>
        <v>8</v>
      </c>
      <c r="BE772" s="70">
        <f t="shared" si="333"/>
        <v>38</v>
      </c>
      <c r="BF772" s="70">
        <f t="shared" si="334"/>
        <v>22</v>
      </c>
    </row>
    <row r="773" spans="3:58" s="70" customFormat="1">
      <c r="C773" s="70" t="s">
        <v>1386</v>
      </c>
      <c r="D773" s="70" t="s">
        <v>1387</v>
      </c>
      <c r="E773" s="70">
        <v>137</v>
      </c>
      <c r="F773" s="70">
        <v>1</v>
      </c>
      <c r="G773" s="71" t="str">
        <f t="shared" si="332"/>
        <v>137-1</v>
      </c>
      <c r="H773" s="70">
        <v>0</v>
      </c>
      <c r="I773" s="70">
        <v>80</v>
      </c>
      <c r="J773" s="70" t="b">
        <f>IF((I773/100)&gt;(VLOOKUP($G773,[10]Depth_Lookup!$A$3:$L$542,9,FALSE)),"Value too high",TRUE)</f>
        <v>1</v>
      </c>
      <c r="K773" s="29">
        <f>(VLOOKUP($G773,[10]Depth_Lookup!$A$3:$Z$542,11,FALSE))+(H773/100)</f>
        <v>362.3</v>
      </c>
      <c r="L773" s="29">
        <f>(VLOOKUP($G773,[10]Depth_Lookup!$A$3:$Z$542,11,FALSE))+(I773/100)</f>
        <v>363.1</v>
      </c>
      <c r="M773" s="67">
        <v>17</v>
      </c>
      <c r="N773" s="70" t="s">
        <v>1389</v>
      </c>
      <c r="O773" s="70" t="s">
        <v>18</v>
      </c>
      <c r="P773" s="73"/>
      <c r="Q773" s="73"/>
      <c r="R773" s="73"/>
      <c r="S773" s="74"/>
      <c r="T773" s="73"/>
      <c r="U773" s="75"/>
      <c r="V773" s="73"/>
      <c r="W773" s="73" t="s">
        <v>168</v>
      </c>
      <c r="X773" s="73">
        <f>VLOOKUP(W773,[10]definitions_list_lookup!$V$12:$W$15,2,FALSE)</f>
        <v>0</v>
      </c>
      <c r="Y773" s="75"/>
      <c r="Z773" s="75" t="e">
        <f>VLOOKUP(Y773,[10]definitions_list_lookup!$AT$3:$AU$5,2,FALSE)</f>
        <v>#N/A</v>
      </c>
      <c r="AA773" s="75"/>
      <c r="AB773" s="75"/>
      <c r="AC773" s="73"/>
      <c r="AD773" s="73"/>
      <c r="AE773" s="73" t="e">
        <f>VLOOKUP(AD773,definitions_list_lookup!$Y$12:$Z$15,2,FALSE)</f>
        <v>#N/A</v>
      </c>
      <c r="AF773" s="75"/>
      <c r="AG773" s="75" t="e">
        <f>VLOOKUP(AF773,definitions_list_lookup!$AT$3:$AU$5,2,FALSE)</f>
        <v>#N/A</v>
      </c>
      <c r="AH773" s="73"/>
      <c r="AI773" s="73"/>
      <c r="AJ773" s="73"/>
      <c r="AK773" s="72"/>
      <c r="AL773" s="76"/>
      <c r="AM773" s="76"/>
      <c r="AN773" s="72"/>
      <c r="AO773" s="76"/>
      <c r="AP773" s="72"/>
      <c r="AQ773" s="72"/>
      <c r="AR773" s="72"/>
      <c r="AS773" s="72"/>
      <c r="AT773" s="77">
        <v>4</v>
      </c>
      <c r="AU773" s="78">
        <v>270</v>
      </c>
      <c r="AV773" s="77">
        <v>10</v>
      </c>
      <c r="AW773" s="77">
        <v>360</v>
      </c>
      <c r="AX773" s="77">
        <f t="shared" si="335"/>
        <v>158.36797774921638</v>
      </c>
      <c r="AY773" s="77">
        <f t="shared" si="336"/>
        <v>158.36797774921638</v>
      </c>
      <c r="AZ773" s="77">
        <f t="shared" si="337"/>
        <v>79.259371038792636</v>
      </c>
      <c r="BA773" s="77">
        <f t="shared" si="338"/>
        <v>248.36797774921638</v>
      </c>
      <c r="BB773" s="77">
        <f t="shared" si="339"/>
        <v>10.740628961207364</v>
      </c>
      <c r="BC773" s="77">
        <f t="shared" si="340"/>
        <v>338.36797774921638</v>
      </c>
      <c r="BD773" s="79">
        <f t="shared" si="341"/>
        <v>10.740628961207364</v>
      </c>
      <c r="BE773" s="70">
        <f t="shared" si="333"/>
        <v>40.740628961207364</v>
      </c>
      <c r="BF773" s="70">
        <f t="shared" si="334"/>
        <v>19.259371038792636</v>
      </c>
    </row>
    <row r="774" spans="3:58" s="70" customFormat="1">
      <c r="C774" s="70" t="s">
        <v>1386</v>
      </c>
      <c r="D774" s="70" t="s">
        <v>1387</v>
      </c>
      <c r="E774" s="70">
        <v>137</v>
      </c>
      <c r="F774" s="70">
        <v>2</v>
      </c>
      <c r="G774" s="71" t="str">
        <f t="shared" si="332"/>
        <v>137-2</v>
      </c>
      <c r="H774" s="70">
        <v>0</v>
      </c>
      <c r="I774" s="70">
        <v>83</v>
      </c>
      <c r="J774" s="70" t="b">
        <f>IF((I774/100)&gt;(VLOOKUP($G774,[10]Depth_Lookup!$A$3:$L$542,9,FALSE)),"Value too high",TRUE)</f>
        <v>1</v>
      </c>
      <c r="K774" s="29">
        <f>(VLOOKUP($G774,[10]Depth_Lookup!$A$3:$Z$542,11,FALSE))+(H774/100)</f>
        <v>363.1</v>
      </c>
      <c r="L774" s="29">
        <f>(VLOOKUP($G774,[10]Depth_Lookup!$A$3:$Z$542,11,FALSE))+(I774/100)</f>
        <v>363.93</v>
      </c>
      <c r="M774" s="67">
        <v>17</v>
      </c>
      <c r="N774" s="70" t="s">
        <v>1389</v>
      </c>
      <c r="O774" s="70" t="s">
        <v>233</v>
      </c>
      <c r="P774" s="73"/>
      <c r="Q774" s="73"/>
      <c r="R774" s="73"/>
      <c r="S774" s="74"/>
      <c r="T774" s="73"/>
      <c r="U774" s="75"/>
      <c r="V774" s="73"/>
      <c r="W774" s="73" t="s">
        <v>168</v>
      </c>
      <c r="X774" s="73">
        <f>VLOOKUP(W774,[10]definitions_list_lookup!$V$12:$W$15,2,FALSE)</f>
        <v>0</v>
      </c>
      <c r="Y774" s="75"/>
      <c r="Z774" s="75" t="e">
        <f>VLOOKUP(Y774,[10]definitions_list_lookup!$AT$3:$AU$5,2,FALSE)</f>
        <v>#N/A</v>
      </c>
      <c r="AA774" s="75"/>
      <c r="AB774" s="75"/>
      <c r="AC774" s="73"/>
      <c r="AD774" s="73"/>
      <c r="AE774" s="73" t="e">
        <f>VLOOKUP(AD774,definitions_list_lookup!$Y$12:$Z$15,2,FALSE)</f>
        <v>#N/A</v>
      </c>
      <c r="AF774" s="75"/>
      <c r="AG774" s="75" t="e">
        <f>VLOOKUP(AF774,definitions_list_lookup!$AT$3:$AU$5,2,FALSE)</f>
        <v>#N/A</v>
      </c>
      <c r="AH774" s="73"/>
      <c r="AI774" s="73"/>
      <c r="AJ774" s="73"/>
      <c r="AK774" s="72"/>
      <c r="AL774" s="76"/>
      <c r="AM774" s="76"/>
      <c r="AN774" s="72"/>
      <c r="AO774" s="76"/>
      <c r="AP774" s="72"/>
      <c r="AQ774" s="72"/>
      <c r="AR774" s="72"/>
      <c r="AS774" s="72"/>
      <c r="AT774" s="77">
        <v>8</v>
      </c>
      <c r="AU774" s="78">
        <v>90</v>
      </c>
      <c r="AV774" s="77">
        <v>12</v>
      </c>
      <c r="AW774" s="77">
        <v>360</v>
      </c>
      <c r="AX774" s="77">
        <f t="shared" si="335"/>
        <v>-146.52761573148999</v>
      </c>
      <c r="AY774" s="77">
        <f t="shared" si="336"/>
        <v>213.47238426851001</v>
      </c>
      <c r="AZ774" s="77">
        <f t="shared" si="337"/>
        <v>75.704260327319986</v>
      </c>
      <c r="BA774" s="77">
        <f t="shared" si="338"/>
        <v>303.47238426851004</v>
      </c>
      <c r="BB774" s="77">
        <f t="shared" si="339"/>
        <v>14.295739672680014</v>
      </c>
      <c r="BC774" s="77">
        <f t="shared" si="340"/>
        <v>33.472384268510012</v>
      </c>
      <c r="BD774" s="79">
        <f t="shared" si="341"/>
        <v>14.295739672680014</v>
      </c>
      <c r="BE774" s="70">
        <f t="shared" si="333"/>
        <v>44.295739672680014</v>
      </c>
      <c r="BF774" s="70">
        <f t="shared" si="334"/>
        <v>15.704260327319986</v>
      </c>
    </row>
    <row r="775" spans="3:58" s="70" customFormat="1">
      <c r="C775" s="70" t="s">
        <v>1386</v>
      </c>
      <c r="D775" s="70" t="s">
        <v>1387</v>
      </c>
      <c r="E775" s="70">
        <v>137</v>
      </c>
      <c r="F775" s="70">
        <v>3</v>
      </c>
      <c r="G775" s="71" t="str">
        <f t="shared" si="332"/>
        <v>137-3</v>
      </c>
      <c r="H775" s="70">
        <v>0</v>
      </c>
      <c r="I775" s="70">
        <v>60</v>
      </c>
      <c r="J775" s="70" t="b">
        <f>IF((I775/100)&gt;(VLOOKUP($G775,[10]Depth_Lookup!$A$3:$L$542,9,FALSE)),"Value too high",TRUE)</f>
        <v>1</v>
      </c>
      <c r="K775" s="29">
        <f>(VLOOKUP($G775,[10]Depth_Lookup!$A$3:$Z$542,11,FALSE))+(H775/100)</f>
        <v>363.935</v>
      </c>
      <c r="L775" s="29">
        <f>(VLOOKUP($G775,[10]Depth_Lookup!$A$3:$Z$542,11,FALSE))+(I775/100)</f>
        <v>364.53500000000003</v>
      </c>
      <c r="M775" s="67">
        <v>17</v>
      </c>
      <c r="N775" s="70" t="s">
        <v>1389</v>
      </c>
      <c r="O775" s="70" t="s">
        <v>233</v>
      </c>
      <c r="P775" s="73"/>
      <c r="Q775" s="73"/>
      <c r="R775" s="73"/>
      <c r="S775" s="74"/>
      <c r="T775" s="73" t="s">
        <v>158</v>
      </c>
      <c r="U775" s="75" t="s">
        <v>155</v>
      </c>
      <c r="V775" s="73" t="s">
        <v>201</v>
      </c>
      <c r="W775" s="73" t="s">
        <v>107</v>
      </c>
      <c r="X775" s="73">
        <f>VLOOKUP(W775,[10]definitions_list_lookup!$V$12:$W$15,2,FALSE)</f>
        <v>2</v>
      </c>
      <c r="Y775" s="75" t="s">
        <v>242</v>
      </c>
      <c r="Z775" s="75">
        <f>VLOOKUP(Y775,[10]definitions_list_lookup!$AT$3:$AU$5,2,FALSE)</f>
        <v>1</v>
      </c>
      <c r="AA775" s="75">
        <v>3</v>
      </c>
      <c r="AB775" s="75" t="s">
        <v>1459</v>
      </c>
      <c r="AC775" s="73"/>
      <c r="AD775" s="73"/>
      <c r="AE775" s="73" t="e">
        <f>VLOOKUP(AD775,definitions_list_lookup!$Y$12:$Z$15,2,FALSE)</f>
        <v>#N/A</v>
      </c>
      <c r="AF775" s="75"/>
      <c r="AG775" s="75" t="e">
        <f>VLOOKUP(AF775,definitions_list_lookup!$AT$3:$AU$5,2,FALSE)</f>
        <v>#N/A</v>
      </c>
      <c r="AH775" s="73"/>
      <c r="AI775" s="73"/>
      <c r="AJ775" s="73"/>
      <c r="AK775" s="72"/>
      <c r="AL775" s="76"/>
      <c r="AM775" s="76"/>
      <c r="AN775" s="72"/>
      <c r="AO775" s="76"/>
      <c r="AP775" s="72"/>
      <c r="AQ775" s="72"/>
      <c r="AR775" s="72"/>
      <c r="AS775" s="72"/>
      <c r="AT775" s="77">
        <v>3</v>
      </c>
      <c r="AU775" s="78">
        <v>90</v>
      </c>
      <c r="AV775" s="77">
        <v>0</v>
      </c>
      <c r="AW775" s="77">
        <v>360</v>
      </c>
      <c r="AX775" s="77">
        <f t="shared" si="335"/>
        <v>-90.000000000000014</v>
      </c>
      <c r="AY775" s="77">
        <f t="shared" si="336"/>
        <v>270</v>
      </c>
      <c r="AZ775" s="77">
        <f t="shared" si="337"/>
        <v>87.000000000000014</v>
      </c>
      <c r="BA775" s="77">
        <f t="shared" si="338"/>
        <v>360</v>
      </c>
      <c r="BB775" s="77">
        <f t="shared" si="339"/>
        <v>2.9999999999999858</v>
      </c>
      <c r="BC775" s="77">
        <f t="shared" si="340"/>
        <v>90</v>
      </c>
      <c r="BD775" s="79">
        <f t="shared" si="341"/>
        <v>2.9999999999999858</v>
      </c>
      <c r="BE775" s="70">
        <f t="shared" si="333"/>
        <v>32.999999999999986</v>
      </c>
      <c r="BF775" s="70">
        <f t="shared" si="334"/>
        <v>27.000000000000014</v>
      </c>
    </row>
    <row r="776" spans="3:58" s="70" customFormat="1">
      <c r="C776" s="70" t="s">
        <v>1386</v>
      </c>
      <c r="D776" s="70" t="s">
        <v>1387</v>
      </c>
      <c r="E776" s="70">
        <v>137</v>
      </c>
      <c r="F776" s="70">
        <v>4</v>
      </c>
      <c r="G776" s="71" t="str">
        <f t="shared" si="332"/>
        <v>137-4</v>
      </c>
      <c r="H776" s="70">
        <v>0</v>
      </c>
      <c r="I776" s="70">
        <v>83</v>
      </c>
      <c r="J776" s="70" t="b">
        <f>IF((I776/100)&gt;(VLOOKUP($G776,[10]Depth_Lookup!$A$3:$L$542,9,FALSE)),"Value too high",TRUE)</f>
        <v>1</v>
      </c>
      <c r="K776" s="29">
        <f>(VLOOKUP($G776,[10]Depth_Lookup!$A$3:$Z$542,11,FALSE))+(H776/100)</f>
        <v>364.54</v>
      </c>
      <c r="L776" s="29">
        <f>(VLOOKUP($G776,[10]Depth_Lookup!$A$3:$Z$542,11,FALSE))+(I776/100)</f>
        <v>365.37</v>
      </c>
      <c r="M776" s="67">
        <v>17</v>
      </c>
      <c r="N776" s="70" t="s">
        <v>1389</v>
      </c>
      <c r="O776" s="70" t="s">
        <v>233</v>
      </c>
      <c r="P776" s="73"/>
      <c r="Q776" s="73"/>
      <c r="R776" s="73"/>
      <c r="S776" s="74"/>
      <c r="T776" s="73" t="s">
        <v>158</v>
      </c>
      <c r="U776" s="75" t="s">
        <v>155</v>
      </c>
      <c r="V776" s="73" t="s">
        <v>176</v>
      </c>
      <c r="W776" s="73" t="s">
        <v>167</v>
      </c>
      <c r="X776" s="73">
        <f>VLOOKUP(W776,[10]definitions_list_lookup!$V$12:$W$15,2,FALSE)</f>
        <v>3</v>
      </c>
      <c r="Y776" s="75" t="s">
        <v>243</v>
      </c>
      <c r="Z776" s="75">
        <f>VLOOKUP(Y776,[10]definitions_list_lookup!$AT$3:$AU$5,2,FALSE)</f>
        <v>2</v>
      </c>
      <c r="AA776" s="75">
        <v>2</v>
      </c>
      <c r="AB776" s="75" t="s">
        <v>1459</v>
      </c>
      <c r="AC776" s="73"/>
      <c r="AD776" s="73"/>
      <c r="AE776" s="73" t="e">
        <f>VLOOKUP(AD776,definitions_list_lookup!$Y$12:$Z$15,2,FALSE)</f>
        <v>#N/A</v>
      </c>
      <c r="AF776" s="75"/>
      <c r="AG776" s="75" t="e">
        <f>VLOOKUP(AF776,definitions_list_lookup!$AT$3:$AU$5,2,FALSE)</f>
        <v>#N/A</v>
      </c>
      <c r="AH776" s="73"/>
      <c r="AI776" s="73"/>
      <c r="AJ776" s="73"/>
      <c r="AK776" s="72"/>
      <c r="AL776" s="76"/>
      <c r="AM776" s="76"/>
      <c r="AN776" s="72"/>
      <c r="AO776" s="76"/>
      <c r="AP776" s="72"/>
      <c r="AQ776" s="72"/>
      <c r="AR776" s="72"/>
      <c r="AS776" s="72"/>
      <c r="AT776" s="77">
        <v>6</v>
      </c>
      <c r="AU776" s="78">
        <v>270</v>
      </c>
      <c r="AV776" s="77">
        <v>12</v>
      </c>
      <c r="AW776" s="77">
        <v>360</v>
      </c>
      <c r="AX776" s="77">
        <f t="shared" si="335"/>
        <v>153.68868407032483</v>
      </c>
      <c r="AY776" s="77">
        <f t="shared" si="336"/>
        <v>153.68868407032483</v>
      </c>
      <c r="AZ776" s="77">
        <f t="shared" si="337"/>
        <v>76.6602447408182</v>
      </c>
      <c r="BA776" s="77">
        <f t="shared" si="338"/>
        <v>243.68868407032483</v>
      </c>
      <c r="BB776" s="77">
        <f t="shared" si="339"/>
        <v>13.3397552591818</v>
      </c>
      <c r="BC776" s="77">
        <f t="shared" si="340"/>
        <v>333.68868407032483</v>
      </c>
      <c r="BD776" s="79">
        <f t="shared" si="341"/>
        <v>13.3397552591818</v>
      </c>
      <c r="BE776" s="70">
        <f t="shared" si="333"/>
        <v>43.3397552591818</v>
      </c>
      <c r="BF776" s="70">
        <f t="shared" si="334"/>
        <v>16.6602447408182</v>
      </c>
    </row>
    <row r="777" spans="3:58" s="70" customFormat="1">
      <c r="C777" s="70" t="s">
        <v>1386</v>
      </c>
      <c r="D777" s="70" t="s">
        <v>1387</v>
      </c>
      <c r="E777" s="70">
        <v>138</v>
      </c>
      <c r="F777" s="70">
        <v>1</v>
      </c>
      <c r="G777" s="71" t="str">
        <f t="shared" si="332"/>
        <v>138-1</v>
      </c>
      <c r="H777" s="70">
        <v>0</v>
      </c>
      <c r="I777" s="70">
        <v>89</v>
      </c>
      <c r="J777" s="70" t="b">
        <f>IF((I777/100)&gt;(VLOOKUP($G777,[10]Depth_Lookup!$A$3:$L$542,9,FALSE)),"Value too high",TRUE)</f>
        <v>1</v>
      </c>
      <c r="K777" s="29">
        <f>(VLOOKUP($G777,[10]Depth_Lookup!$A$3:$Z$542,11,FALSE))+(H777/100)</f>
        <v>365.35</v>
      </c>
      <c r="L777" s="29">
        <f>(VLOOKUP($G777,[10]Depth_Lookup!$A$3:$Z$542,11,FALSE))+(I777/100)</f>
        <v>366.24</v>
      </c>
      <c r="M777" s="67">
        <f>17</f>
        <v>17</v>
      </c>
      <c r="N777" s="70" t="s">
        <v>1389</v>
      </c>
      <c r="O777" s="70" t="s">
        <v>233</v>
      </c>
      <c r="P777" s="73"/>
      <c r="Q777" s="73"/>
      <c r="R777" s="73"/>
      <c r="S777" s="74"/>
      <c r="T777" s="73" t="s">
        <v>158</v>
      </c>
      <c r="U777" s="75" t="s">
        <v>155</v>
      </c>
      <c r="V777" s="73" t="s">
        <v>176</v>
      </c>
      <c r="W777" s="73" t="s">
        <v>107</v>
      </c>
      <c r="X777" s="73">
        <f>VLOOKUP(W777,[10]definitions_list_lookup!$V$12:$W$15,2,FALSE)</f>
        <v>2</v>
      </c>
      <c r="Y777" s="75" t="s">
        <v>243</v>
      </c>
      <c r="Z777" s="75">
        <f>VLOOKUP(Y777,[10]definitions_list_lookup!$AT$3:$AU$5,2,FALSE)</f>
        <v>2</v>
      </c>
      <c r="AA777" s="75">
        <v>7</v>
      </c>
      <c r="AB777" s="75"/>
      <c r="AC777" s="73"/>
      <c r="AD777" s="73"/>
      <c r="AE777" s="73" t="e">
        <f>VLOOKUP(AD777,definitions_list_lookup!$Y$12:$Z$15,2,FALSE)</f>
        <v>#N/A</v>
      </c>
      <c r="AF777" s="75"/>
      <c r="AG777" s="75" t="e">
        <f>VLOOKUP(AF777,definitions_list_lookup!$AT$3:$AU$5,2,FALSE)</f>
        <v>#N/A</v>
      </c>
      <c r="AH777" s="73"/>
      <c r="AI777" s="73"/>
      <c r="AJ777" s="73"/>
      <c r="AK777" s="72"/>
      <c r="AL777" s="76"/>
      <c r="AM777" s="76"/>
      <c r="AN777" s="72"/>
      <c r="AO777" s="76"/>
      <c r="AP777" s="72"/>
      <c r="AQ777" s="72"/>
      <c r="AR777" s="72"/>
      <c r="AS777" s="72"/>
      <c r="AT777" s="77">
        <v>12</v>
      </c>
      <c r="AU777" s="78">
        <v>90</v>
      </c>
      <c r="AV777" s="77">
        <v>0</v>
      </c>
      <c r="AW777" s="77">
        <v>360</v>
      </c>
      <c r="AX777" s="77">
        <f t="shared" si="335"/>
        <v>-90.000000000000014</v>
      </c>
      <c r="AY777" s="77">
        <f t="shared" si="336"/>
        <v>270</v>
      </c>
      <c r="AZ777" s="77">
        <f t="shared" si="337"/>
        <v>78.000000000000014</v>
      </c>
      <c r="BA777" s="77">
        <f t="shared" si="338"/>
        <v>360</v>
      </c>
      <c r="BB777" s="77">
        <f t="shared" si="339"/>
        <v>11.999999999999986</v>
      </c>
      <c r="BC777" s="77">
        <f t="shared" si="340"/>
        <v>90</v>
      </c>
      <c r="BD777" s="79">
        <f t="shared" si="341"/>
        <v>11.999999999999986</v>
      </c>
      <c r="BE777" s="70">
        <f t="shared" si="333"/>
        <v>41.999999999999986</v>
      </c>
      <c r="BF777" s="70">
        <f t="shared" si="334"/>
        <v>18.000000000000014</v>
      </c>
    </row>
    <row r="778" spans="3:58" s="70" customFormat="1">
      <c r="C778" s="70" t="s">
        <v>1386</v>
      </c>
      <c r="D778" s="70" t="s">
        <v>1387</v>
      </c>
      <c r="E778" s="70">
        <v>138</v>
      </c>
      <c r="F778" s="70">
        <v>2</v>
      </c>
      <c r="G778" s="71" t="str">
        <f t="shared" si="332"/>
        <v>138-2</v>
      </c>
      <c r="H778" s="70">
        <v>0</v>
      </c>
      <c r="I778" s="70">
        <v>87</v>
      </c>
      <c r="J778" s="70" t="b">
        <f>IF((I778/100)&gt;(VLOOKUP($G778,[10]Depth_Lookup!$A$3:$L$542,9,FALSE)),"Value too high",TRUE)</f>
        <v>1</v>
      </c>
      <c r="K778" s="29">
        <f>(VLOOKUP($G778,[10]Depth_Lookup!$A$3:$Z$542,11,FALSE))+(H778/100)</f>
        <v>366.245</v>
      </c>
      <c r="L778" s="29">
        <f>(VLOOKUP($G778,[10]Depth_Lookup!$A$3:$Z$542,11,FALSE))+(I778/100)</f>
        <v>367.11500000000001</v>
      </c>
      <c r="M778" s="67">
        <f>17</f>
        <v>17</v>
      </c>
      <c r="N778" s="70" t="s">
        <v>1389</v>
      </c>
      <c r="O778" s="70" t="s">
        <v>233</v>
      </c>
      <c r="P778" s="73"/>
      <c r="Q778" s="73"/>
      <c r="R778" s="73"/>
      <c r="S778" s="74"/>
      <c r="T778" s="73"/>
      <c r="U778" s="75"/>
      <c r="V778" s="73"/>
      <c r="W778" s="73" t="s">
        <v>168</v>
      </c>
      <c r="X778" s="73">
        <f>VLOOKUP(W778,[10]definitions_list_lookup!$V$12:$W$15,2,FALSE)</f>
        <v>0</v>
      </c>
      <c r="Y778" s="75"/>
      <c r="Z778" s="75" t="e">
        <f>VLOOKUP(Y778,[10]definitions_list_lookup!$AT$3:$AU$5,2,FALSE)</f>
        <v>#N/A</v>
      </c>
      <c r="AA778" s="75"/>
      <c r="AB778" s="75"/>
      <c r="AC778" s="73"/>
      <c r="AD778" s="73"/>
      <c r="AE778" s="73" t="e">
        <f>VLOOKUP(AD778,definitions_list_lookup!$Y$12:$Z$15,2,FALSE)</f>
        <v>#N/A</v>
      </c>
      <c r="AF778" s="75"/>
      <c r="AG778" s="75" t="e">
        <f>VLOOKUP(AF778,definitions_list_lookup!$AT$3:$AU$5,2,FALSE)</f>
        <v>#N/A</v>
      </c>
      <c r="AH778" s="73"/>
      <c r="AI778" s="73"/>
      <c r="AJ778" s="73"/>
      <c r="AK778" s="72"/>
      <c r="AL778" s="76"/>
      <c r="AM778" s="76"/>
      <c r="AN778" s="72"/>
      <c r="AO778" s="76"/>
      <c r="AP778" s="72"/>
      <c r="AQ778" s="72"/>
      <c r="AR778" s="72"/>
      <c r="AS778" s="72"/>
      <c r="AT778" s="77">
        <v>7</v>
      </c>
      <c r="AU778" s="78">
        <v>90</v>
      </c>
      <c r="AV778" s="77">
        <v>0</v>
      </c>
      <c r="AW778" s="77">
        <v>360</v>
      </c>
      <c r="AX778" s="77">
        <f t="shared" si="335"/>
        <v>-90.000000000000014</v>
      </c>
      <c r="AY778" s="77">
        <f t="shared" si="336"/>
        <v>270</v>
      </c>
      <c r="AZ778" s="77">
        <f t="shared" si="337"/>
        <v>83</v>
      </c>
      <c r="BA778" s="77">
        <f t="shared" si="338"/>
        <v>360</v>
      </c>
      <c r="BB778" s="77">
        <f t="shared" si="339"/>
        <v>7</v>
      </c>
      <c r="BC778" s="77">
        <f t="shared" si="340"/>
        <v>90</v>
      </c>
      <c r="BD778" s="79">
        <f t="shared" si="341"/>
        <v>7</v>
      </c>
      <c r="BE778" s="70">
        <f t="shared" si="333"/>
        <v>37</v>
      </c>
      <c r="BF778" s="70">
        <f t="shared" si="334"/>
        <v>23</v>
      </c>
    </row>
    <row r="779" spans="3:58" s="70" customFormat="1">
      <c r="C779" s="70" t="s">
        <v>1386</v>
      </c>
      <c r="D779" s="70" t="s">
        <v>1387</v>
      </c>
      <c r="E779" s="70">
        <v>138</v>
      </c>
      <c r="F779" s="70">
        <v>3</v>
      </c>
      <c r="G779" s="71" t="str">
        <f t="shared" si="332"/>
        <v>138-3</v>
      </c>
      <c r="H779" s="70">
        <v>0</v>
      </c>
      <c r="I779" s="70">
        <v>83</v>
      </c>
      <c r="J779" s="70" t="b">
        <f>IF((I779/100)&gt;(VLOOKUP($G779,[10]Depth_Lookup!$A$3:$L$542,9,FALSE)),"Value too high",TRUE)</f>
        <v>1</v>
      </c>
      <c r="K779" s="29">
        <f>(VLOOKUP($G779,[10]Depth_Lookup!$A$3:$Z$542,11,FALSE))+(H779/100)</f>
        <v>367.11500000000001</v>
      </c>
      <c r="L779" s="29">
        <f>(VLOOKUP($G779,[10]Depth_Lookup!$A$3:$Z$542,11,FALSE))+(I779/100)</f>
        <v>367.94499999999999</v>
      </c>
      <c r="M779" s="67">
        <f>17</f>
        <v>17</v>
      </c>
      <c r="N779" s="70" t="s">
        <v>1389</v>
      </c>
      <c r="O779" s="70" t="s">
        <v>233</v>
      </c>
      <c r="P779" s="73"/>
      <c r="Q779" s="73"/>
      <c r="R779" s="73"/>
      <c r="S779" s="74"/>
      <c r="T779" s="73"/>
      <c r="U779" s="75"/>
      <c r="V779" s="73"/>
      <c r="W779" s="73" t="s">
        <v>168</v>
      </c>
      <c r="X779" s="73">
        <f>VLOOKUP(W779,[10]definitions_list_lookup!$V$12:$W$15,2,FALSE)</f>
        <v>0</v>
      </c>
      <c r="Y779" s="75"/>
      <c r="Z779" s="75" t="e">
        <f>VLOOKUP(Y779,[10]definitions_list_lookup!$AT$3:$AU$5,2,FALSE)</f>
        <v>#N/A</v>
      </c>
      <c r="AA779" s="75"/>
      <c r="AB779" s="75"/>
      <c r="AC779" s="73"/>
      <c r="AD779" s="73"/>
      <c r="AE779" s="73" t="e">
        <f>VLOOKUP(AD779,definitions_list_lookup!$Y$12:$Z$15,2,FALSE)</f>
        <v>#N/A</v>
      </c>
      <c r="AF779" s="75"/>
      <c r="AG779" s="75" t="e">
        <f>VLOOKUP(AF779,definitions_list_lookup!$AT$3:$AU$5,2,FALSE)</f>
        <v>#N/A</v>
      </c>
      <c r="AH779" s="73"/>
      <c r="AI779" s="73"/>
      <c r="AJ779" s="73"/>
      <c r="AK779" s="72"/>
      <c r="AL779" s="76"/>
      <c r="AM779" s="76"/>
      <c r="AN779" s="72"/>
      <c r="AO779" s="76"/>
      <c r="AP779" s="72"/>
      <c r="AQ779" s="72"/>
      <c r="AR779" s="72"/>
      <c r="AS779" s="72"/>
      <c r="AT779" s="77">
        <v>12</v>
      </c>
      <c r="AU779" s="78">
        <v>90</v>
      </c>
      <c r="AV779" s="77">
        <v>0</v>
      </c>
      <c r="AW779" s="77">
        <v>360</v>
      </c>
      <c r="AX779" s="77">
        <f t="shared" si="335"/>
        <v>-90.000000000000014</v>
      </c>
      <c r="AY779" s="77">
        <f t="shared" si="336"/>
        <v>270</v>
      </c>
      <c r="AZ779" s="77">
        <f t="shared" si="337"/>
        <v>78.000000000000014</v>
      </c>
      <c r="BA779" s="77">
        <f t="shared" si="338"/>
        <v>360</v>
      </c>
      <c r="BB779" s="77">
        <f t="shared" si="339"/>
        <v>11.999999999999986</v>
      </c>
      <c r="BC779" s="77">
        <f t="shared" si="340"/>
        <v>90</v>
      </c>
      <c r="BD779" s="79">
        <f t="shared" si="341"/>
        <v>11.999999999999986</v>
      </c>
      <c r="BE779" s="70">
        <f t="shared" si="333"/>
        <v>41.999999999999986</v>
      </c>
      <c r="BF779" s="70">
        <f t="shared" si="334"/>
        <v>18.000000000000014</v>
      </c>
    </row>
    <row r="780" spans="3:58" s="70" customFormat="1">
      <c r="C780" s="70" t="s">
        <v>1386</v>
      </c>
      <c r="D780" s="70" t="s">
        <v>1387</v>
      </c>
      <c r="E780" s="70">
        <v>138</v>
      </c>
      <c r="F780" s="70">
        <v>4</v>
      </c>
      <c r="G780" s="71" t="str">
        <f t="shared" si="332"/>
        <v>138-4</v>
      </c>
      <c r="H780" s="70">
        <v>0</v>
      </c>
      <c r="I780" s="70">
        <v>47</v>
      </c>
      <c r="J780" s="70" t="b">
        <f>IF((I780/100)&gt;(VLOOKUP($G780,[10]Depth_Lookup!$A$3:$L$542,9,FALSE)),"Value too high",TRUE)</f>
        <v>1</v>
      </c>
      <c r="K780" s="29">
        <f>(VLOOKUP($G780,[10]Depth_Lookup!$A$3:$Z$542,11,FALSE))+(H780/100)</f>
        <v>367.94499999999999</v>
      </c>
      <c r="L780" s="29">
        <f>(VLOOKUP($G780,[10]Depth_Lookup!$A$3:$Z$542,11,FALSE))+(I780/100)</f>
        <v>368.41500000000002</v>
      </c>
      <c r="M780" s="67">
        <f>17</f>
        <v>17</v>
      </c>
      <c r="N780" s="70" t="s">
        <v>1389</v>
      </c>
      <c r="O780" s="70" t="s">
        <v>233</v>
      </c>
      <c r="P780" s="73"/>
      <c r="Q780" s="73"/>
      <c r="R780" s="73"/>
      <c r="S780" s="74"/>
      <c r="T780" s="73" t="s">
        <v>171</v>
      </c>
      <c r="U780" s="75" t="s">
        <v>155</v>
      </c>
      <c r="V780" s="73" t="s">
        <v>176</v>
      </c>
      <c r="W780" s="73" t="s">
        <v>166</v>
      </c>
      <c r="X780" s="73">
        <f>VLOOKUP(W780,[10]definitions_list_lookup!$V$12:$W$15,2,FALSE)</f>
        <v>1</v>
      </c>
      <c r="Y780" s="75" t="s">
        <v>242</v>
      </c>
      <c r="Z780" s="75">
        <f>VLOOKUP(Y780,[10]definitions_list_lookup!$AT$3:$AU$5,2,FALSE)</f>
        <v>1</v>
      </c>
      <c r="AA780" s="75">
        <v>5</v>
      </c>
      <c r="AB780" s="75"/>
      <c r="AC780" s="73"/>
      <c r="AD780" s="73"/>
      <c r="AE780" s="73" t="e">
        <f>VLOOKUP(AD780,definitions_list_lookup!$Y$12:$Z$15,2,FALSE)</f>
        <v>#N/A</v>
      </c>
      <c r="AF780" s="75"/>
      <c r="AG780" s="75" t="e">
        <f>VLOOKUP(AF780,definitions_list_lookup!$AT$3:$AU$5,2,FALSE)</f>
        <v>#N/A</v>
      </c>
      <c r="AH780" s="73"/>
      <c r="AI780" s="73"/>
      <c r="AJ780" s="73"/>
      <c r="AK780" s="72"/>
      <c r="AL780" s="76"/>
      <c r="AM780" s="76"/>
      <c r="AN780" s="72"/>
      <c r="AO780" s="76"/>
      <c r="AP780" s="72"/>
      <c r="AQ780" s="72"/>
      <c r="AR780" s="72"/>
      <c r="AS780" s="72"/>
      <c r="AT780" s="77">
        <v>16</v>
      </c>
      <c r="AU780" s="78">
        <v>90</v>
      </c>
      <c r="AV780" s="77">
        <v>0</v>
      </c>
      <c r="AW780" s="77">
        <v>360</v>
      </c>
      <c r="AX780" s="77">
        <f t="shared" si="335"/>
        <v>-90.000000000000014</v>
      </c>
      <c r="AY780" s="77">
        <f t="shared" si="336"/>
        <v>270</v>
      </c>
      <c r="AZ780" s="77">
        <f t="shared" si="337"/>
        <v>74</v>
      </c>
      <c r="BA780" s="77">
        <f t="shared" si="338"/>
        <v>360</v>
      </c>
      <c r="BB780" s="77">
        <f t="shared" si="339"/>
        <v>16</v>
      </c>
      <c r="BC780" s="77">
        <f t="shared" si="340"/>
        <v>90</v>
      </c>
      <c r="BD780" s="79">
        <f t="shared" si="341"/>
        <v>16</v>
      </c>
      <c r="BE780" s="70">
        <f t="shared" si="333"/>
        <v>46</v>
      </c>
      <c r="BF780" s="70">
        <f t="shared" si="334"/>
        <v>14</v>
      </c>
    </row>
    <row r="781" spans="3:58" s="70" customFormat="1">
      <c r="C781" s="70" t="s">
        <v>1386</v>
      </c>
      <c r="D781" s="70" t="s">
        <v>1387</v>
      </c>
      <c r="E781" s="70">
        <v>139</v>
      </c>
      <c r="F781" s="70">
        <v>1</v>
      </c>
      <c r="G781" s="71" t="str">
        <f t="shared" si="332"/>
        <v>139-1</v>
      </c>
      <c r="H781" s="70">
        <v>0</v>
      </c>
      <c r="I781" s="70">
        <v>76</v>
      </c>
      <c r="J781" s="70" t="b">
        <f>IF((I781/100)&gt;(VLOOKUP($G781,[10]Depth_Lookup!$A$3:$L$542,9,FALSE)),"Value too high",TRUE)</f>
        <v>1</v>
      </c>
      <c r="K781" s="29">
        <f>(VLOOKUP($G781,[10]Depth_Lookup!$A$3:$Z$542,11,FALSE))+(H781/100)</f>
        <v>368.4</v>
      </c>
      <c r="L781" s="29">
        <f>(VLOOKUP($G781,[10]Depth_Lookup!$A$3:$Z$542,11,FALSE))+(I781/100)</f>
        <v>369.15999999999997</v>
      </c>
      <c r="M781" s="67">
        <f>17</f>
        <v>17</v>
      </c>
      <c r="N781" s="70" t="s">
        <v>1389</v>
      </c>
      <c r="O781" s="70" t="s">
        <v>233</v>
      </c>
      <c r="P781" s="73"/>
      <c r="Q781" s="73"/>
      <c r="R781" s="73"/>
      <c r="S781" s="74"/>
      <c r="T781" s="73"/>
      <c r="U781" s="75"/>
      <c r="V781" s="73"/>
      <c r="W781" s="73" t="s">
        <v>168</v>
      </c>
      <c r="X781" s="73">
        <f>VLOOKUP(W781,[10]definitions_list_lookup!$V$12:$W$15,2,FALSE)</f>
        <v>0</v>
      </c>
      <c r="Y781" s="75"/>
      <c r="Z781" s="75" t="e">
        <f>VLOOKUP(Y781,[10]definitions_list_lookup!$AT$3:$AU$5,2,FALSE)</f>
        <v>#N/A</v>
      </c>
      <c r="AA781" s="75"/>
      <c r="AB781" s="75"/>
      <c r="AC781" s="73"/>
      <c r="AD781" s="73"/>
      <c r="AE781" s="73" t="e">
        <f>VLOOKUP(AD781,definitions_list_lookup!$Y$12:$Z$15,2,FALSE)</f>
        <v>#N/A</v>
      </c>
      <c r="AF781" s="75"/>
      <c r="AG781" s="75" t="e">
        <f>VLOOKUP(AF781,definitions_list_lookup!$AT$3:$AU$5,2,FALSE)</f>
        <v>#N/A</v>
      </c>
      <c r="AH781" s="73"/>
      <c r="AI781" s="73"/>
      <c r="AJ781" s="73"/>
      <c r="AK781" s="72"/>
      <c r="AL781" s="76"/>
      <c r="AM781" s="76"/>
      <c r="AN781" s="72"/>
      <c r="AO781" s="76"/>
      <c r="AP781" s="72"/>
      <c r="AQ781" s="72"/>
      <c r="AR781" s="72"/>
      <c r="AS781" s="72"/>
      <c r="AT781" s="77"/>
      <c r="AU781" s="78"/>
      <c r="AV781" s="77"/>
      <c r="AW781" s="77"/>
      <c r="AX781" s="77"/>
      <c r="AY781" s="77"/>
      <c r="AZ781" s="77"/>
      <c r="BA781" s="77"/>
      <c r="BB781" s="77"/>
      <c r="BC781" s="77"/>
      <c r="BD781" s="79"/>
    </row>
    <row r="782" spans="3:58" s="70" customFormat="1">
      <c r="C782" s="70" t="s">
        <v>1386</v>
      </c>
      <c r="D782" s="70" t="s">
        <v>1387</v>
      </c>
      <c r="E782" s="70">
        <v>139</v>
      </c>
      <c r="F782" s="70">
        <v>2</v>
      </c>
      <c r="G782" s="71" t="str">
        <f t="shared" si="332"/>
        <v>139-2</v>
      </c>
      <c r="H782" s="70">
        <v>0</v>
      </c>
      <c r="I782" s="70">
        <v>71</v>
      </c>
      <c r="J782" s="70" t="b">
        <f>IF((I782/100)&gt;(VLOOKUP($G782,[10]Depth_Lookup!$A$3:$L$542,9,FALSE)),"Value too high",TRUE)</f>
        <v>1</v>
      </c>
      <c r="K782" s="29">
        <f>(VLOOKUP($G782,[10]Depth_Lookup!$A$3:$Z$542,11,FALSE))+(H782/100)</f>
        <v>369.16499999999996</v>
      </c>
      <c r="L782" s="29">
        <f>(VLOOKUP($G782,[10]Depth_Lookup!$A$3:$Z$542,11,FALSE))+(I782/100)</f>
        <v>369.87499999999994</v>
      </c>
      <c r="M782" s="67">
        <f>17</f>
        <v>17</v>
      </c>
      <c r="N782" s="70" t="s">
        <v>1389</v>
      </c>
      <c r="O782" s="70" t="s">
        <v>233</v>
      </c>
      <c r="P782" s="73"/>
      <c r="Q782" s="73"/>
      <c r="R782" s="73"/>
      <c r="S782" s="74"/>
      <c r="T782" s="73"/>
      <c r="U782" s="75"/>
      <c r="V782" s="73"/>
      <c r="W782" s="73" t="s">
        <v>168</v>
      </c>
      <c r="X782" s="73">
        <f>VLOOKUP(W782,[10]definitions_list_lookup!$V$12:$W$15,2,FALSE)</f>
        <v>0</v>
      </c>
      <c r="Y782" s="75"/>
      <c r="Z782" s="75" t="e">
        <f>VLOOKUP(Y782,[10]definitions_list_lookup!$AT$3:$AU$5,2,FALSE)</f>
        <v>#N/A</v>
      </c>
      <c r="AA782" s="75"/>
      <c r="AB782" s="75"/>
      <c r="AC782" s="73"/>
      <c r="AD782" s="73"/>
      <c r="AE782" s="73" t="e">
        <f>VLOOKUP(AD782,definitions_list_lookup!$Y$12:$Z$15,2,FALSE)</f>
        <v>#N/A</v>
      </c>
      <c r="AF782" s="75"/>
      <c r="AG782" s="75" t="e">
        <f>VLOOKUP(AF782,definitions_list_lookup!$AT$3:$AU$5,2,FALSE)</f>
        <v>#N/A</v>
      </c>
      <c r="AH782" s="73"/>
      <c r="AI782" s="73"/>
      <c r="AJ782" s="73"/>
      <c r="AK782" s="72"/>
      <c r="AL782" s="76"/>
      <c r="AM782" s="76"/>
      <c r="AN782" s="72"/>
      <c r="AO782" s="76"/>
      <c r="AP782" s="72"/>
      <c r="AQ782" s="72"/>
      <c r="AR782" s="72"/>
      <c r="AS782" s="72"/>
      <c r="AT782" s="77">
        <v>15</v>
      </c>
      <c r="AU782" s="78">
        <v>90</v>
      </c>
      <c r="AV782" s="77">
        <v>0</v>
      </c>
      <c r="AW782" s="77">
        <v>360</v>
      </c>
      <c r="AX782" s="77">
        <f t="shared" si="335"/>
        <v>-90.000000000000014</v>
      </c>
      <c r="AY782" s="77">
        <f t="shared" si="336"/>
        <v>270</v>
      </c>
      <c r="AZ782" s="77">
        <f t="shared" si="337"/>
        <v>75</v>
      </c>
      <c r="BA782" s="77">
        <f t="shared" si="338"/>
        <v>360</v>
      </c>
      <c r="BB782" s="77">
        <f t="shared" si="339"/>
        <v>15</v>
      </c>
      <c r="BC782" s="77">
        <f t="shared" si="340"/>
        <v>90</v>
      </c>
      <c r="BD782" s="79">
        <f t="shared" si="341"/>
        <v>15</v>
      </c>
      <c r="BE782" s="70">
        <f t="shared" si="333"/>
        <v>45</v>
      </c>
      <c r="BF782" s="70">
        <f t="shared" si="334"/>
        <v>15</v>
      </c>
    </row>
    <row r="783" spans="3:58" s="70" customFormat="1">
      <c r="C783" s="70" t="s">
        <v>1386</v>
      </c>
      <c r="D783" s="70" t="s">
        <v>1387</v>
      </c>
      <c r="E783" s="70">
        <v>139</v>
      </c>
      <c r="F783" s="70">
        <v>3</v>
      </c>
      <c r="G783" s="71" t="str">
        <f t="shared" si="332"/>
        <v>139-3</v>
      </c>
      <c r="H783" s="70">
        <v>0</v>
      </c>
      <c r="I783" s="70">
        <v>71</v>
      </c>
      <c r="J783" s="70" t="b">
        <f>IF((I783/100)&gt;(VLOOKUP($G783,[10]Depth_Lookup!$A$3:$L$542,9,FALSE)),"Value too high",TRUE)</f>
        <v>1</v>
      </c>
      <c r="K783" s="29">
        <f>(VLOOKUP($G783,[10]Depth_Lookup!$A$3:$Z$542,11,FALSE))+(H783/100)</f>
        <v>369.88499999999999</v>
      </c>
      <c r="L783" s="29">
        <f>(VLOOKUP($G783,[10]Depth_Lookup!$A$3:$Z$542,11,FALSE))+(I783/100)</f>
        <v>370.59499999999997</v>
      </c>
      <c r="M783" s="67">
        <f>17</f>
        <v>17</v>
      </c>
      <c r="N783" s="70" t="s">
        <v>1389</v>
      </c>
      <c r="O783" s="70" t="s">
        <v>233</v>
      </c>
      <c r="P783" s="73"/>
      <c r="Q783" s="73"/>
      <c r="R783" s="73"/>
      <c r="S783" s="74"/>
      <c r="T783" s="73" t="s">
        <v>158</v>
      </c>
      <c r="U783" s="75" t="s">
        <v>155</v>
      </c>
      <c r="V783" s="73" t="s">
        <v>176</v>
      </c>
      <c r="W783" s="73" t="s">
        <v>107</v>
      </c>
      <c r="X783" s="73">
        <f>VLOOKUP(W783,[10]definitions_list_lookup!$V$12:$W$15,2,FALSE)</f>
        <v>2</v>
      </c>
      <c r="Y783" s="75" t="s">
        <v>242</v>
      </c>
      <c r="Z783" s="75">
        <f>VLOOKUP(Y783,[10]definitions_list_lookup!$AT$3:$AU$5,2,FALSE)</f>
        <v>1</v>
      </c>
      <c r="AA783" s="75">
        <v>1</v>
      </c>
      <c r="AB783" s="75"/>
      <c r="AC783" s="73"/>
      <c r="AD783" s="73"/>
      <c r="AE783" s="73" t="e">
        <f>VLOOKUP(AD783,definitions_list_lookup!$Y$12:$Z$15,2,FALSE)</f>
        <v>#N/A</v>
      </c>
      <c r="AF783" s="75"/>
      <c r="AG783" s="75" t="e">
        <f>VLOOKUP(AF783,definitions_list_lookup!$AT$3:$AU$5,2,FALSE)</f>
        <v>#N/A</v>
      </c>
      <c r="AH783" s="73"/>
      <c r="AI783" s="73"/>
      <c r="AJ783" s="73"/>
      <c r="AK783" s="72"/>
      <c r="AL783" s="76"/>
      <c r="AM783" s="76"/>
      <c r="AN783" s="72"/>
      <c r="AO783" s="76"/>
      <c r="AP783" s="72"/>
      <c r="AQ783" s="72"/>
      <c r="AR783" s="72"/>
      <c r="AS783" s="72"/>
      <c r="AT783" s="77">
        <v>21</v>
      </c>
      <c r="AU783" s="78">
        <v>90</v>
      </c>
      <c r="AV783" s="77">
        <v>0</v>
      </c>
      <c r="AW783" s="77">
        <v>360</v>
      </c>
      <c r="AX783" s="77">
        <f t="shared" si="335"/>
        <v>-90.000000000000014</v>
      </c>
      <c r="AY783" s="77">
        <f t="shared" si="336"/>
        <v>270</v>
      </c>
      <c r="AZ783" s="77">
        <f t="shared" si="337"/>
        <v>69.000000000000014</v>
      </c>
      <c r="BA783" s="77">
        <f t="shared" si="338"/>
        <v>360</v>
      </c>
      <c r="BB783" s="77">
        <f t="shared" si="339"/>
        <v>20.999999999999986</v>
      </c>
      <c r="BC783" s="77">
        <f t="shared" si="340"/>
        <v>90</v>
      </c>
      <c r="BD783" s="79">
        <f t="shared" si="341"/>
        <v>20.999999999999986</v>
      </c>
      <c r="BE783" s="70">
        <f t="shared" si="333"/>
        <v>50.999999999999986</v>
      </c>
      <c r="BF783" s="70">
        <f t="shared" si="334"/>
        <v>9.0000000000000142</v>
      </c>
    </row>
    <row r="784" spans="3:58" s="70" customFormat="1">
      <c r="C784" s="70" t="s">
        <v>1386</v>
      </c>
      <c r="D784" s="70" t="s">
        <v>1387</v>
      </c>
      <c r="E784" s="70">
        <v>139</v>
      </c>
      <c r="F784" s="70">
        <v>4</v>
      </c>
      <c r="G784" s="71" t="str">
        <f t="shared" ref="G784:G839" si="342">E784&amp;"-"&amp;F784</f>
        <v>139-4</v>
      </c>
      <c r="H784" s="70">
        <v>0</v>
      </c>
      <c r="I784" s="70">
        <v>95</v>
      </c>
      <c r="J784" s="70" t="b">
        <f>IF((I784/100)&gt;(VLOOKUP($G784,[10]Depth_Lookup!$A$3:$L$542,9,FALSE)),"Value too high",TRUE)</f>
        <v>1</v>
      </c>
      <c r="K784" s="29">
        <f>(VLOOKUP($G784,[10]Depth_Lookup!$A$3:$Z$542,11,FALSE))+(H784/100)</f>
        <v>370.59999999999997</v>
      </c>
      <c r="L784" s="29">
        <f>(VLOOKUP($G784,[10]Depth_Lookup!$A$3:$Z$542,11,FALSE))+(I784/100)</f>
        <v>371.54999999999995</v>
      </c>
      <c r="M784" s="67">
        <f>17</f>
        <v>17</v>
      </c>
      <c r="N784" s="70" t="s">
        <v>1389</v>
      </c>
      <c r="O784" s="70" t="s">
        <v>233</v>
      </c>
      <c r="P784" s="73"/>
      <c r="Q784" s="73"/>
      <c r="R784" s="73"/>
      <c r="S784" s="74"/>
      <c r="T784" s="73"/>
      <c r="U784" s="75"/>
      <c r="V784" s="73"/>
      <c r="W784" s="73" t="s">
        <v>168</v>
      </c>
      <c r="X784" s="73">
        <f>VLOOKUP(W784,[10]definitions_list_lookup!$V$12:$W$15,2,FALSE)</f>
        <v>0</v>
      </c>
      <c r="Y784" s="75"/>
      <c r="Z784" s="75" t="e">
        <f>VLOOKUP(Y784,[10]definitions_list_lookup!$AT$3:$AU$5,2,FALSE)</f>
        <v>#N/A</v>
      </c>
      <c r="AA784" s="75"/>
      <c r="AB784" s="75"/>
      <c r="AC784" s="73"/>
      <c r="AD784" s="73"/>
      <c r="AE784" s="73" t="e">
        <f>VLOOKUP(AD784,definitions_list_lookup!$Y$12:$Z$15,2,FALSE)</f>
        <v>#N/A</v>
      </c>
      <c r="AF784" s="75"/>
      <c r="AG784" s="75" t="e">
        <f>VLOOKUP(AF784,definitions_list_lookup!$AT$3:$AU$5,2,FALSE)</f>
        <v>#N/A</v>
      </c>
      <c r="AH784" s="73"/>
      <c r="AI784" s="73"/>
      <c r="AJ784" s="73"/>
      <c r="AK784" s="72"/>
      <c r="AL784" s="76"/>
      <c r="AM784" s="76"/>
      <c r="AN784" s="72"/>
      <c r="AO784" s="76"/>
      <c r="AP784" s="72"/>
      <c r="AQ784" s="72"/>
      <c r="AR784" s="72"/>
      <c r="AS784" s="72"/>
      <c r="AT784" s="77">
        <v>18</v>
      </c>
      <c r="AU784" s="78">
        <v>90</v>
      </c>
      <c r="AV784" s="77">
        <v>0</v>
      </c>
      <c r="AW784" s="77">
        <v>360</v>
      </c>
      <c r="AX784" s="77">
        <f t="shared" si="335"/>
        <v>-90.000000000000014</v>
      </c>
      <c r="AY784" s="77">
        <f t="shared" si="336"/>
        <v>270</v>
      </c>
      <c r="AZ784" s="77">
        <f t="shared" si="337"/>
        <v>72</v>
      </c>
      <c r="BA784" s="77">
        <f t="shared" si="338"/>
        <v>360</v>
      </c>
      <c r="BB784" s="77">
        <f t="shared" si="339"/>
        <v>18</v>
      </c>
      <c r="BC784" s="77">
        <f t="shared" si="340"/>
        <v>90</v>
      </c>
      <c r="BD784" s="79">
        <f t="shared" si="341"/>
        <v>18</v>
      </c>
      <c r="BE784" s="70">
        <f t="shared" si="333"/>
        <v>48</v>
      </c>
      <c r="BF784" s="70">
        <f t="shared" si="334"/>
        <v>12</v>
      </c>
    </row>
    <row r="785" spans="3:58" s="70" customFormat="1">
      <c r="C785" s="70" t="s">
        <v>1386</v>
      </c>
      <c r="D785" s="70" t="s">
        <v>1387</v>
      </c>
      <c r="E785" s="70">
        <v>140</v>
      </c>
      <c r="F785" s="70">
        <v>1</v>
      </c>
      <c r="G785" s="71" t="str">
        <f t="shared" si="342"/>
        <v>140-1</v>
      </c>
      <c r="H785" s="70">
        <v>0</v>
      </c>
      <c r="I785" s="70">
        <v>97</v>
      </c>
      <c r="J785" s="70" t="b">
        <f>IF((I785/100)&gt;(VLOOKUP($G785,[10]Depth_Lookup!$A$3:$L$542,9,FALSE)),"Value too high",TRUE)</f>
        <v>1</v>
      </c>
      <c r="K785" s="29">
        <f>(VLOOKUP($G785,[10]Depth_Lookup!$A$3:$Z$542,11,FALSE))+(H785/100)</f>
        <v>371.45</v>
      </c>
      <c r="L785" s="29">
        <f>(VLOOKUP($G785,[10]Depth_Lookup!$A$3:$Z$542,11,FALSE))+(I785/100)</f>
        <v>372.42</v>
      </c>
      <c r="M785" s="67">
        <f>17</f>
        <v>17</v>
      </c>
      <c r="N785" s="70" t="s">
        <v>1389</v>
      </c>
      <c r="O785" s="70" t="s">
        <v>233</v>
      </c>
      <c r="P785" s="73"/>
      <c r="Q785" s="73"/>
      <c r="R785" s="73"/>
      <c r="S785" s="74"/>
      <c r="T785" s="73"/>
      <c r="U785" s="75"/>
      <c r="V785" s="73"/>
      <c r="W785" s="73"/>
      <c r="X785" s="73" t="e">
        <f>VLOOKUP(W785,definitions_list_lookup!$V$12:$W$15,2,FALSE)</f>
        <v>#N/A</v>
      </c>
      <c r="Y785" s="75"/>
      <c r="Z785" s="75" t="e">
        <f>VLOOKUP(Y785,definitions_list_lookup!$AT$3:$AU$5,2,FALSE)</f>
        <v>#N/A</v>
      </c>
      <c r="AA785" s="75"/>
      <c r="AB785" s="75"/>
      <c r="AC785" s="73"/>
      <c r="AD785" s="73"/>
      <c r="AE785" s="73" t="e">
        <f>VLOOKUP(AD785,definitions_list_lookup!$Y$12:$Z$15,2,FALSE)</f>
        <v>#N/A</v>
      </c>
      <c r="AF785" s="75"/>
      <c r="AG785" s="75" t="e">
        <f>VLOOKUP(AF785,definitions_list_lookup!$AT$3:$AU$5,2,FALSE)</f>
        <v>#N/A</v>
      </c>
      <c r="AH785" s="73"/>
      <c r="AI785" s="73"/>
      <c r="AJ785" s="73"/>
      <c r="AK785" s="72"/>
      <c r="AL785" s="76"/>
      <c r="AM785" s="76"/>
      <c r="AN785" s="72"/>
      <c r="AO785" s="76"/>
      <c r="AP785" s="72"/>
      <c r="AQ785" s="72"/>
      <c r="AR785" s="72"/>
      <c r="AS785" s="72"/>
      <c r="AT785" s="29"/>
      <c r="AU785" s="49"/>
      <c r="AV785" s="29"/>
      <c r="AW785" s="29"/>
      <c r="AX785" s="29"/>
      <c r="AY785" s="29"/>
      <c r="AZ785" s="29"/>
      <c r="BA785" s="29"/>
    </row>
    <row r="786" spans="3:58" s="70" customFormat="1">
      <c r="C786" s="70" t="s">
        <v>1386</v>
      </c>
      <c r="D786" s="70" t="s">
        <v>1387</v>
      </c>
      <c r="E786" s="70">
        <v>140</v>
      </c>
      <c r="F786" s="70">
        <v>2</v>
      </c>
      <c r="G786" s="71" t="str">
        <f t="shared" si="342"/>
        <v>140-2</v>
      </c>
      <c r="H786" s="70">
        <v>0</v>
      </c>
      <c r="I786" s="70">
        <v>73</v>
      </c>
      <c r="J786" s="70" t="b">
        <f>IF((I786/100)&gt;(VLOOKUP($G786,[11]Depth_Lookup!$A$3:$L$542,9,FALSE)),"Value too high",TRUE)</f>
        <v>1</v>
      </c>
      <c r="K786" s="29">
        <f>(VLOOKUP($G786,[11]Depth_Lookup!$A$3:$Z$542,11,FALSE))+(H786/100)</f>
        <v>372.42500000000001</v>
      </c>
      <c r="L786" s="29">
        <f>(VLOOKUP($G786,[11]Depth_Lookup!$A$3:$Z$542,11,FALSE))+(I786/100)</f>
        <v>373.15500000000003</v>
      </c>
      <c r="M786" s="67">
        <f>17</f>
        <v>17</v>
      </c>
      <c r="N786" s="70" t="s">
        <v>1389</v>
      </c>
      <c r="O786" s="70" t="s">
        <v>18</v>
      </c>
      <c r="P786" s="73"/>
      <c r="Q786" s="73"/>
      <c r="R786" s="73"/>
      <c r="S786" s="74"/>
      <c r="T786" s="73" t="s">
        <v>158</v>
      </c>
      <c r="U786" s="75" t="s">
        <v>155</v>
      </c>
      <c r="V786" s="73" t="s">
        <v>176</v>
      </c>
      <c r="W786" s="73" t="s">
        <v>107</v>
      </c>
      <c r="X786" s="73">
        <f>VLOOKUP(W786,[11]definitions_list_lookup!$V$12:$W$15,2,FALSE)</f>
        <v>2</v>
      </c>
      <c r="Y786" s="75" t="s">
        <v>242</v>
      </c>
      <c r="Z786" s="75">
        <f>VLOOKUP(Y786,[11]definitions_list_lookup!$AT$3:$AU$5,2,FALSE)</f>
        <v>1</v>
      </c>
      <c r="AA786" s="75">
        <v>4</v>
      </c>
      <c r="AB786" s="75" t="s">
        <v>1462</v>
      </c>
      <c r="AC786" s="73"/>
      <c r="AD786" s="73"/>
      <c r="AE786" s="73" t="e">
        <f>VLOOKUP(AD786,definitions_list_lookup!$Y$12:$Z$15,2,FALSE)</f>
        <v>#N/A</v>
      </c>
      <c r="AF786" s="75"/>
      <c r="AG786" s="75" t="e">
        <f>VLOOKUP(AF786,definitions_list_lookup!$AT$3:$AU$5,2,FALSE)</f>
        <v>#N/A</v>
      </c>
      <c r="AH786" s="73"/>
      <c r="AI786" s="73"/>
      <c r="AJ786" s="73"/>
      <c r="AK786" s="72"/>
      <c r="AL786" s="76"/>
      <c r="AM786" s="76"/>
      <c r="AN786" s="72"/>
      <c r="AO786" s="76"/>
      <c r="AP786" s="72"/>
      <c r="AQ786" s="72"/>
      <c r="AR786" s="72"/>
      <c r="AS786" s="72"/>
      <c r="AT786" s="77">
        <v>12</v>
      </c>
      <c r="AU786" s="78">
        <v>90</v>
      </c>
      <c r="AV786" s="77"/>
      <c r="AW786" s="77"/>
      <c r="AX786" s="77">
        <f>+(IF($AU786&lt;$AW786,((MIN($AW786,$AU786)+(DEGREES(ATAN((TAN(RADIANS($AV786))/((TAN(RADIANS($AT786))*SIN(RADIANS(ABS($AU786-$AW786))))))-(COS(RADIANS(ABS($AU786-$AW786)))/SIN(RADIANS(ABS($AU786-$AW786)))))))-180)),((MAX($AW786,$AU786)-(DEGREES(ATAN((TAN(RADIANS($AV786))/((TAN(RADIANS($AT786))*SIN(RADIANS(ABS($AU786-$AW786))))))-(COS(RADIANS(ABS($AU786-$AW786)))/SIN(RADIANS(ABS($AU786-$AW786)))))))-180))))</f>
        <v>-90</v>
      </c>
      <c r="AY786" s="77">
        <f>IF($AX786&gt;0,$AX786,360+$AX786)</f>
        <v>270</v>
      </c>
      <c r="AZ786" s="77">
        <f>+ABS(DEGREES(ATAN((COS(RADIANS(ABS($AX786+180-(IF($AU786&gt;$AW786,MAX($AV786,$AU786),MIN($AU786,$AW786))))))/(TAN(RADIANS($AT786)))))))</f>
        <v>78.000000000000014</v>
      </c>
      <c r="BA786" s="77">
        <f>+IF(($AX786+90)&gt;0,$AX786+90,$AX786+450)</f>
        <v>360</v>
      </c>
      <c r="BB786" s="77">
        <f>-$AZ786+90</f>
        <v>11.999999999999986</v>
      </c>
      <c r="BC786" s="77">
        <f>IF(($AY786&lt;180),$AY786+180,$AY786-180)</f>
        <v>90</v>
      </c>
      <c r="BD786" s="79">
        <f>-$AZ786+90</f>
        <v>11.999999999999986</v>
      </c>
      <c r="BE786" s="70">
        <f t="shared" ref="BE786:BE839" si="343">30+BD786</f>
        <v>41.999999999999986</v>
      </c>
      <c r="BF786" s="70">
        <f t="shared" ref="BF786:BF839" si="344">30-BD786</f>
        <v>18.000000000000014</v>
      </c>
    </row>
    <row r="787" spans="3:58" s="70" customFormat="1">
      <c r="C787" s="70" t="s">
        <v>1386</v>
      </c>
      <c r="D787" s="70" t="s">
        <v>1387</v>
      </c>
      <c r="E787" s="70">
        <v>140</v>
      </c>
      <c r="F787" s="70">
        <v>3</v>
      </c>
      <c r="G787" s="71" t="str">
        <f t="shared" si="342"/>
        <v>140-3</v>
      </c>
      <c r="H787" s="70">
        <v>0</v>
      </c>
      <c r="I787" s="70">
        <v>66</v>
      </c>
      <c r="J787" s="70" t="b">
        <f>IF((I787/100)&gt;(VLOOKUP($G787,[11]Depth_Lookup!$A$3:$L$542,9,FALSE)),"Value too high",TRUE)</f>
        <v>1</v>
      </c>
      <c r="K787" s="29">
        <f>(VLOOKUP($G787,[11]Depth_Lookup!$A$3:$Z$542,11,FALSE))+(H787/100)</f>
        <v>373.16</v>
      </c>
      <c r="L787" s="29">
        <f>(VLOOKUP($G787,[11]Depth_Lookup!$A$3:$Z$542,11,FALSE))+(I787/100)</f>
        <v>373.82000000000005</v>
      </c>
      <c r="M787" s="67">
        <f>17</f>
        <v>17</v>
      </c>
      <c r="N787" s="70" t="s">
        <v>1389</v>
      </c>
      <c r="O787" s="70" t="s">
        <v>233</v>
      </c>
      <c r="P787" s="73"/>
      <c r="Q787" s="73"/>
      <c r="R787" s="73"/>
      <c r="S787" s="74"/>
      <c r="T787" s="73"/>
      <c r="U787" s="75"/>
      <c r="V787" s="73"/>
      <c r="W787" s="73" t="s">
        <v>168</v>
      </c>
      <c r="X787" s="73">
        <f>VLOOKUP(W787,[11]definitions_list_lookup!$V$12:$W$15,2,FALSE)</f>
        <v>0</v>
      </c>
      <c r="Y787" s="75"/>
      <c r="Z787" s="75" t="e">
        <f>VLOOKUP(Y787,[11]definitions_list_lookup!$AT$3:$AU$5,2,FALSE)</f>
        <v>#N/A</v>
      </c>
      <c r="AA787" s="75">
        <v>0</v>
      </c>
      <c r="AB787" s="75"/>
      <c r="AC787" s="73"/>
      <c r="AD787" s="73"/>
      <c r="AE787" s="73" t="e">
        <f>VLOOKUP(AD787,definitions_list_lookup!$Y$12:$Z$15,2,FALSE)</f>
        <v>#N/A</v>
      </c>
      <c r="AF787" s="75"/>
      <c r="AG787" s="75" t="e">
        <f>VLOOKUP(AF787,definitions_list_lookup!$AT$3:$AU$5,2,FALSE)</f>
        <v>#N/A</v>
      </c>
      <c r="AH787" s="73"/>
      <c r="AI787" s="73"/>
      <c r="AJ787" s="73"/>
      <c r="AK787" s="72"/>
      <c r="AL787" s="76"/>
      <c r="AM787" s="76"/>
      <c r="AN787" s="72"/>
      <c r="AO787" s="76"/>
      <c r="AP787" s="72"/>
      <c r="AQ787" s="72"/>
      <c r="AR787" s="72"/>
      <c r="AS787" s="72"/>
      <c r="AT787" s="77">
        <v>13</v>
      </c>
      <c r="AU787" s="78">
        <v>90</v>
      </c>
      <c r="AV787" s="77"/>
      <c r="AW787" s="77"/>
      <c r="AX787" s="77">
        <f>+(IF($AU787&lt;$AW787,((MIN($AW787,$AU787)+(DEGREES(ATAN((TAN(RADIANS($AV787))/((TAN(RADIANS($AT787))*SIN(RADIANS(ABS($AU787-$AW787))))))-(COS(RADIANS(ABS($AU787-$AW787)))/SIN(RADIANS(ABS($AU787-$AW787)))))))-180)),((MAX($AW787,$AU787)-(DEGREES(ATAN((TAN(RADIANS($AV787))/((TAN(RADIANS($AT787))*SIN(RADIANS(ABS($AU787-$AW787))))))-(COS(RADIANS(ABS($AU787-$AW787)))/SIN(RADIANS(ABS($AU787-$AW787)))))))-180))))</f>
        <v>-90</v>
      </c>
      <c r="AY787" s="77">
        <f>IF($AX787&gt;0,$AX787,360+$AX787)</f>
        <v>270</v>
      </c>
      <c r="AZ787" s="77">
        <f>+ABS(DEGREES(ATAN((COS(RADIANS(ABS($AX787+180-(IF($AU787&gt;$AW787,MAX($AV787,$AU787),MIN($AU787,$AW787))))))/(TAN(RADIANS($AT787)))))))</f>
        <v>77</v>
      </c>
      <c r="BA787" s="77">
        <f>+IF(($AX787+90)&gt;0,$AX787+90,$AX787+450)</f>
        <v>360</v>
      </c>
      <c r="BB787" s="77">
        <f>-$AZ787+90</f>
        <v>13</v>
      </c>
      <c r="BC787" s="77">
        <f>IF(($AY787&lt;180),$AY787+180,$AY787-180)</f>
        <v>90</v>
      </c>
      <c r="BD787" s="79">
        <f>-$AZ787+90</f>
        <v>13</v>
      </c>
      <c r="BE787" s="70">
        <f t="shared" si="343"/>
        <v>43</v>
      </c>
      <c r="BF787" s="70">
        <f t="shared" si="344"/>
        <v>17</v>
      </c>
    </row>
    <row r="788" spans="3:58" s="70" customFormat="1">
      <c r="C788" s="70" t="s">
        <v>1386</v>
      </c>
      <c r="D788" s="70" t="s">
        <v>1387</v>
      </c>
      <c r="E788" s="70">
        <v>140</v>
      </c>
      <c r="F788" s="70">
        <v>4</v>
      </c>
      <c r="G788" s="71" t="str">
        <f t="shared" si="342"/>
        <v>140-4</v>
      </c>
      <c r="H788" s="70">
        <v>0</v>
      </c>
      <c r="I788" s="70">
        <v>69</v>
      </c>
      <c r="J788" s="70" t="b">
        <f>IF((I788/100)&gt;(VLOOKUP($G788,[11]Depth_Lookup!$A$3:$L$542,9,FALSE)),"Value too high",TRUE)</f>
        <v>1</v>
      </c>
      <c r="K788" s="29">
        <f>(VLOOKUP($G788,[11]Depth_Lookup!$A$3:$Z$542,11,FALSE))+(H788/100)</f>
        <v>373.82000000000005</v>
      </c>
      <c r="L788" s="29">
        <f>(VLOOKUP($G788,[11]Depth_Lookup!$A$3:$Z$542,11,FALSE))+(I788/100)</f>
        <v>374.51000000000005</v>
      </c>
      <c r="M788" s="67">
        <f>17</f>
        <v>17</v>
      </c>
      <c r="N788" s="70" t="s">
        <v>1389</v>
      </c>
      <c r="O788" s="70" t="s">
        <v>233</v>
      </c>
      <c r="P788" s="73"/>
      <c r="Q788" s="73"/>
      <c r="R788" s="73"/>
      <c r="S788" s="74"/>
      <c r="T788" s="73"/>
      <c r="U788" s="75"/>
      <c r="V788" s="73"/>
      <c r="W788" s="73" t="s">
        <v>168</v>
      </c>
      <c r="X788" s="73">
        <f>VLOOKUP(W788,[11]definitions_list_lookup!$V$12:$W$15,2,FALSE)</f>
        <v>0</v>
      </c>
      <c r="Y788" s="75"/>
      <c r="Z788" s="75" t="e">
        <f>VLOOKUP(Y788,[11]definitions_list_lookup!$AT$3:$AU$5,2,FALSE)</f>
        <v>#N/A</v>
      </c>
      <c r="AA788" s="75">
        <v>0</v>
      </c>
      <c r="AB788" s="75"/>
      <c r="AC788" s="73"/>
      <c r="AD788" s="73"/>
      <c r="AE788" s="73" t="e">
        <f>VLOOKUP(AD788,definitions_list_lookup!$Y$12:$Z$15,2,FALSE)</f>
        <v>#N/A</v>
      </c>
      <c r="AF788" s="75"/>
      <c r="AG788" s="75" t="e">
        <f>VLOOKUP(AF788,definitions_list_lookup!$AT$3:$AU$5,2,FALSE)</f>
        <v>#N/A</v>
      </c>
      <c r="AH788" s="73"/>
      <c r="AI788" s="73"/>
      <c r="AJ788" s="73"/>
      <c r="AK788" s="72"/>
      <c r="AL788" s="76"/>
      <c r="AM788" s="76"/>
      <c r="AN788" s="72"/>
      <c r="AO788" s="76"/>
      <c r="AP788" s="72"/>
      <c r="AQ788" s="72"/>
      <c r="AR788" s="72"/>
      <c r="AS788" s="72"/>
      <c r="AT788" s="77">
        <v>12</v>
      </c>
      <c r="AU788" s="78">
        <v>270</v>
      </c>
      <c r="AV788" s="77"/>
      <c r="AW788" s="77"/>
      <c r="AX788" s="77">
        <f t="shared" si="335"/>
        <v>90</v>
      </c>
      <c r="AY788" s="77">
        <f t="shared" si="336"/>
        <v>90</v>
      </c>
      <c r="AZ788" s="77">
        <f t="shared" si="337"/>
        <v>78.000000000000014</v>
      </c>
      <c r="BA788" s="77">
        <f t="shared" si="338"/>
        <v>180</v>
      </c>
      <c r="BB788" s="77">
        <f t="shared" si="339"/>
        <v>11.999999999999986</v>
      </c>
      <c r="BC788" s="77">
        <f t="shared" si="340"/>
        <v>270</v>
      </c>
      <c r="BD788" s="79">
        <f t="shared" si="341"/>
        <v>11.999999999999986</v>
      </c>
      <c r="BE788" s="70">
        <f t="shared" si="343"/>
        <v>41.999999999999986</v>
      </c>
      <c r="BF788" s="70">
        <f t="shared" si="344"/>
        <v>18.000000000000014</v>
      </c>
    </row>
    <row r="789" spans="3:58" s="70" customFormat="1">
      <c r="C789" s="70" t="s">
        <v>1386</v>
      </c>
      <c r="D789" s="70" t="s">
        <v>1387</v>
      </c>
      <c r="E789" s="70">
        <v>141</v>
      </c>
      <c r="F789" s="70">
        <v>1</v>
      </c>
      <c r="G789" s="71" t="str">
        <f t="shared" si="342"/>
        <v>141-1</v>
      </c>
      <c r="H789" s="70">
        <v>0</v>
      </c>
      <c r="I789" s="70">
        <v>71</v>
      </c>
      <c r="J789" s="70" t="b">
        <f>IF((I789/100)&gt;(VLOOKUP($G789,[11]Depth_Lookup!$A$3:$L$542,9,FALSE)),"Value too high",TRUE)</f>
        <v>1</v>
      </c>
      <c r="K789" s="29">
        <f>(VLOOKUP($G789,[11]Depth_Lookup!$A$3:$Z$542,11,FALSE))+(H789/100)</f>
        <v>374.5</v>
      </c>
      <c r="L789" s="29">
        <f>(VLOOKUP($G789,[11]Depth_Lookup!$A$3:$Z$542,11,FALSE))+(I789/100)</f>
        <v>375.21</v>
      </c>
      <c r="M789" s="67">
        <f>17</f>
        <v>17</v>
      </c>
      <c r="N789" s="70" t="s">
        <v>1389</v>
      </c>
      <c r="O789" s="70" t="s">
        <v>233</v>
      </c>
      <c r="P789" s="73"/>
      <c r="Q789" s="73"/>
      <c r="R789" s="73"/>
      <c r="S789" s="74"/>
      <c r="T789" s="73" t="s">
        <v>170</v>
      </c>
      <c r="U789" s="75" t="s">
        <v>155</v>
      </c>
      <c r="V789" s="73" t="s">
        <v>176</v>
      </c>
      <c r="W789" s="73" t="s">
        <v>107</v>
      </c>
      <c r="X789" s="73">
        <f>VLOOKUP(W789,[11]definitions_list_lookup!$V$12:$W$15,2,FALSE)</f>
        <v>2</v>
      </c>
      <c r="Y789" s="75" t="s">
        <v>242</v>
      </c>
      <c r="Z789" s="75">
        <f>VLOOKUP(Y789,[11]definitions_list_lookup!$AT$3:$AU$5,2,FALSE)</f>
        <v>1</v>
      </c>
      <c r="AA789" s="75">
        <v>10</v>
      </c>
      <c r="AB789" s="75"/>
      <c r="AC789" s="73"/>
      <c r="AD789" s="73"/>
      <c r="AE789" s="73" t="e">
        <f>VLOOKUP(AD789,definitions_list_lookup!$Y$12:$Z$15,2,FALSE)</f>
        <v>#N/A</v>
      </c>
      <c r="AF789" s="75"/>
      <c r="AG789" s="75" t="e">
        <f>VLOOKUP(AF789,definitions_list_lookup!$AT$3:$AU$5,2,FALSE)</f>
        <v>#N/A</v>
      </c>
      <c r="AH789" s="73"/>
      <c r="AI789" s="73"/>
      <c r="AJ789" s="73"/>
      <c r="AK789" s="72"/>
      <c r="AL789" s="76"/>
      <c r="AM789" s="76"/>
      <c r="AN789" s="72"/>
      <c r="AO789" s="76"/>
      <c r="AP789" s="72"/>
      <c r="AQ789" s="72"/>
      <c r="AR789" s="72"/>
      <c r="AS789" s="72"/>
      <c r="AT789" s="77">
        <v>8</v>
      </c>
      <c r="AU789" s="78">
        <v>90</v>
      </c>
      <c r="AV789" s="77">
        <v>0</v>
      </c>
      <c r="AW789" s="77">
        <v>360</v>
      </c>
      <c r="AX789" s="77">
        <f t="shared" si="335"/>
        <v>-90.000000000000014</v>
      </c>
      <c r="AY789" s="77">
        <f t="shared" si="336"/>
        <v>270</v>
      </c>
      <c r="AZ789" s="77">
        <f t="shared" si="337"/>
        <v>82</v>
      </c>
      <c r="BA789" s="77">
        <f t="shared" si="338"/>
        <v>360</v>
      </c>
      <c r="BB789" s="77">
        <f t="shared" si="339"/>
        <v>8</v>
      </c>
      <c r="BC789" s="77">
        <f t="shared" si="340"/>
        <v>90</v>
      </c>
      <c r="BD789" s="79">
        <f t="shared" si="341"/>
        <v>8</v>
      </c>
      <c r="BE789" s="70">
        <f t="shared" si="343"/>
        <v>38</v>
      </c>
      <c r="BF789" s="70">
        <f t="shared" si="344"/>
        <v>22</v>
      </c>
    </row>
    <row r="790" spans="3:58" s="70" customFormat="1">
      <c r="C790" s="70" t="s">
        <v>1386</v>
      </c>
      <c r="D790" s="70" t="s">
        <v>1387</v>
      </c>
      <c r="E790" s="70">
        <v>141</v>
      </c>
      <c r="F790" s="70">
        <v>2</v>
      </c>
      <c r="G790" s="71" t="str">
        <f t="shared" si="342"/>
        <v>141-2</v>
      </c>
      <c r="H790" s="70">
        <v>0</v>
      </c>
      <c r="I790" s="70">
        <v>62</v>
      </c>
      <c r="J790" s="70" t="b">
        <f>IF((I790/100)&gt;(VLOOKUP($G790,[11]Depth_Lookup!$A$3:$L$542,9,FALSE)),"Value too high",TRUE)</f>
        <v>1</v>
      </c>
      <c r="K790" s="29">
        <f>(VLOOKUP($G790,[11]Depth_Lookup!$A$3:$Z$542,11,FALSE))+(H790/100)</f>
        <v>375.21</v>
      </c>
      <c r="L790" s="29">
        <f>(VLOOKUP($G790,[11]Depth_Lookup!$A$3:$Z$542,11,FALSE))+(I790/100)</f>
        <v>375.83</v>
      </c>
      <c r="M790" s="67">
        <f>17</f>
        <v>17</v>
      </c>
      <c r="N790" s="70" t="s">
        <v>1460</v>
      </c>
      <c r="O790" s="70" t="s">
        <v>233</v>
      </c>
      <c r="P790" s="73"/>
      <c r="Q790" s="73"/>
      <c r="R790" s="73"/>
      <c r="S790" s="74"/>
      <c r="T790" s="73" t="s">
        <v>170</v>
      </c>
      <c r="U790" s="75" t="s">
        <v>155</v>
      </c>
      <c r="V790" s="73" t="s">
        <v>176</v>
      </c>
      <c r="W790" s="73" t="s">
        <v>167</v>
      </c>
      <c r="X790" s="73">
        <f>VLOOKUP(W790,[11]definitions_list_lookup!$V$12:$W$15,2,FALSE)</f>
        <v>3</v>
      </c>
      <c r="Y790" s="75" t="s">
        <v>242</v>
      </c>
      <c r="Z790" s="75">
        <f>VLOOKUP(Y790,[11]definitions_list_lookup!$AT$3:$AU$5,2,FALSE)</f>
        <v>1</v>
      </c>
      <c r="AA790" s="75">
        <v>29</v>
      </c>
      <c r="AB790" s="75"/>
      <c r="AC790" s="73"/>
      <c r="AD790" s="73"/>
      <c r="AE790" s="73" t="e">
        <f>VLOOKUP(AD790,definitions_list_lookup!$Y$12:$Z$15,2,FALSE)</f>
        <v>#N/A</v>
      </c>
      <c r="AF790" s="75"/>
      <c r="AG790" s="75" t="e">
        <f>VLOOKUP(AF790,definitions_list_lookup!$AT$3:$AU$5,2,FALSE)</f>
        <v>#N/A</v>
      </c>
      <c r="AH790" s="73"/>
      <c r="AI790" s="73"/>
      <c r="AJ790" s="73"/>
      <c r="AK790" s="72"/>
      <c r="AL790" s="76"/>
      <c r="AM790" s="76"/>
      <c r="AN790" s="72"/>
      <c r="AO790" s="76"/>
      <c r="AP790" s="72"/>
      <c r="AQ790" s="72"/>
      <c r="AR790" s="72"/>
      <c r="AS790" s="72"/>
      <c r="AT790" s="77">
        <v>14</v>
      </c>
      <c r="AU790" s="78">
        <v>90</v>
      </c>
      <c r="AV790" s="77">
        <v>0</v>
      </c>
      <c r="AW790" s="77">
        <v>360</v>
      </c>
      <c r="AX790" s="77">
        <f t="shared" si="335"/>
        <v>-90.000000000000014</v>
      </c>
      <c r="AY790" s="77">
        <f t="shared" si="336"/>
        <v>270</v>
      </c>
      <c r="AZ790" s="77">
        <f t="shared" si="337"/>
        <v>76</v>
      </c>
      <c r="BA790" s="77">
        <f t="shared" si="338"/>
        <v>360</v>
      </c>
      <c r="BB790" s="77">
        <f t="shared" si="339"/>
        <v>14</v>
      </c>
      <c r="BC790" s="77">
        <f t="shared" si="340"/>
        <v>90</v>
      </c>
      <c r="BD790" s="79">
        <f t="shared" si="341"/>
        <v>14</v>
      </c>
      <c r="BE790" s="70">
        <f t="shared" si="343"/>
        <v>44</v>
      </c>
      <c r="BF790" s="70">
        <f t="shared" si="344"/>
        <v>16</v>
      </c>
    </row>
    <row r="791" spans="3:58" s="70" customFormat="1">
      <c r="C791" s="70" t="s">
        <v>1386</v>
      </c>
      <c r="D791" s="70" t="s">
        <v>1387</v>
      </c>
      <c r="E791" s="70">
        <v>141</v>
      </c>
      <c r="F791" s="70">
        <v>3</v>
      </c>
      <c r="G791" s="71" t="str">
        <f t="shared" si="342"/>
        <v>141-3</v>
      </c>
      <c r="H791" s="70">
        <v>0</v>
      </c>
      <c r="I791" s="70">
        <v>90</v>
      </c>
      <c r="J791" s="70" t="b">
        <f>IF((I791/100)&gt;(VLOOKUP($G791,[11]Depth_Lookup!$A$3:$L$542,9,FALSE)),"Value too high",TRUE)</f>
        <v>1</v>
      </c>
      <c r="K791" s="29">
        <f>(VLOOKUP($G791,[11]Depth_Lookup!$A$3:$Z$542,11,FALSE))+(H791/100)</f>
        <v>375.83</v>
      </c>
      <c r="L791" s="29">
        <f>(VLOOKUP($G791,[11]Depth_Lookup!$A$3:$Z$542,11,FALSE))+(I791/100)</f>
        <v>376.72999999999996</v>
      </c>
      <c r="M791" s="67">
        <f>17</f>
        <v>17</v>
      </c>
      <c r="N791" s="70" t="s">
        <v>1389</v>
      </c>
      <c r="O791" s="70" t="s">
        <v>233</v>
      </c>
      <c r="P791" s="73"/>
      <c r="Q791" s="73"/>
      <c r="R791" s="73"/>
      <c r="S791" s="74"/>
      <c r="T791" s="73" t="s">
        <v>171</v>
      </c>
      <c r="U791" s="75" t="s">
        <v>155</v>
      </c>
      <c r="V791" s="73" t="s">
        <v>176</v>
      </c>
      <c r="W791" s="73" t="s">
        <v>166</v>
      </c>
      <c r="X791" s="73">
        <f>VLOOKUP(W791,[11]definitions_list_lookup!$V$12:$W$15,2,FALSE)</f>
        <v>1</v>
      </c>
      <c r="Y791" s="75" t="s">
        <v>242</v>
      </c>
      <c r="Z791" s="75">
        <f>VLOOKUP(Y791,[11]definitions_list_lookup!$AT$3:$AU$5,2,FALSE)</f>
        <v>1</v>
      </c>
      <c r="AA791" s="75">
        <v>1</v>
      </c>
      <c r="AB791" s="75" t="s">
        <v>1463</v>
      </c>
      <c r="AC791" s="73"/>
      <c r="AD791" s="73"/>
      <c r="AE791" s="73" t="e">
        <f>VLOOKUP(AD791,definitions_list_lookup!$Y$12:$Z$15,2,FALSE)</f>
        <v>#N/A</v>
      </c>
      <c r="AF791" s="75"/>
      <c r="AG791" s="75" t="e">
        <f>VLOOKUP(AF791,definitions_list_lookup!$AT$3:$AU$5,2,FALSE)</f>
        <v>#N/A</v>
      </c>
      <c r="AH791" s="73"/>
      <c r="AI791" s="73"/>
      <c r="AJ791" s="73"/>
      <c r="AK791" s="72"/>
      <c r="AL791" s="76"/>
      <c r="AM791" s="76"/>
      <c r="AN791" s="72"/>
      <c r="AO791" s="76"/>
      <c r="AP791" s="72"/>
      <c r="AQ791" s="72"/>
      <c r="AR791" s="72"/>
      <c r="AS791" s="72"/>
      <c r="AT791" s="77">
        <v>11</v>
      </c>
      <c r="AU791" s="78">
        <v>90</v>
      </c>
      <c r="AV791" s="77">
        <v>8</v>
      </c>
      <c r="AW791" s="77">
        <v>180</v>
      </c>
      <c r="AX791" s="77">
        <f t="shared" si="335"/>
        <v>-54.132321406965048</v>
      </c>
      <c r="AY791" s="77">
        <f t="shared" si="336"/>
        <v>305.86767859303495</v>
      </c>
      <c r="AZ791" s="77">
        <f t="shared" si="337"/>
        <v>76.511556599273803</v>
      </c>
      <c r="BA791" s="77">
        <f t="shared" si="338"/>
        <v>35.867678593034952</v>
      </c>
      <c r="BB791" s="77">
        <f t="shared" si="339"/>
        <v>13.488443400726197</v>
      </c>
      <c r="BC791" s="77">
        <f t="shared" si="340"/>
        <v>125.86767859303495</v>
      </c>
      <c r="BD791" s="79">
        <f t="shared" si="341"/>
        <v>13.488443400726197</v>
      </c>
      <c r="BE791" s="70">
        <f t="shared" si="343"/>
        <v>43.488443400726197</v>
      </c>
      <c r="BF791" s="70">
        <f t="shared" si="344"/>
        <v>16.511556599273803</v>
      </c>
    </row>
    <row r="792" spans="3:58" s="70" customFormat="1">
      <c r="C792" s="70" t="s">
        <v>1386</v>
      </c>
      <c r="D792" s="70" t="s">
        <v>1387</v>
      </c>
      <c r="E792" s="70">
        <v>141</v>
      </c>
      <c r="F792" s="70">
        <v>4</v>
      </c>
      <c r="G792" s="71" t="str">
        <f t="shared" si="342"/>
        <v>141-4</v>
      </c>
      <c r="H792" s="70">
        <v>0</v>
      </c>
      <c r="I792" s="70">
        <v>84</v>
      </c>
      <c r="J792" s="70" t="b">
        <f>IF((I792/100)&gt;(VLOOKUP($G792,[11]Depth_Lookup!$A$3:$L$542,9,FALSE)),"Value too high",TRUE)</f>
        <v>1</v>
      </c>
      <c r="K792" s="29">
        <f>(VLOOKUP($G792,[11]Depth_Lookup!$A$3:$Z$542,11,FALSE))+(H792/100)</f>
        <v>376.72999999999996</v>
      </c>
      <c r="L792" s="29">
        <f>(VLOOKUP($G792,[11]Depth_Lookup!$A$3:$Z$542,11,FALSE))+(I792/100)</f>
        <v>377.56999999999994</v>
      </c>
      <c r="M792" s="67">
        <f>17</f>
        <v>17</v>
      </c>
      <c r="N792" s="70" t="s">
        <v>1389</v>
      </c>
      <c r="O792" s="70" t="s">
        <v>233</v>
      </c>
      <c r="P792" s="73"/>
      <c r="Q792" s="73"/>
      <c r="R792" s="73"/>
      <c r="S792" s="74"/>
      <c r="T792" s="73"/>
      <c r="U792" s="75"/>
      <c r="V792" s="73"/>
      <c r="W792" s="73" t="s">
        <v>168</v>
      </c>
      <c r="X792" s="73">
        <f>VLOOKUP(W792,[11]definitions_list_lookup!$V$12:$W$15,2,FALSE)</f>
        <v>0</v>
      </c>
      <c r="Y792" s="75"/>
      <c r="Z792" s="75" t="e">
        <f>VLOOKUP(Y792,[11]definitions_list_lookup!$AT$3:$AU$5,2,FALSE)</f>
        <v>#N/A</v>
      </c>
      <c r="AA792" s="75">
        <v>0</v>
      </c>
      <c r="AB792" s="75"/>
      <c r="AC792" s="73"/>
      <c r="AD792" s="73"/>
      <c r="AE792" s="73" t="e">
        <f>VLOOKUP(AD792,definitions_list_lookup!$Y$12:$Z$15,2,FALSE)</f>
        <v>#N/A</v>
      </c>
      <c r="AF792" s="75"/>
      <c r="AG792" s="75" t="e">
        <f>VLOOKUP(AF792,definitions_list_lookup!$AT$3:$AU$5,2,FALSE)</f>
        <v>#N/A</v>
      </c>
      <c r="AH792" s="73"/>
      <c r="AI792" s="73"/>
      <c r="AJ792" s="73"/>
      <c r="AK792" s="72"/>
      <c r="AL792" s="76"/>
      <c r="AM792" s="76"/>
      <c r="AN792" s="72"/>
      <c r="AO792" s="76"/>
      <c r="AP792" s="72"/>
      <c r="AQ792" s="72"/>
      <c r="AR792" s="72"/>
      <c r="AS792" s="72"/>
      <c r="AT792" s="77">
        <v>15</v>
      </c>
      <c r="AU792" s="78">
        <v>90</v>
      </c>
      <c r="AV792" s="77">
        <v>0</v>
      </c>
      <c r="AW792" s="77">
        <v>360</v>
      </c>
      <c r="AX792" s="77">
        <f t="shared" si="335"/>
        <v>-90.000000000000014</v>
      </c>
      <c r="AY792" s="77">
        <f t="shared" si="336"/>
        <v>270</v>
      </c>
      <c r="AZ792" s="77">
        <f t="shared" si="337"/>
        <v>75</v>
      </c>
      <c r="BA792" s="77">
        <f t="shared" si="338"/>
        <v>360</v>
      </c>
      <c r="BB792" s="77">
        <f t="shared" si="339"/>
        <v>15</v>
      </c>
      <c r="BC792" s="77">
        <f t="shared" si="340"/>
        <v>90</v>
      </c>
      <c r="BD792" s="79">
        <f t="shared" si="341"/>
        <v>15</v>
      </c>
      <c r="BE792" s="70">
        <f t="shared" si="343"/>
        <v>45</v>
      </c>
      <c r="BF792" s="70">
        <f t="shared" si="344"/>
        <v>15</v>
      </c>
    </row>
    <row r="793" spans="3:58" s="70" customFormat="1">
      <c r="C793" s="70" t="s">
        <v>1386</v>
      </c>
      <c r="D793" s="70" t="s">
        <v>1387</v>
      </c>
      <c r="E793" s="70">
        <v>142</v>
      </c>
      <c r="F793" s="70">
        <v>1</v>
      </c>
      <c r="G793" s="71" t="str">
        <f t="shared" si="342"/>
        <v>142-1</v>
      </c>
      <c r="H793" s="70">
        <v>0</v>
      </c>
      <c r="I793" s="70">
        <v>46</v>
      </c>
      <c r="J793" s="70" t="b">
        <f>IF((I793/100)&gt;(VLOOKUP($G793,[11]Depth_Lookup!$A$3:$L$542,9,FALSE)),"Value too high",TRUE)</f>
        <v>1</v>
      </c>
      <c r="K793" s="29">
        <f>(VLOOKUP($G793,[11]Depth_Lookup!$A$3:$Z$542,11,FALSE))+(H793/100)</f>
        <v>377.55</v>
      </c>
      <c r="L793" s="29">
        <f>(VLOOKUP($G793,[11]Depth_Lookup!$A$3:$Z$542,11,FALSE))+(I793/100)</f>
        <v>378.01</v>
      </c>
      <c r="M793" s="67">
        <f>17</f>
        <v>17</v>
      </c>
      <c r="N793" s="70" t="s">
        <v>1389</v>
      </c>
      <c r="O793" s="70" t="s">
        <v>233</v>
      </c>
      <c r="P793" s="73"/>
      <c r="Q793" s="73"/>
      <c r="R793" s="73"/>
      <c r="S793" s="74"/>
      <c r="T793" s="73" t="s">
        <v>158</v>
      </c>
      <c r="U793" s="75" t="s">
        <v>182</v>
      </c>
      <c r="V793" s="73" t="s">
        <v>176</v>
      </c>
      <c r="W793" s="73" t="s">
        <v>166</v>
      </c>
      <c r="X793" s="73">
        <f>VLOOKUP(W793,[11]definitions_list_lookup!$V$12:$W$15,2,FALSE)</f>
        <v>1</v>
      </c>
      <c r="Y793" s="75" t="s">
        <v>241</v>
      </c>
      <c r="Z793" s="75">
        <f>VLOOKUP(Y793,[11]definitions_list_lookup!$AT$3:$AU$5,2,FALSE)</f>
        <v>0</v>
      </c>
      <c r="AA793" s="75">
        <v>10</v>
      </c>
      <c r="AB793" s="75"/>
      <c r="AC793" s="73"/>
      <c r="AD793" s="73"/>
      <c r="AE793" s="73" t="e">
        <f>VLOOKUP(AD793,definitions_list_lookup!$Y$12:$Z$15,2,FALSE)</f>
        <v>#N/A</v>
      </c>
      <c r="AF793" s="75"/>
      <c r="AG793" s="75" t="e">
        <f>VLOOKUP(AF793,definitions_list_lookup!$AT$3:$AU$5,2,FALSE)</f>
        <v>#N/A</v>
      </c>
      <c r="AH793" s="73"/>
      <c r="AI793" s="73"/>
      <c r="AJ793" s="73"/>
      <c r="AK793" s="72"/>
      <c r="AL793" s="76"/>
      <c r="AM793" s="76"/>
      <c r="AN793" s="72"/>
      <c r="AO793" s="76"/>
      <c r="AP793" s="72"/>
      <c r="AQ793" s="72"/>
      <c r="AR793" s="72"/>
      <c r="AS793" s="72"/>
      <c r="AT793" s="77">
        <v>8</v>
      </c>
      <c r="AU793" s="78">
        <v>270</v>
      </c>
      <c r="AV793" s="77">
        <v>8</v>
      </c>
      <c r="AW793" s="77">
        <v>180</v>
      </c>
      <c r="AX793" s="77">
        <f t="shared" si="335"/>
        <v>45</v>
      </c>
      <c r="AY793" s="77">
        <f t="shared" si="336"/>
        <v>45</v>
      </c>
      <c r="AZ793" s="77">
        <f t="shared" si="337"/>
        <v>78.7586871095844</v>
      </c>
      <c r="BA793" s="77">
        <f t="shared" si="338"/>
        <v>135</v>
      </c>
      <c r="BB793" s="77">
        <f t="shared" si="339"/>
        <v>11.2413128904156</v>
      </c>
      <c r="BC793" s="77">
        <f t="shared" si="340"/>
        <v>225</v>
      </c>
      <c r="BD793" s="79">
        <f t="shared" si="341"/>
        <v>11.2413128904156</v>
      </c>
      <c r="BE793" s="70">
        <f t="shared" si="343"/>
        <v>41.2413128904156</v>
      </c>
      <c r="BF793" s="70">
        <f t="shared" si="344"/>
        <v>18.7586871095844</v>
      </c>
    </row>
    <row r="794" spans="3:58" s="70" customFormat="1">
      <c r="C794" s="70" t="s">
        <v>1386</v>
      </c>
      <c r="D794" s="70" t="s">
        <v>1387</v>
      </c>
      <c r="E794" s="70">
        <v>142</v>
      </c>
      <c r="F794" s="70">
        <v>1</v>
      </c>
      <c r="G794" s="71" t="str">
        <f t="shared" si="342"/>
        <v>142-1</v>
      </c>
      <c r="H794" s="70">
        <v>46</v>
      </c>
      <c r="I794" s="70">
        <v>86</v>
      </c>
      <c r="J794" s="70" t="b">
        <f>IF((I794/100)&gt;(VLOOKUP($G794,[11]Depth_Lookup!$A$3:$L$542,9,FALSE)),"Value too high",TRUE)</f>
        <v>1</v>
      </c>
      <c r="K794" s="29">
        <f>(VLOOKUP($G794,[11]Depth_Lookup!$A$3:$Z$542,11,FALSE))+(H794/100)</f>
        <v>378.01</v>
      </c>
      <c r="L794" s="29">
        <f>(VLOOKUP($G794,[11]Depth_Lookup!$A$3:$Z$542,11,FALSE))+(I794/100)</f>
        <v>378.41</v>
      </c>
      <c r="M794" s="67">
        <v>18</v>
      </c>
      <c r="N794" s="70" t="s">
        <v>1389</v>
      </c>
      <c r="O794" s="70" t="s">
        <v>170</v>
      </c>
      <c r="P794" s="73" t="s">
        <v>182</v>
      </c>
      <c r="Q794" s="73"/>
      <c r="R794" s="73"/>
      <c r="S794" s="74"/>
      <c r="T794" s="73" t="s">
        <v>158</v>
      </c>
      <c r="U794" s="75" t="s">
        <v>155</v>
      </c>
      <c r="V794" s="73" t="s">
        <v>201</v>
      </c>
      <c r="W794" s="73" t="s">
        <v>166</v>
      </c>
      <c r="X794" s="73">
        <f>VLOOKUP(W794,[11]definitions_list_lookup!$V$12:$W$15,2,FALSE)</f>
        <v>1</v>
      </c>
      <c r="Y794" s="75" t="s">
        <v>241</v>
      </c>
      <c r="Z794" s="75">
        <f>VLOOKUP(Y794,[11]definitions_list_lookup!$AT$3:$AU$5,2,FALSE)</f>
        <v>0</v>
      </c>
      <c r="AA794" s="75">
        <v>10</v>
      </c>
      <c r="AB794" s="75"/>
      <c r="AC794" s="73"/>
      <c r="AD794" s="73"/>
      <c r="AE794" s="73" t="e">
        <f>VLOOKUP(AD794,definitions_list_lookup!$Y$12:$Z$15,2,FALSE)</f>
        <v>#N/A</v>
      </c>
      <c r="AF794" s="75"/>
      <c r="AG794" s="75" t="e">
        <f>VLOOKUP(AF794,definitions_list_lookup!$AT$3:$AU$5,2,FALSE)</f>
        <v>#N/A</v>
      </c>
      <c r="AH794" s="73"/>
      <c r="AI794" s="73"/>
      <c r="AJ794" s="73"/>
      <c r="AK794" s="72"/>
      <c r="AL794" s="76"/>
      <c r="AM794" s="76"/>
      <c r="AN794" s="72"/>
      <c r="AO794" s="76"/>
      <c r="AP794" s="72"/>
      <c r="AQ794" s="72"/>
      <c r="AR794" s="72"/>
      <c r="AS794" s="72"/>
      <c r="AT794" s="77">
        <v>17</v>
      </c>
      <c r="AU794" s="78">
        <v>270</v>
      </c>
      <c r="AV794" s="77">
        <v>11</v>
      </c>
      <c r="AW794" s="77">
        <v>180</v>
      </c>
      <c r="AX794" s="77">
        <f t="shared" si="335"/>
        <v>57.552234119389794</v>
      </c>
      <c r="AY794" s="77">
        <f t="shared" si="336"/>
        <v>57.552234119389794</v>
      </c>
      <c r="AZ794" s="77">
        <f t="shared" si="337"/>
        <v>70.084991097707302</v>
      </c>
      <c r="BA794" s="77">
        <f t="shared" si="338"/>
        <v>147.55223411938979</v>
      </c>
      <c r="BB794" s="77">
        <f t="shared" si="339"/>
        <v>19.915008902292698</v>
      </c>
      <c r="BC794" s="77">
        <f t="shared" si="340"/>
        <v>237.55223411938979</v>
      </c>
      <c r="BD794" s="79">
        <f t="shared" si="341"/>
        <v>19.915008902292698</v>
      </c>
      <c r="BE794" s="70">
        <f t="shared" si="343"/>
        <v>49.915008902292698</v>
      </c>
      <c r="BF794" s="70">
        <f t="shared" si="344"/>
        <v>10.084991097707302</v>
      </c>
    </row>
    <row r="795" spans="3:58" s="70" customFormat="1">
      <c r="C795" s="70" t="s">
        <v>1386</v>
      </c>
      <c r="D795" s="70" t="s">
        <v>1387</v>
      </c>
      <c r="E795" s="70">
        <v>142</v>
      </c>
      <c r="F795" s="70">
        <v>2</v>
      </c>
      <c r="G795" s="71" t="str">
        <f t="shared" si="342"/>
        <v>142-2</v>
      </c>
      <c r="H795" s="70">
        <v>0</v>
      </c>
      <c r="I795" s="70">
        <v>74</v>
      </c>
      <c r="J795" s="70" t="b">
        <f>IF((I795/100)&gt;(VLOOKUP($G795,[11]Depth_Lookup!$A$3:$L$542,9,FALSE)),"Value too high",TRUE)</f>
        <v>1</v>
      </c>
      <c r="K795" s="29">
        <f>(VLOOKUP($G795,[11]Depth_Lookup!$A$3:$Z$542,11,FALSE))+(H795/100)</f>
        <v>378.41</v>
      </c>
      <c r="L795" s="29">
        <f>(VLOOKUP($G795,[11]Depth_Lookup!$A$3:$Z$542,11,FALSE))+(I795/100)</f>
        <v>379.15000000000003</v>
      </c>
      <c r="M795" s="67">
        <v>18</v>
      </c>
      <c r="N795" s="70" t="s">
        <v>1461</v>
      </c>
      <c r="O795" s="70" t="s">
        <v>233</v>
      </c>
      <c r="P795" s="73"/>
      <c r="Q795" s="73"/>
      <c r="R795" s="73"/>
      <c r="S795" s="74"/>
      <c r="T795" s="73" t="s">
        <v>158</v>
      </c>
      <c r="U795" s="75" t="s">
        <v>155</v>
      </c>
      <c r="V795" s="73" t="s">
        <v>176</v>
      </c>
      <c r="W795" s="73" t="s">
        <v>167</v>
      </c>
      <c r="X795" s="73">
        <f>VLOOKUP(W795,[11]definitions_list_lookup!$V$12:$W$15,2,FALSE)</f>
        <v>3</v>
      </c>
      <c r="Y795" s="75" t="s">
        <v>242</v>
      </c>
      <c r="Z795" s="75">
        <f>VLOOKUP(Y795,[11]definitions_list_lookup!$AT$3:$AU$5,2,FALSE)</f>
        <v>1</v>
      </c>
      <c r="AA795" s="75">
        <v>32</v>
      </c>
      <c r="AB795" s="75"/>
      <c r="AC795" s="73"/>
      <c r="AD795" s="73"/>
      <c r="AE795" s="73" t="e">
        <f>VLOOKUP(AD795,definitions_list_lookup!$Y$12:$Z$15,2,FALSE)</f>
        <v>#N/A</v>
      </c>
      <c r="AF795" s="75"/>
      <c r="AG795" s="75" t="e">
        <f>VLOOKUP(AF795,definitions_list_lookup!$AT$3:$AU$5,2,FALSE)</f>
        <v>#N/A</v>
      </c>
      <c r="AH795" s="73"/>
      <c r="AI795" s="73"/>
      <c r="AJ795" s="73"/>
      <c r="AK795" s="72"/>
      <c r="AL795" s="76"/>
      <c r="AM795" s="76"/>
      <c r="AN795" s="72"/>
      <c r="AO795" s="76"/>
      <c r="AP795" s="72"/>
      <c r="AQ795" s="72"/>
      <c r="AR795" s="72"/>
      <c r="AS795" s="72"/>
      <c r="AT795" s="77">
        <v>33</v>
      </c>
      <c r="AU795" s="78">
        <v>90</v>
      </c>
      <c r="AV795" s="77">
        <v>8</v>
      </c>
      <c r="AW795" s="77">
        <v>180</v>
      </c>
      <c r="AX795" s="77">
        <f t="shared" si="335"/>
        <v>-77.788710722804808</v>
      </c>
      <c r="AY795" s="77">
        <f t="shared" si="336"/>
        <v>282.21128927719519</v>
      </c>
      <c r="AZ795" s="77">
        <f t="shared" si="337"/>
        <v>56.398304000941955</v>
      </c>
      <c r="BA795" s="77">
        <f t="shared" si="338"/>
        <v>12.211289277195192</v>
      </c>
      <c r="BB795" s="77">
        <f t="shared" si="339"/>
        <v>33.601695999058045</v>
      </c>
      <c r="BC795" s="77">
        <f t="shared" si="340"/>
        <v>102.21128927719519</v>
      </c>
      <c r="BD795" s="79">
        <f t="shared" si="341"/>
        <v>33.601695999058045</v>
      </c>
      <c r="BE795" s="70">
        <f t="shared" si="343"/>
        <v>63.601695999058045</v>
      </c>
      <c r="BF795" s="70">
        <f t="shared" si="344"/>
        <v>-3.6016959990580446</v>
      </c>
    </row>
    <row r="796" spans="3:58" s="70" customFormat="1">
      <c r="C796" s="70" t="s">
        <v>1386</v>
      </c>
      <c r="D796" s="70" t="s">
        <v>1387</v>
      </c>
      <c r="E796" s="70">
        <v>142</v>
      </c>
      <c r="F796" s="70">
        <v>3</v>
      </c>
      <c r="G796" s="71" t="str">
        <f t="shared" si="342"/>
        <v>142-3</v>
      </c>
      <c r="H796" s="70">
        <v>0</v>
      </c>
      <c r="I796" s="70">
        <v>76</v>
      </c>
      <c r="J796" s="70" t="b">
        <f>IF((I796/100)&gt;(VLOOKUP($G796,[11]Depth_Lookup!$A$3:$L$542,9,FALSE)),"Value too high",TRUE)</f>
        <v>1</v>
      </c>
      <c r="K796" s="29">
        <f>(VLOOKUP($G796,[11]Depth_Lookup!$A$3:$Z$542,11,FALSE))+(H796/100)</f>
        <v>379.15500000000003</v>
      </c>
      <c r="L796" s="29">
        <f>(VLOOKUP($G796,[11]Depth_Lookup!$A$3:$Z$542,11,FALSE))+(I796/100)</f>
        <v>379.91500000000002</v>
      </c>
      <c r="M796" s="67">
        <v>18</v>
      </c>
      <c r="N796" s="70" t="s">
        <v>1389</v>
      </c>
      <c r="O796" s="70" t="s">
        <v>233</v>
      </c>
      <c r="P796" s="73"/>
      <c r="Q796" s="73"/>
      <c r="R796" s="73"/>
      <c r="S796" s="74"/>
      <c r="T796" s="73"/>
      <c r="U796" s="75"/>
      <c r="V796" s="73"/>
      <c r="W796" s="73" t="s">
        <v>168</v>
      </c>
      <c r="X796" s="73">
        <f>VLOOKUP(W796,[11]definitions_list_lookup!$V$12:$W$15,2,FALSE)</f>
        <v>0</v>
      </c>
      <c r="Y796" s="75"/>
      <c r="Z796" s="75" t="e">
        <f>VLOOKUP(Y796,[11]definitions_list_lookup!$AT$3:$AU$5,2,FALSE)</f>
        <v>#N/A</v>
      </c>
      <c r="AA796" s="75">
        <v>0</v>
      </c>
      <c r="AB796" s="75"/>
      <c r="AC796" s="73"/>
      <c r="AD796" s="73"/>
      <c r="AE796" s="73" t="e">
        <f>VLOOKUP(AD796,definitions_list_lookup!$Y$12:$Z$15,2,FALSE)</f>
        <v>#N/A</v>
      </c>
      <c r="AF796" s="75"/>
      <c r="AG796" s="75" t="e">
        <f>VLOOKUP(AF796,definitions_list_lookup!$AT$3:$AU$5,2,FALSE)</f>
        <v>#N/A</v>
      </c>
      <c r="AH796" s="73"/>
      <c r="AI796" s="73"/>
      <c r="AJ796" s="73"/>
      <c r="AK796" s="72"/>
      <c r="AL796" s="76"/>
      <c r="AM796" s="76"/>
      <c r="AN796" s="72"/>
      <c r="AO796" s="76"/>
      <c r="AP796" s="72"/>
      <c r="AQ796" s="72"/>
      <c r="AR796" s="72"/>
      <c r="AS796" s="72"/>
      <c r="AT796" s="77"/>
      <c r="AU796" s="78"/>
      <c r="AV796" s="77"/>
      <c r="AW796" s="77"/>
      <c r="AX796" s="77"/>
      <c r="AY796" s="77"/>
      <c r="AZ796" s="77"/>
      <c r="BA796" s="77"/>
      <c r="BB796" s="77"/>
      <c r="BC796" s="77"/>
      <c r="BD796" s="79"/>
    </row>
    <row r="797" spans="3:58" s="70" customFormat="1">
      <c r="C797" s="70" t="s">
        <v>1386</v>
      </c>
      <c r="D797" s="70" t="s">
        <v>1387</v>
      </c>
      <c r="E797" s="70">
        <v>142</v>
      </c>
      <c r="F797" s="70">
        <v>4</v>
      </c>
      <c r="G797" s="71" t="str">
        <f t="shared" si="342"/>
        <v>142-4</v>
      </c>
      <c r="H797" s="70">
        <v>0</v>
      </c>
      <c r="I797" s="70">
        <v>81</v>
      </c>
      <c r="J797" s="70" t="b">
        <f>IF((I797/100)&gt;(VLOOKUP($G797,[11]Depth_Lookup!$A$3:$L$542,9,FALSE)),"Value too high",TRUE)</f>
        <v>1</v>
      </c>
      <c r="K797" s="29">
        <f>(VLOOKUP($G797,[11]Depth_Lookup!$A$3:$Z$542,11,FALSE))+(H797/100)</f>
        <v>379.91500000000002</v>
      </c>
      <c r="L797" s="29">
        <f>(VLOOKUP($G797,[11]Depth_Lookup!$A$3:$Z$542,11,FALSE))+(I797/100)</f>
        <v>380.72500000000002</v>
      </c>
      <c r="M797" s="67">
        <v>18</v>
      </c>
      <c r="N797" s="70" t="s">
        <v>1389</v>
      </c>
      <c r="O797" s="70" t="s">
        <v>233</v>
      </c>
      <c r="P797" s="73"/>
      <c r="Q797" s="73"/>
      <c r="R797" s="73"/>
      <c r="S797" s="74"/>
      <c r="T797" s="73"/>
      <c r="U797" s="75"/>
      <c r="V797" s="73"/>
      <c r="W797" s="73" t="s">
        <v>168</v>
      </c>
      <c r="X797" s="73">
        <f>VLOOKUP(W797,[11]definitions_list_lookup!$V$12:$W$15,2,FALSE)</f>
        <v>0</v>
      </c>
      <c r="Y797" s="75"/>
      <c r="Z797" s="75" t="e">
        <f>VLOOKUP(Y797,[11]definitions_list_lookup!$AT$3:$AU$5,2,FALSE)</f>
        <v>#N/A</v>
      </c>
      <c r="AA797" s="75">
        <v>0</v>
      </c>
      <c r="AB797" s="75"/>
      <c r="AC797" s="73"/>
      <c r="AD797" s="73"/>
      <c r="AE797" s="73" t="e">
        <f>VLOOKUP(AD797,definitions_list_lookup!$Y$12:$Z$15,2,FALSE)</f>
        <v>#N/A</v>
      </c>
      <c r="AF797" s="75"/>
      <c r="AG797" s="75" t="e">
        <f>VLOOKUP(AF797,definitions_list_lookup!$AT$3:$AU$5,2,FALSE)</f>
        <v>#N/A</v>
      </c>
      <c r="AH797" s="73"/>
      <c r="AI797" s="73"/>
      <c r="AJ797" s="73"/>
      <c r="AK797" s="72"/>
      <c r="AL797" s="76"/>
      <c r="AM797" s="76"/>
      <c r="AN797" s="72"/>
      <c r="AO797" s="76"/>
      <c r="AP797" s="72"/>
      <c r="AQ797" s="72"/>
      <c r="AR797" s="72"/>
      <c r="AS797" s="72"/>
      <c r="AT797" s="77"/>
      <c r="AU797" s="78"/>
      <c r="AV797" s="77"/>
      <c r="AW797" s="77"/>
      <c r="AX797" s="77"/>
      <c r="AY797" s="77"/>
      <c r="AZ797" s="77"/>
      <c r="BA797" s="77"/>
      <c r="BB797" s="77"/>
      <c r="BC797" s="77"/>
      <c r="BD797" s="79"/>
    </row>
    <row r="798" spans="3:58" s="70" customFormat="1">
      <c r="C798" s="70" t="s">
        <v>1386</v>
      </c>
      <c r="D798" s="70" t="s">
        <v>1387</v>
      </c>
      <c r="E798" s="70">
        <v>143</v>
      </c>
      <c r="F798" s="70">
        <v>1</v>
      </c>
      <c r="G798" s="71" t="str">
        <f t="shared" si="342"/>
        <v>143-1</v>
      </c>
      <c r="H798" s="70">
        <v>0</v>
      </c>
      <c r="I798" s="70">
        <v>80</v>
      </c>
      <c r="J798" s="70" t="b">
        <f>IF((I798/100)&gt;(VLOOKUP($G798,[11]Depth_Lookup!$A$3:$L$542,9,FALSE)),"Value too high",TRUE)</f>
        <v>1</v>
      </c>
      <c r="K798" s="29">
        <f>(VLOOKUP($G798,[11]Depth_Lookup!$A$3:$Z$542,11,FALSE))+(H798/100)</f>
        <v>380.6</v>
      </c>
      <c r="L798" s="29">
        <f>(VLOOKUP($G798,[11]Depth_Lookup!$A$3:$Z$542,11,FALSE))+(I798/100)</f>
        <v>381.40000000000003</v>
      </c>
      <c r="M798" s="67">
        <v>18</v>
      </c>
      <c r="N798" s="70" t="s">
        <v>1389</v>
      </c>
      <c r="O798" s="70" t="s">
        <v>233</v>
      </c>
      <c r="P798" s="73"/>
      <c r="Q798" s="73"/>
      <c r="R798" s="73"/>
      <c r="S798" s="74"/>
      <c r="T798" s="73"/>
      <c r="U798" s="75"/>
      <c r="V798" s="73"/>
      <c r="W798" s="73" t="s">
        <v>168</v>
      </c>
      <c r="X798" s="73">
        <f>VLOOKUP(W798,[11]definitions_list_lookup!$V$12:$W$15,2,FALSE)</f>
        <v>0</v>
      </c>
      <c r="Y798" s="75"/>
      <c r="Z798" s="75" t="e">
        <f>VLOOKUP(Y798,[11]definitions_list_lookup!$AT$3:$AU$5,2,FALSE)</f>
        <v>#N/A</v>
      </c>
      <c r="AA798" s="75">
        <v>0</v>
      </c>
      <c r="AB798" s="75"/>
      <c r="AC798" s="73"/>
      <c r="AD798" s="73"/>
      <c r="AE798" s="73" t="e">
        <f>VLOOKUP(AD798,definitions_list_lookup!$Y$12:$Z$15,2,FALSE)</f>
        <v>#N/A</v>
      </c>
      <c r="AF798" s="75"/>
      <c r="AG798" s="75" t="e">
        <f>VLOOKUP(AF798,definitions_list_lookup!$AT$3:$AU$5,2,FALSE)</f>
        <v>#N/A</v>
      </c>
      <c r="AH798" s="73"/>
      <c r="AI798" s="73"/>
      <c r="AJ798" s="73"/>
      <c r="AK798" s="72"/>
      <c r="AL798" s="76"/>
      <c r="AM798" s="76"/>
      <c r="AN798" s="72"/>
      <c r="AO798" s="76"/>
      <c r="AP798" s="72"/>
      <c r="AQ798" s="72"/>
      <c r="AR798" s="72"/>
      <c r="AS798" s="72"/>
      <c r="AT798" s="77">
        <v>23</v>
      </c>
      <c r="AU798" s="78">
        <v>90</v>
      </c>
      <c r="AV798" s="77">
        <v>0</v>
      </c>
      <c r="AW798" s="77">
        <v>360</v>
      </c>
      <c r="AX798" s="77">
        <f t="shared" si="335"/>
        <v>-90.000000000000014</v>
      </c>
      <c r="AY798" s="77">
        <f t="shared" si="336"/>
        <v>270</v>
      </c>
      <c r="AZ798" s="77">
        <f t="shared" si="337"/>
        <v>67</v>
      </c>
      <c r="BA798" s="77">
        <f t="shared" si="338"/>
        <v>360</v>
      </c>
      <c r="BB798" s="77">
        <f t="shared" si="339"/>
        <v>23</v>
      </c>
      <c r="BC798" s="77">
        <f t="shared" si="340"/>
        <v>90</v>
      </c>
      <c r="BD798" s="79">
        <f t="shared" si="341"/>
        <v>23</v>
      </c>
      <c r="BE798" s="70">
        <f t="shared" si="343"/>
        <v>53</v>
      </c>
      <c r="BF798" s="70">
        <f t="shared" si="344"/>
        <v>7</v>
      </c>
    </row>
    <row r="799" spans="3:58" s="70" customFormat="1">
      <c r="C799" s="70" t="s">
        <v>1386</v>
      </c>
      <c r="D799" s="70" t="s">
        <v>1387</v>
      </c>
      <c r="E799" s="70">
        <v>143</v>
      </c>
      <c r="F799" s="70">
        <v>2</v>
      </c>
      <c r="G799" s="71" t="str">
        <f t="shared" si="342"/>
        <v>143-2</v>
      </c>
      <c r="H799" s="70">
        <v>0</v>
      </c>
      <c r="I799" s="70">
        <v>71</v>
      </c>
      <c r="J799" s="70" t="b">
        <f>IF((I799/100)&gt;(VLOOKUP($G799,[11]Depth_Lookup!$A$3:$L$542,9,FALSE)),"Value too high",TRUE)</f>
        <v>1</v>
      </c>
      <c r="K799" s="29">
        <f>(VLOOKUP($G799,[11]Depth_Lookup!$A$3:$Z$542,11,FALSE))+(H799/100)</f>
        <v>381.40000000000003</v>
      </c>
      <c r="L799" s="29">
        <f>(VLOOKUP($G799,[11]Depth_Lookup!$A$3:$Z$542,11,FALSE))+(I799/100)</f>
        <v>382.11</v>
      </c>
      <c r="M799" s="67">
        <v>18</v>
      </c>
      <c r="N799" s="70" t="s">
        <v>1389</v>
      </c>
      <c r="O799" s="70" t="s">
        <v>233</v>
      </c>
      <c r="P799" s="73"/>
      <c r="Q799" s="73"/>
      <c r="R799" s="73"/>
      <c r="S799" s="74"/>
      <c r="T799" s="73" t="s">
        <v>170</v>
      </c>
      <c r="U799" s="75" t="s">
        <v>155</v>
      </c>
      <c r="V799" s="73" t="s">
        <v>176</v>
      </c>
      <c r="W799" s="73" t="s">
        <v>166</v>
      </c>
      <c r="X799" s="73">
        <f>VLOOKUP(W799,[11]definitions_list_lookup!$V$12:$W$15,2,FALSE)</f>
        <v>1</v>
      </c>
      <c r="Y799" s="75" t="s">
        <v>241</v>
      </c>
      <c r="Z799" s="75">
        <f>VLOOKUP(Y799,[11]definitions_list_lookup!$AT$3:$AU$5,2,FALSE)</f>
        <v>0</v>
      </c>
      <c r="AA799" s="75">
        <v>13</v>
      </c>
      <c r="AB799" s="75"/>
      <c r="AC799" s="73"/>
      <c r="AD799" s="73"/>
      <c r="AE799" s="73" t="e">
        <f>VLOOKUP(AD799,definitions_list_lookup!$Y$12:$Z$15,2,FALSE)</f>
        <v>#N/A</v>
      </c>
      <c r="AF799" s="75"/>
      <c r="AG799" s="75" t="e">
        <f>VLOOKUP(AF799,definitions_list_lookup!$AT$3:$AU$5,2,FALSE)</f>
        <v>#N/A</v>
      </c>
      <c r="AH799" s="73"/>
      <c r="AI799" s="73"/>
      <c r="AJ799" s="73"/>
      <c r="AK799" s="72"/>
      <c r="AL799" s="76"/>
      <c r="AM799" s="76"/>
      <c r="AN799" s="72"/>
      <c r="AO799" s="76"/>
      <c r="AP799" s="72"/>
      <c r="AQ799" s="72"/>
      <c r="AR799" s="72"/>
      <c r="AS799" s="72"/>
      <c r="AT799" s="77">
        <v>22</v>
      </c>
      <c r="AU799" s="78">
        <v>90</v>
      </c>
      <c r="AV799" s="77">
        <v>0</v>
      </c>
      <c r="AW799" s="77">
        <v>360</v>
      </c>
      <c r="AX799" s="77">
        <f t="shared" si="335"/>
        <v>-90.000000000000014</v>
      </c>
      <c r="AY799" s="77">
        <f t="shared" si="336"/>
        <v>270</v>
      </c>
      <c r="AZ799" s="77">
        <f t="shared" si="337"/>
        <v>68</v>
      </c>
      <c r="BA799" s="77">
        <f t="shared" si="338"/>
        <v>360</v>
      </c>
      <c r="BB799" s="77">
        <f t="shared" si="339"/>
        <v>22</v>
      </c>
      <c r="BC799" s="77">
        <f t="shared" si="340"/>
        <v>90</v>
      </c>
      <c r="BD799" s="79">
        <f t="shared" si="341"/>
        <v>22</v>
      </c>
      <c r="BE799" s="70">
        <f t="shared" si="343"/>
        <v>52</v>
      </c>
      <c r="BF799" s="70">
        <f t="shared" si="344"/>
        <v>8</v>
      </c>
    </row>
    <row r="800" spans="3:58" s="70" customFormat="1">
      <c r="C800" s="70" t="s">
        <v>1386</v>
      </c>
      <c r="D800" s="70" t="s">
        <v>1387</v>
      </c>
      <c r="E800" s="70">
        <v>143</v>
      </c>
      <c r="F800" s="70">
        <v>3</v>
      </c>
      <c r="G800" s="71" t="str">
        <f t="shared" si="342"/>
        <v>143-3</v>
      </c>
      <c r="H800" s="70">
        <v>0</v>
      </c>
      <c r="I800" s="70">
        <v>82</v>
      </c>
      <c r="J800" s="70" t="b">
        <f>IF((I800/100)&gt;(VLOOKUP($G800,[11]Depth_Lookup!$A$3:$L$542,9,FALSE)),"Value too high",TRUE)</f>
        <v>1</v>
      </c>
      <c r="K800" s="29">
        <f>(VLOOKUP($G800,[11]Depth_Lookup!$A$3:$Z$542,11,FALSE))+(H800/100)</f>
        <v>382.11500000000001</v>
      </c>
      <c r="L800" s="29">
        <f>(VLOOKUP($G800,[11]Depth_Lookup!$A$3:$Z$542,11,FALSE))+(I800/100)</f>
        <v>382.935</v>
      </c>
      <c r="M800" s="67">
        <v>18</v>
      </c>
      <c r="N800" s="70" t="s">
        <v>1389</v>
      </c>
      <c r="O800" s="70" t="s">
        <v>233</v>
      </c>
      <c r="P800" s="73"/>
      <c r="Q800" s="73"/>
      <c r="R800" s="73"/>
      <c r="S800" s="74"/>
      <c r="T800" s="73" t="s">
        <v>171</v>
      </c>
      <c r="U800" s="75" t="s">
        <v>155</v>
      </c>
      <c r="V800" s="73" t="s">
        <v>176</v>
      </c>
      <c r="W800" s="73" t="s">
        <v>166</v>
      </c>
      <c r="X800" s="73">
        <f>VLOOKUP(W800,[11]definitions_list_lookup!$V$12:$W$15,2,FALSE)</f>
        <v>1</v>
      </c>
      <c r="Y800" s="75" t="s">
        <v>243</v>
      </c>
      <c r="Z800" s="75">
        <f>VLOOKUP(Y800,[11]definitions_list_lookup!$AT$3:$AU$5,2,FALSE)</f>
        <v>2</v>
      </c>
      <c r="AA800" s="75">
        <v>3</v>
      </c>
      <c r="AB800" s="75"/>
      <c r="AC800" s="73"/>
      <c r="AD800" s="73"/>
      <c r="AE800" s="73" t="e">
        <f>VLOOKUP(AD800,definitions_list_lookup!$Y$12:$Z$15,2,FALSE)</f>
        <v>#N/A</v>
      </c>
      <c r="AF800" s="75"/>
      <c r="AG800" s="75" t="e">
        <f>VLOOKUP(AF800,definitions_list_lookup!$AT$3:$AU$5,2,FALSE)</f>
        <v>#N/A</v>
      </c>
      <c r="AH800" s="73"/>
      <c r="AI800" s="73"/>
      <c r="AJ800" s="73"/>
      <c r="AK800" s="72"/>
      <c r="AL800" s="76"/>
      <c r="AM800" s="76"/>
      <c r="AN800" s="72"/>
      <c r="AO800" s="76"/>
      <c r="AP800" s="72"/>
      <c r="AQ800" s="72"/>
      <c r="AR800" s="72"/>
      <c r="AS800" s="72"/>
      <c r="AT800" s="77">
        <v>28</v>
      </c>
      <c r="AU800" s="78">
        <v>90</v>
      </c>
      <c r="AV800" s="77">
        <v>4</v>
      </c>
      <c r="AW800" s="77">
        <v>360</v>
      </c>
      <c r="AX800" s="77">
        <f t="shared" si="335"/>
        <v>-97.492155000567649</v>
      </c>
      <c r="AY800" s="77">
        <f t="shared" si="336"/>
        <v>262.50784499943234</v>
      </c>
      <c r="AZ800" s="77">
        <f t="shared" si="337"/>
        <v>61.795880494737879</v>
      </c>
      <c r="BA800" s="77">
        <f t="shared" si="338"/>
        <v>352.50784499943234</v>
      </c>
      <c r="BB800" s="77">
        <f t="shared" si="339"/>
        <v>28.204119505262121</v>
      </c>
      <c r="BC800" s="77">
        <f t="shared" si="340"/>
        <v>82.507844999432336</v>
      </c>
      <c r="BD800" s="79">
        <f t="shared" si="341"/>
        <v>28.204119505262121</v>
      </c>
      <c r="BE800" s="70">
        <f t="shared" si="343"/>
        <v>58.204119505262121</v>
      </c>
      <c r="BF800" s="70">
        <f t="shared" si="344"/>
        <v>1.7958804947378795</v>
      </c>
    </row>
    <row r="801" spans="3:58" s="70" customFormat="1">
      <c r="C801" s="70" t="s">
        <v>1386</v>
      </c>
      <c r="D801" s="70" t="s">
        <v>1387</v>
      </c>
      <c r="E801" s="70">
        <v>143</v>
      </c>
      <c r="F801" s="70">
        <v>4</v>
      </c>
      <c r="G801" s="71" t="str">
        <f t="shared" si="342"/>
        <v>143-4</v>
      </c>
      <c r="H801" s="70">
        <v>0</v>
      </c>
      <c r="I801" s="70">
        <v>78</v>
      </c>
      <c r="J801" s="70" t="b">
        <f>IF((I801/100)&gt;(VLOOKUP($G801,[11]Depth_Lookup!$A$3:$L$542,9,FALSE)),"Value too high",TRUE)</f>
        <v>1</v>
      </c>
      <c r="K801" s="29">
        <f>(VLOOKUP($G801,[11]Depth_Lookup!$A$3:$Z$542,11,FALSE))+(H801/100)</f>
        <v>382.94</v>
      </c>
      <c r="L801" s="29">
        <f>(VLOOKUP($G801,[11]Depth_Lookup!$A$3:$Z$542,11,FALSE))+(I801/100)</f>
        <v>383.71999999999997</v>
      </c>
      <c r="M801" s="67">
        <v>18</v>
      </c>
      <c r="N801" s="70" t="s">
        <v>1389</v>
      </c>
      <c r="O801" s="70" t="s">
        <v>233</v>
      </c>
      <c r="P801" s="73"/>
      <c r="Q801" s="73"/>
      <c r="R801" s="73"/>
      <c r="S801" s="74"/>
      <c r="T801" s="73"/>
      <c r="U801" s="75"/>
      <c r="V801" s="73"/>
      <c r="W801" s="73" t="s">
        <v>168</v>
      </c>
      <c r="X801" s="73">
        <f>VLOOKUP(W801,[11]definitions_list_lookup!$V$12:$W$15,2,FALSE)</f>
        <v>0</v>
      </c>
      <c r="Y801" s="75"/>
      <c r="Z801" s="75" t="e">
        <f>VLOOKUP(Y801,[11]definitions_list_lookup!$AT$3:$AU$5,2,FALSE)</f>
        <v>#N/A</v>
      </c>
      <c r="AA801" s="75">
        <v>0</v>
      </c>
      <c r="AB801" s="75"/>
      <c r="AC801" s="73"/>
      <c r="AD801" s="73"/>
      <c r="AE801" s="73" t="e">
        <f>VLOOKUP(AD801,definitions_list_lookup!$Y$12:$Z$15,2,FALSE)</f>
        <v>#N/A</v>
      </c>
      <c r="AF801" s="75"/>
      <c r="AG801" s="75" t="e">
        <f>VLOOKUP(AF801,definitions_list_lookup!$AT$3:$AU$5,2,FALSE)</f>
        <v>#N/A</v>
      </c>
      <c r="AH801" s="73"/>
      <c r="AI801" s="73"/>
      <c r="AJ801" s="73"/>
      <c r="AK801" s="72"/>
      <c r="AL801" s="76"/>
      <c r="AM801" s="76"/>
      <c r="AN801" s="72"/>
      <c r="AO801" s="76"/>
      <c r="AP801" s="72"/>
      <c r="AQ801" s="72"/>
      <c r="AR801" s="72"/>
      <c r="AS801" s="72"/>
      <c r="AT801" s="77">
        <v>25</v>
      </c>
      <c r="AU801" s="78">
        <v>90</v>
      </c>
      <c r="AV801" s="77"/>
      <c r="AW801" s="77"/>
      <c r="AX801" s="77">
        <f t="shared" si="335"/>
        <v>-90</v>
      </c>
      <c r="AY801" s="77">
        <f t="shared" si="336"/>
        <v>270</v>
      </c>
      <c r="AZ801" s="77">
        <f t="shared" si="337"/>
        <v>65</v>
      </c>
      <c r="BA801" s="77">
        <f t="shared" si="338"/>
        <v>360</v>
      </c>
      <c r="BB801" s="77">
        <f t="shared" si="339"/>
        <v>25</v>
      </c>
      <c r="BC801" s="77">
        <f t="shared" si="340"/>
        <v>90</v>
      </c>
      <c r="BD801" s="79">
        <f t="shared" si="341"/>
        <v>25</v>
      </c>
      <c r="BE801" s="70">
        <f t="shared" si="343"/>
        <v>55</v>
      </c>
      <c r="BF801" s="70">
        <f t="shared" si="344"/>
        <v>5</v>
      </c>
    </row>
    <row r="802" spans="3:58" s="70" customFormat="1">
      <c r="C802" s="70" t="s">
        <v>1386</v>
      </c>
      <c r="D802" s="70" t="s">
        <v>1387</v>
      </c>
      <c r="E802" s="70">
        <v>144</v>
      </c>
      <c r="F802" s="70">
        <v>1</v>
      </c>
      <c r="G802" s="71" t="str">
        <f t="shared" si="342"/>
        <v>144-1</v>
      </c>
      <c r="H802" s="70">
        <v>0</v>
      </c>
      <c r="I802" s="70">
        <v>66</v>
      </c>
      <c r="J802" s="70" t="b">
        <f>IF((I802/100)&gt;(VLOOKUP($G802,[11]Depth_Lookup!$A$3:$L$542,9,FALSE)),"Value too high",TRUE)</f>
        <v>1</v>
      </c>
      <c r="K802" s="29">
        <f>(VLOOKUP($G802,[11]Depth_Lookup!$A$3:$Z$542,11,FALSE))+(H802/100)</f>
        <v>383.65</v>
      </c>
      <c r="L802" s="29">
        <f>(VLOOKUP($G802,[11]Depth_Lookup!$A$3:$Z$542,11,FALSE))+(I802/100)</f>
        <v>384.31</v>
      </c>
      <c r="M802" s="67">
        <v>18</v>
      </c>
      <c r="N802" s="70" t="s">
        <v>1389</v>
      </c>
      <c r="O802" s="70" t="s">
        <v>233</v>
      </c>
      <c r="P802" s="73"/>
      <c r="Q802" s="73"/>
      <c r="R802" s="73"/>
      <c r="S802" s="74"/>
      <c r="T802" s="73" t="s">
        <v>158</v>
      </c>
      <c r="U802" s="75" t="s">
        <v>155</v>
      </c>
      <c r="V802" s="73" t="s">
        <v>176</v>
      </c>
      <c r="W802" s="73" t="s">
        <v>107</v>
      </c>
      <c r="X802" s="73">
        <f>VLOOKUP(W802,[11]definitions_list_lookup!$V$12:$W$15,2,FALSE)</f>
        <v>2</v>
      </c>
      <c r="Y802" s="75" t="s">
        <v>243</v>
      </c>
      <c r="Z802" s="75">
        <f>VLOOKUP(Y802,[11]definitions_list_lookup!$AT$3:$AU$5,2,FALSE)</f>
        <v>2</v>
      </c>
      <c r="AA802" s="75">
        <v>19</v>
      </c>
      <c r="AB802" s="75"/>
      <c r="AC802" s="73"/>
      <c r="AD802" s="73"/>
      <c r="AE802" s="73" t="e">
        <f>VLOOKUP(AD802,definitions_list_lookup!$Y$12:$Z$15,2,FALSE)</f>
        <v>#N/A</v>
      </c>
      <c r="AF802" s="75"/>
      <c r="AG802" s="75" t="e">
        <f>VLOOKUP(AF802,definitions_list_lookup!$AT$3:$AU$5,2,FALSE)</f>
        <v>#N/A</v>
      </c>
      <c r="AH802" s="73"/>
      <c r="AI802" s="73"/>
      <c r="AJ802" s="73"/>
      <c r="AK802" s="72"/>
      <c r="AL802" s="76"/>
      <c r="AM802" s="76"/>
      <c r="AN802" s="72"/>
      <c r="AO802" s="76"/>
      <c r="AP802" s="72"/>
      <c r="AQ802" s="72"/>
      <c r="AR802" s="72"/>
      <c r="AS802" s="72"/>
      <c r="AT802" s="77">
        <v>22</v>
      </c>
      <c r="AU802" s="78">
        <v>90</v>
      </c>
      <c r="AV802" s="77">
        <v>7</v>
      </c>
      <c r="AW802" s="77">
        <v>180</v>
      </c>
      <c r="AX802" s="77">
        <f t="shared" si="335"/>
        <v>-73.09584456650424</v>
      </c>
      <c r="AY802" s="77">
        <f t="shared" si="336"/>
        <v>286.90415543349576</v>
      </c>
      <c r="AZ802" s="77">
        <f t="shared" si="337"/>
        <v>67.107051014303181</v>
      </c>
      <c r="BA802" s="77">
        <f t="shared" si="338"/>
        <v>16.90415543349576</v>
      </c>
      <c r="BB802" s="77">
        <f t="shared" si="339"/>
        <v>22.892948985696819</v>
      </c>
      <c r="BC802" s="77">
        <f t="shared" si="340"/>
        <v>106.90415543349576</v>
      </c>
      <c r="BD802" s="79">
        <f t="shared" si="341"/>
        <v>22.892948985696819</v>
      </c>
      <c r="BE802" s="70">
        <f t="shared" si="343"/>
        <v>52.892948985696819</v>
      </c>
      <c r="BF802" s="70">
        <f t="shared" si="344"/>
        <v>7.1070510143031811</v>
      </c>
    </row>
    <row r="803" spans="3:58" s="70" customFormat="1">
      <c r="C803" s="70" t="s">
        <v>1386</v>
      </c>
      <c r="D803" s="70" t="s">
        <v>1387</v>
      </c>
      <c r="E803" s="70">
        <v>144</v>
      </c>
      <c r="F803" s="70">
        <v>2</v>
      </c>
      <c r="G803" s="71" t="str">
        <f t="shared" si="342"/>
        <v>144-2</v>
      </c>
      <c r="H803" s="70">
        <v>0</v>
      </c>
      <c r="I803" s="70">
        <v>67</v>
      </c>
      <c r="J803" s="70" t="b">
        <f>IF((I803/100)&gt;(VLOOKUP($G803,[11]Depth_Lookup!$A$3:$L$542,9,FALSE)),"Value too high",TRUE)</f>
        <v>1</v>
      </c>
      <c r="K803" s="29">
        <f>(VLOOKUP($G803,[11]Depth_Lookup!$A$3:$Z$542,11,FALSE))+(H803/100)</f>
        <v>384.315</v>
      </c>
      <c r="L803" s="29">
        <f>(VLOOKUP($G803,[11]Depth_Lookup!$A$3:$Z$542,11,FALSE))+(I803/100)</f>
        <v>384.98500000000001</v>
      </c>
      <c r="M803" s="67">
        <v>18</v>
      </c>
      <c r="N803" s="70" t="s">
        <v>1389</v>
      </c>
      <c r="O803" s="70" t="s">
        <v>233</v>
      </c>
      <c r="P803" s="73"/>
      <c r="Q803" s="73"/>
      <c r="R803" s="73"/>
      <c r="S803" s="74"/>
      <c r="T803" s="73"/>
      <c r="U803" s="75"/>
      <c r="V803" s="73"/>
      <c r="W803" s="73" t="s">
        <v>168</v>
      </c>
      <c r="X803" s="73">
        <f>VLOOKUP(W803,[11]definitions_list_lookup!$V$12:$W$15,2,FALSE)</f>
        <v>0</v>
      </c>
      <c r="Y803" s="75"/>
      <c r="Z803" s="75" t="e">
        <f>VLOOKUP(Y803,[11]definitions_list_lookup!$AT$3:$AU$5,2,FALSE)</f>
        <v>#N/A</v>
      </c>
      <c r="AA803" s="75">
        <v>0</v>
      </c>
      <c r="AB803" s="75"/>
      <c r="AC803" s="73"/>
      <c r="AD803" s="73"/>
      <c r="AE803" s="73" t="e">
        <f>VLOOKUP(AD803,definitions_list_lookup!$Y$12:$Z$15,2,FALSE)</f>
        <v>#N/A</v>
      </c>
      <c r="AF803" s="75"/>
      <c r="AG803" s="75" t="e">
        <f>VLOOKUP(AF803,definitions_list_lookup!$AT$3:$AU$5,2,FALSE)</f>
        <v>#N/A</v>
      </c>
      <c r="AH803" s="73"/>
      <c r="AI803" s="73"/>
      <c r="AJ803" s="73"/>
      <c r="AK803" s="72"/>
      <c r="AL803" s="76"/>
      <c r="AM803" s="76"/>
      <c r="AN803" s="72"/>
      <c r="AO803" s="76"/>
      <c r="AP803" s="72"/>
      <c r="AQ803" s="72"/>
      <c r="AR803" s="72"/>
      <c r="AS803" s="72"/>
      <c r="AT803" s="77">
        <v>32</v>
      </c>
      <c r="AU803" s="78">
        <v>90</v>
      </c>
      <c r="AV803" s="77"/>
      <c r="AW803" s="77"/>
      <c r="AX803" s="77">
        <f t="shared" si="335"/>
        <v>-90</v>
      </c>
      <c r="AY803" s="77">
        <f t="shared" si="336"/>
        <v>270</v>
      </c>
      <c r="AZ803" s="77">
        <f t="shared" si="337"/>
        <v>58.000000000000007</v>
      </c>
      <c r="BA803" s="77">
        <f t="shared" si="338"/>
        <v>360</v>
      </c>
      <c r="BB803" s="77">
        <f t="shared" si="339"/>
        <v>31.999999999999993</v>
      </c>
      <c r="BC803" s="77">
        <f t="shared" si="340"/>
        <v>90</v>
      </c>
      <c r="BD803" s="79">
        <f t="shared" si="341"/>
        <v>31.999999999999993</v>
      </c>
      <c r="BE803" s="70">
        <f t="shared" si="343"/>
        <v>61.999999999999993</v>
      </c>
      <c r="BF803" s="70">
        <f t="shared" si="344"/>
        <v>-1.9999999999999929</v>
      </c>
    </row>
    <row r="804" spans="3:58" s="70" customFormat="1">
      <c r="C804" s="70" t="s">
        <v>1386</v>
      </c>
      <c r="D804" s="70" t="s">
        <v>1387</v>
      </c>
      <c r="E804" s="70">
        <v>144</v>
      </c>
      <c r="F804" s="70">
        <v>3</v>
      </c>
      <c r="G804" s="71" t="str">
        <f t="shared" si="342"/>
        <v>144-3</v>
      </c>
      <c r="H804" s="70">
        <v>0</v>
      </c>
      <c r="I804" s="70">
        <v>82</v>
      </c>
      <c r="J804" s="70" t="b">
        <f>IF((I804/100)&gt;(VLOOKUP($G804,[11]Depth_Lookup!$A$3:$L$542,9,FALSE)),"Value too high",TRUE)</f>
        <v>1</v>
      </c>
      <c r="K804" s="29">
        <f>(VLOOKUP($G804,[11]Depth_Lookup!$A$3:$Z$542,11,FALSE))+(H804/100)</f>
        <v>385</v>
      </c>
      <c r="L804" s="29">
        <f>(VLOOKUP($G804,[11]Depth_Lookup!$A$3:$Z$542,11,FALSE))+(I804/100)</f>
        <v>385.82</v>
      </c>
      <c r="M804" s="67">
        <v>18</v>
      </c>
      <c r="N804" s="70" t="s">
        <v>1395</v>
      </c>
      <c r="O804" s="70" t="s">
        <v>233</v>
      </c>
      <c r="P804" s="73"/>
      <c r="Q804" s="73"/>
      <c r="R804" s="73"/>
      <c r="S804" s="74"/>
      <c r="T804" s="73" t="s">
        <v>158</v>
      </c>
      <c r="U804" s="75" t="s">
        <v>182</v>
      </c>
      <c r="V804" s="73" t="s">
        <v>176</v>
      </c>
      <c r="W804" s="73" t="s">
        <v>107</v>
      </c>
      <c r="X804" s="73">
        <f>VLOOKUP(W804,[11]definitions_list_lookup!$V$12:$W$15,2,FALSE)</f>
        <v>2</v>
      </c>
      <c r="Y804" s="75" t="s">
        <v>243</v>
      </c>
      <c r="Z804" s="75">
        <f>VLOOKUP(Y804,[11]definitions_list_lookup!$AT$3:$AU$5,2,FALSE)</f>
        <v>2</v>
      </c>
      <c r="AA804" s="75">
        <v>8</v>
      </c>
      <c r="AB804" s="75"/>
      <c r="AC804" s="73"/>
      <c r="AD804" s="73"/>
      <c r="AE804" s="73" t="e">
        <f>VLOOKUP(AD804,definitions_list_lookup!$Y$12:$Z$15,2,FALSE)</f>
        <v>#N/A</v>
      </c>
      <c r="AF804" s="75"/>
      <c r="AG804" s="75" t="e">
        <f>VLOOKUP(AF804,definitions_list_lookup!$AT$3:$AU$5,2,FALSE)</f>
        <v>#N/A</v>
      </c>
      <c r="AH804" s="73"/>
      <c r="AI804" s="73"/>
      <c r="AJ804" s="73"/>
      <c r="AK804" s="72"/>
      <c r="AL804" s="76"/>
      <c r="AM804" s="76"/>
      <c r="AN804" s="72"/>
      <c r="AO804" s="76"/>
      <c r="AP804" s="72"/>
      <c r="AQ804" s="72"/>
      <c r="AR804" s="72"/>
      <c r="AS804" s="72"/>
      <c r="AT804" s="77">
        <v>20</v>
      </c>
      <c r="AU804" s="78">
        <v>90</v>
      </c>
      <c r="AV804" s="77">
        <v>0</v>
      </c>
      <c r="AW804" s="77">
        <v>360</v>
      </c>
      <c r="AX804" s="77">
        <f t="shared" si="335"/>
        <v>-90.000000000000014</v>
      </c>
      <c r="AY804" s="77">
        <f t="shared" si="336"/>
        <v>270</v>
      </c>
      <c r="AZ804" s="77">
        <f t="shared" si="337"/>
        <v>70.000000000000014</v>
      </c>
      <c r="BA804" s="77">
        <f t="shared" si="338"/>
        <v>360</v>
      </c>
      <c r="BB804" s="77">
        <f t="shared" si="339"/>
        <v>19.999999999999986</v>
      </c>
      <c r="BC804" s="77">
        <f t="shared" si="340"/>
        <v>90</v>
      </c>
      <c r="BD804" s="79">
        <f t="shared" si="341"/>
        <v>19.999999999999986</v>
      </c>
      <c r="BE804" s="70">
        <f t="shared" si="343"/>
        <v>49.999999999999986</v>
      </c>
      <c r="BF804" s="70">
        <f t="shared" si="344"/>
        <v>10.000000000000014</v>
      </c>
    </row>
    <row r="805" spans="3:58" s="70" customFormat="1">
      <c r="C805" s="70" t="s">
        <v>1386</v>
      </c>
      <c r="D805" s="70" t="s">
        <v>1387</v>
      </c>
      <c r="E805" s="70">
        <v>144</v>
      </c>
      <c r="F805" s="70">
        <v>4</v>
      </c>
      <c r="G805" s="71" t="str">
        <f t="shared" si="342"/>
        <v>144-4</v>
      </c>
      <c r="H805" s="70">
        <v>0</v>
      </c>
      <c r="I805" s="70">
        <v>94</v>
      </c>
      <c r="J805" s="70" t="b">
        <f>IF((I805/100)&gt;(VLOOKUP($G805,[11]Depth_Lookup!$A$3:$L$542,9,FALSE)),"Value too high",TRUE)</f>
        <v>1</v>
      </c>
      <c r="K805" s="29">
        <f>(VLOOKUP($G805,[11]Depth_Lookup!$A$3:$Z$542,11,FALSE))+(H805/100)</f>
        <v>385.83</v>
      </c>
      <c r="L805" s="29">
        <f>(VLOOKUP($G805,[11]Depth_Lookup!$A$3:$Z$542,11,FALSE))+(I805/100)</f>
        <v>386.77</v>
      </c>
      <c r="M805" s="67">
        <v>18</v>
      </c>
      <c r="N805" s="70" t="s">
        <v>1389</v>
      </c>
      <c r="O805" s="70" t="s">
        <v>233</v>
      </c>
      <c r="P805" s="73"/>
      <c r="Q805" s="73"/>
      <c r="R805" s="73"/>
      <c r="S805" s="74"/>
      <c r="T805" s="73" t="s">
        <v>170</v>
      </c>
      <c r="U805" s="75" t="s">
        <v>182</v>
      </c>
      <c r="V805" s="73" t="s">
        <v>176</v>
      </c>
      <c r="W805" s="73" t="s">
        <v>107</v>
      </c>
      <c r="X805" s="73">
        <f>VLOOKUP(W805,[11]definitions_list_lookup!$V$12:$W$15,2,FALSE)</f>
        <v>2</v>
      </c>
      <c r="Y805" s="75" t="s">
        <v>242</v>
      </c>
      <c r="Z805" s="75">
        <f>VLOOKUP(Y805,[11]definitions_list_lookup!$AT$3:$AU$5,2,FALSE)</f>
        <v>1</v>
      </c>
      <c r="AA805" s="75">
        <v>25</v>
      </c>
      <c r="AB805" s="75"/>
      <c r="AC805" s="73"/>
      <c r="AD805" s="73"/>
      <c r="AE805" s="73" t="e">
        <f>VLOOKUP(AD805,definitions_list_lookup!$Y$12:$Z$15,2,FALSE)</f>
        <v>#N/A</v>
      </c>
      <c r="AF805" s="75"/>
      <c r="AG805" s="75" t="e">
        <f>VLOOKUP(AF805,definitions_list_lookup!$AT$3:$AU$5,2,FALSE)</f>
        <v>#N/A</v>
      </c>
      <c r="AH805" s="73"/>
      <c r="AI805" s="73"/>
      <c r="AJ805" s="73"/>
      <c r="AK805" s="72"/>
      <c r="AL805" s="76"/>
      <c r="AM805" s="76"/>
      <c r="AN805" s="72"/>
      <c r="AO805" s="76"/>
      <c r="AP805" s="72"/>
      <c r="AQ805" s="72"/>
      <c r="AR805" s="72"/>
      <c r="AS805" s="72"/>
      <c r="AT805" s="77">
        <v>21</v>
      </c>
      <c r="AU805" s="78">
        <v>90</v>
      </c>
      <c r="AV805" s="77">
        <v>0</v>
      </c>
      <c r="AW805" s="77">
        <v>360</v>
      </c>
      <c r="AX805" s="77">
        <f t="shared" si="335"/>
        <v>-90.000000000000014</v>
      </c>
      <c r="AY805" s="77">
        <f t="shared" si="336"/>
        <v>270</v>
      </c>
      <c r="AZ805" s="77">
        <f t="shared" si="337"/>
        <v>69.000000000000014</v>
      </c>
      <c r="BA805" s="77">
        <f t="shared" si="338"/>
        <v>360</v>
      </c>
      <c r="BB805" s="77">
        <f t="shared" si="339"/>
        <v>20.999999999999986</v>
      </c>
      <c r="BC805" s="77">
        <f t="shared" si="340"/>
        <v>90</v>
      </c>
      <c r="BD805" s="79">
        <f t="shared" si="341"/>
        <v>20.999999999999986</v>
      </c>
      <c r="BE805" s="70">
        <f t="shared" si="343"/>
        <v>50.999999999999986</v>
      </c>
      <c r="BF805" s="70">
        <f t="shared" si="344"/>
        <v>9.0000000000000142</v>
      </c>
    </row>
    <row r="806" spans="3:58" s="70" customFormat="1">
      <c r="C806" s="70" t="s">
        <v>1386</v>
      </c>
      <c r="D806" s="70" t="s">
        <v>1387</v>
      </c>
      <c r="E806" s="70">
        <v>145</v>
      </c>
      <c r="F806" s="70">
        <v>1</v>
      </c>
      <c r="G806" s="71" t="str">
        <f t="shared" si="342"/>
        <v>145-1</v>
      </c>
      <c r="H806" s="70">
        <v>0</v>
      </c>
      <c r="I806" s="70">
        <v>85</v>
      </c>
      <c r="J806" s="70" t="b">
        <f>IF((I806/100)&gt;(VLOOKUP($G806,[11]Depth_Lookup!$A$3:$L$542,9,FALSE)),"Value too high",TRUE)</f>
        <v>1</v>
      </c>
      <c r="K806" s="29">
        <f>(VLOOKUP($G806,[11]Depth_Lookup!$A$3:$Z$542,11,FALSE))+(H806/100)</f>
        <v>386.7</v>
      </c>
      <c r="L806" s="29">
        <f>(VLOOKUP($G806,[11]Depth_Lookup!$A$3:$Z$542,11,FALSE))+(I806/100)</f>
        <v>387.55</v>
      </c>
      <c r="M806" s="67">
        <v>18</v>
      </c>
      <c r="N806" s="70" t="s">
        <v>1389</v>
      </c>
      <c r="O806" s="70" t="s">
        <v>233</v>
      </c>
      <c r="P806" s="73"/>
      <c r="Q806" s="73"/>
      <c r="R806" s="73"/>
      <c r="S806" s="74"/>
      <c r="T806" s="73" t="s">
        <v>170</v>
      </c>
      <c r="U806" s="75" t="s">
        <v>182</v>
      </c>
      <c r="V806" s="73" t="s">
        <v>176</v>
      </c>
      <c r="W806" s="73" t="s">
        <v>107</v>
      </c>
      <c r="X806" s="73">
        <f>VLOOKUP(W806,[11]definitions_list_lookup!$V$12:$W$15,2,FALSE)</f>
        <v>2</v>
      </c>
      <c r="Y806" s="75" t="s">
        <v>241</v>
      </c>
      <c r="Z806" s="75">
        <f>VLOOKUP(Y806,[11]definitions_list_lookup!$AT$3:$AU$5,2,FALSE)</f>
        <v>0</v>
      </c>
      <c r="AA806" s="75">
        <v>10</v>
      </c>
      <c r="AB806" s="75"/>
      <c r="AC806" s="73"/>
      <c r="AD806" s="73"/>
      <c r="AE806" s="73" t="e">
        <f>VLOOKUP(AD806,definitions_list_lookup!$Y$12:$Z$15,2,FALSE)</f>
        <v>#N/A</v>
      </c>
      <c r="AF806" s="75"/>
      <c r="AG806" s="75" t="e">
        <f>VLOOKUP(AF806,definitions_list_lookup!$AT$3:$AU$5,2,FALSE)</f>
        <v>#N/A</v>
      </c>
      <c r="AH806" s="73"/>
      <c r="AI806" s="73"/>
      <c r="AJ806" s="73"/>
      <c r="AK806" s="72"/>
      <c r="AL806" s="76"/>
      <c r="AM806" s="76"/>
      <c r="AN806" s="72"/>
      <c r="AO806" s="76"/>
      <c r="AP806" s="72"/>
      <c r="AQ806" s="72"/>
      <c r="AR806" s="72"/>
      <c r="AS806" s="72"/>
      <c r="AT806" s="77">
        <v>23</v>
      </c>
      <c r="AU806" s="78">
        <v>90</v>
      </c>
      <c r="AV806" s="77">
        <v>8</v>
      </c>
      <c r="AW806" s="77">
        <v>360</v>
      </c>
      <c r="AX806" s="77">
        <f t="shared" si="335"/>
        <v>-108.31936944797107</v>
      </c>
      <c r="AY806" s="77">
        <f t="shared" si="336"/>
        <v>251.68063055202893</v>
      </c>
      <c r="AZ806" s="77">
        <f t="shared" si="337"/>
        <v>65.908862823968121</v>
      </c>
      <c r="BA806" s="77">
        <f t="shared" si="338"/>
        <v>341.6806305520289</v>
      </c>
      <c r="BB806" s="77">
        <f t="shared" si="339"/>
        <v>24.091137176031879</v>
      </c>
      <c r="BC806" s="77">
        <f t="shared" si="340"/>
        <v>71.68063055202893</v>
      </c>
      <c r="BD806" s="79">
        <f t="shared" si="341"/>
        <v>24.091137176031879</v>
      </c>
      <c r="BE806" s="70">
        <f t="shared" si="343"/>
        <v>54.091137176031879</v>
      </c>
      <c r="BF806" s="70">
        <f t="shared" si="344"/>
        <v>5.9088628239681213</v>
      </c>
    </row>
    <row r="807" spans="3:58" s="70" customFormat="1">
      <c r="C807" s="70" t="s">
        <v>1386</v>
      </c>
      <c r="D807" s="70" t="s">
        <v>1387</v>
      </c>
      <c r="E807" s="70">
        <v>145</v>
      </c>
      <c r="F807" s="70">
        <v>2</v>
      </c>
      <c r="G807" s="71" t="str">
        <f t="shared" si="342"/>
        <v>145-2</v>
      </c>
      <c r="H807" s="70">
        <v>0</v>
      </c>
      <c r="I807" s="70">
        <v>66</v>
      </c>
      <c r="J807" s="70" t="b">
        <f>IF((I807/100)&gt;(VLOOKUP($G807,[11]Depth_Lookup!$A$3:$L$542,9,FALSE)),"Value too high",TRUE)</f>
        <v>1</v>
      </c>
      <c r="K807" s="29">
        <f>(VLOOKUP($G807,[11]Depth_Lookup!$A$3:$Z$542,11,FALSE))+(H807/100)</f>
        <v>387.55500000000001</v>
      </c>
      <c r="L807" s="29">
        <f>(VLOOKUP($G807,[11]Depth_Lookup!$A$3:$Z$542,11,FALSE))+(I807/100)</f>
        <v>388.21500000000003</v>
      </c>
      <c r="M807" s="67">
        <v>18</v>
      </c>
      <c r="N807" s="70" t="s">
        <v>1410</v>
      </c>
      <c r="O807" s="70" t="s">
        <v>233</v>
      </c>
      <c r="P807" s="73"/>
      <c r="Q807" s="73"/>
      <c r="R807" s="73"/>
      <c r="S807" s="74"/>
      <c r="T807" s="73" t="s">
        <v>170</v>
      </c>
      <c r="U807" s="75" t="s">
        <v>182</v>
      </c>
      <c r="V807" s="73" t="s">
        <v>176</v>
      </c>
      <c r="W807" s="73" t="s">
        <v>107</v>
      </c>
      <c r="X807" s="73">
        <f>VLOOKUP(W807,[11]definitions_list_lookup!$V$12:$W$15,2,FALSE)</f>
        <v>2</v>
      </c>
      <c r="Y807" s="75" t="s">
        <v>242</v>
      </c>
      <c r="Z807" s="75">
        <f>VLOOKUP(Y807,[11]definitions_list_lookup!$AT$3:$AU$5,2,FALSE)</f>
        <v>1</v>
      </c>
      <c r="AA807" s="75">
        <v>6</v>
      </c>
      <c r="AB807" s="75"/>
      <c r="AC807" s="73"/>
      <c r="AD807" s="73"/>
      <c r="AE807" s="73" t="e">
        <f>VLOOKUP(AD807,definitions_list_lookup!$Y$12:$Z$15,2,FALSE)</f>
        <v>#N/A</v>
      </c>
      <c r="AF807" s="75"/>
      <c r="AG807" s="75" t="e">
        <f>VLOOKUP(AF807,definitions_list_lookup!$AT$3:$AU$5,2,FALSE)</f>
        <v>#N/A</v>
      </c>
      <c r="AH807" s="73"/>
      <c r="AI807" s="73"/>
      <c r="AJ807" s="73"/>
      <c r="AK807" s="72"/>
      <c r="AL807" s="76"/>
      <c r="AM807" s="76"/>
      <c r="AN807" s="72"/>
      <c r="AO807" s="76"/>
      <c r="AP807" s="72"/>
      <c r="AQ807" s="72"/>
      <c r="AR807" s="72"/>
      <c r="AS807" s="72"/>
      <c r="AT807" s="77">
        <v>25</v>
      </c>
      <c r="AU807" s="78">
        <v>90</v>
      </c>
      <c r="AV807" s="77">
        <v>0</v>
      </c>
      <c r="AW807" s="77">
        <v>360</v>
      </c>
      <c r="AX807" s="77">
        <f t="shared" si="335"/>
        <v>-90.000000000000014</v>
      </c>
      <c r="AY807" s="77">
        <f t="shared" si="336"/>
        <v>270</v>
      </c>
      <c r="AZ807" s="77">
        <f t="shared" si="337"/>
        <v>65</v>
      </c>
      <c r="BA807" s="77">
        <f t="shared" si="338"/>
        <v>360</v>
      </c>
      <c r="BB807" s="77">
        <f t="shared" si="339"/>
        <v>25</v>
      </c>
      <c r="BC807" s="77">
        <f t="shared" si="340"/>
        <v>90</v>
      </c>
      <c r="BD807" s="79">
        <f t="shared" si="341"/>
        <v>25</v>
      </c>
      <c r="BE807" s="70">
        <f t="shared" si="343"/>
        <v>55</v>
      </c>
      <c r="BF807" s="70">
        <f t="shared" si="344"/>
        <v>5</v>
      </c>
    </row>
    <row r="808" spans="3:58" s="70" customFormat="1">
      <c r="C808" s="70" t="s">
        <v>1386</v>
      </c>
      <c r="D808" s="70" t="s">
        <v>1387</v>
      </c>
      <c r="E808" s="70">
        <v>145</v>
      </c>
      <c r="F808" s="70">
        <v>3</v>
      </c>
      <c r="G808" s="71" t="str">
        <f t="shared" si="342"/>
        <v>145-3</v>
      </c>
      <c r="H808" s="70">
        <v>0</v>
      </c>
      <c r="I808" s="70">
        <v>83</v>
      </c>
      <c r="J808" s="70" t="b">
        <f>IF((I808/100)&gt;(VLOOKUP($G808,[11]Depth_Lookup!$A$3:$L$542,9,FALSE)),"Value too high",TRUE)</f>
        <v>1</v>
      </c>
      <c r="K808" s="29">
        <f>(VLOOKUP($G808,[11]Depth_Lookup!$A$3:$Z$542,11,FALSE))+(H808/100)</f>
        <v>388.22</v>
      </c>
      <c r="L808" s="29">
        <f>(VLOOKUP($G808,[11]Depth_Lookup!$A$3:$Z$542,11,FALSE))+(I808/100)</f>
        <v>389.05</v>
      </c>
      <c r="M808" s="67">
        <v>18</v>
      </c>
      <c r="N808" s="70" t="s">
        <v>1389</v>
      </c>
      <c r="O808" s="70" t="s">
        <v>233</v>
      </c>
      <c r="P808" s="73"/>
      <c r="Q808" s="73"/>
      <c r="R808" s="73"/>
      <c r="S808" s="74"/>
      <c r="T808" s="73"/>
      <c r="U808" s="75"/>
      <c r="V808" s="73"/>
      <c r="W808" s="73" t="s">
        <v>168</v>
      </c>
      <c r="X808" s="73">
        <f>VLOOKUP(W808,[11]definitions_list_lookup!$V$12:$W$15,2,FALSE)</f>
        <v>0</v>
      </c>
      <c r="Y808" s="75"/>
      <c r="Z808" s="75" t="e">
        <f>VLOOKUP(Y808,[11]definitions_list_lookup!$AT$3:$AU$5,2,FALSE)</f>
        <v>#N/A</v>
      </c>
      <c r="AA808" s="75"/>
      <c r="AB808" s="75"/>
      <c r="AC808" s="73"/>
      <c r="AD808" s="73"/>
      <c r="AE808" s="73" t="e">
        <f>VLOOKUP(AD808,definitions_list_lookup!$Y$12:$Z$15,2,FALSE)</f>
        <v>#N/A</v>
      </c>
      <c r="AF808" s="75"/>
      <c r="AG808" s="75" t="e">
        <f>VLOOKUP(AF808,definitions_list_lookup!$AT$3:$AU$5,2,FALSE)</f>
        <v>#N/A</v>
      </c>
      <c r="AH808" s="73"/>
      <c r="AI808" s="73"/>
      <c r="AJ808" s="73"/>
      <c r="AK808" s="72"/>
      <c r="AL808" s="76"/>
      <c r="AM808" s="76"/>
      <c r="AN808" s="72"/>
      <c r="AO808" s="76"/>
      <c r="AP808" s="72"/>
      <c r="AQ808" s="72"/>
      <c r="AR808" s="72"/>
      <c r="AS808" s="72"/>
      <c r="AT808" s="77">
        <v>27</v>
      </c>
      <c r="AU808" s="78">
        <v>90</v>
      </c>
      <c r="AV808" s="77">
        <v>0</v>
      </c>
      <c r="AW808" s="77">
        <v>360</v>
      </c>
      <c r="AX808" s="77">
        <f t="shared" si="335"/>
        <v>-90.000000000000014</v>
      </c>
      <c r="AY808" s="77">
        <f t="shared" si="336"/>
        <v>270</v>
      </c>
      <c r="AZ808" s="77">
        <f t="shared" si="337"/>
        <v>63</v>
      </c>
      <c r="BA808" s="77">
        <f t="shared" si="338"/>
        <v>360</v>
      </c>
      <c r="BB808" s="77">
        <f t="shared" si="339"/>
        <v>27</v>
      </c>
      <c r="BC808" s="77">
        <f t="shared" si="340"/>
        <v>90</v>
      </c>
      <c r="BD808" s="79">
        <f t="shared" si="341"/>
        <v>27</v>
      </c>
      <c r="BE808" s="70">
        <f t="shared" si="343"/>
        <v>57</v>
      </c>
      <c r="BF808" s="70">
        <f t="shared" si="344"/>
        <v>3</v>
      </c>
    </row>
    <row r="809" spans="3:58" s="70" customFormat="1">
      <c r="C809" s="70" t="s">
        <v>1386</v>
      </c>
      <c r="D809" s="70" t="s">
        <v>1387</v>
      </c>
      <c r="E809" s="70">
        <v>145</v>
      </c>
      <c r="F809" s="70">
        <v>4</v>
      </c>
      <c r="G809" s="71" t="str">
        <f t="shared" si="342"/>
        <v>145-4</v>
      </c>
      <c r="H809" s="70">
        <v>0</v>
      </c>
      <c r="I809" s="70">
        <v>79</v>
      </c>
      <c r="J809" s="70" t="b">
        <f>IF((I809/100)&gt;(VLOOKUP($G809,[11]Depth_Lookup!$A$3:$L$542,9,FALSE)),"Value too high",TRUE)</f>
        <v>1</v>
      </c>
      <c r="K809" s="29">
        <f>(VLOOKUP($G809,[11]Depth_Lookup!$A$3:$Z$542,11,FALSE))+(H809/100)</f>
        <v>389.05500000000001</v>
      </c>
      <c r="L809" s="29">
        <f>(VLOOKUP($G809,[11]Depth_Lookup!$A$3:$Z$542,11,FALSE))+(I809/100)</f>
        <v>389.84500000000003</v>
      </c>
      <c r="M809" s="67">
        <v>18</v>
      </c>
      <c r="N809" s="70" t="s">
        <v>1389</v>
      </c>
      <c r="O809" s="70" t="s">
        <v>233</v>
      </c>
      <c r="P809" s="73"/>
      <c r="Q809" s="73"/>
      <c r="R809" s="73"/>
      <c r="S809" s="74"/>
      <c r="T809" s="73"/>
      <c r="U809" s="75"/>
      <c r="V809" s="73"/>
      <c r="W809" s="73" t="s">
        <v>168</v>
      </c>
      <c r="X809" s="73">
        <f>VLOOKUP(W809,[11]definitions_list_lookup!$V$12:$W$15,2,FALSE)</f>
        <v>0</v>
      </c>
      <c r="Y809" s="75"/>
      <c r="Z809" s="75" t="e">
        <f>VLOOKUP(Y809,[11]definitions_list_lookup!$AT$3:$AU$5,2,FALSE)</f>
        <v>#N/A</v>
      </c>
      <c r="AA809" s="75"/>
      <c r="AB809" s="75"/>
      <c r="AC809" s="73"/>
      <c r="AD809" s="73"/>
      <c r="AE809" s="73" t="e">
        <f>VLOOKUP(AD809,definitions_list_lookup!$Y$12:$Z$15,2,FALSE)</f>
        <v>#N/A</v>
      </c>
      <c r="AF809" s="75"/>
      <c r="AG809" s="75" t="e">
        <f>VLOOKUP(AF809,definitions_list_lookup!$AT$3:$AU$5,2,FALSE)</f>
        <v>#N/A</v>
      </c>
      <c r="AH809" s="73"/>
      <c r="AI809" s="73"/>
      <c r="AJ809" s="73"/>
      <c r="AK809" s="72"/>
      <c r="AL809" s="76"/>
      <c r="AM809" s="76"/>
      <c r="AN809" s="72"/>
      <c r="AO809" s="76"/>
      <c r="AP809" s="72"/>
      <c r="AQ809" s="72"/>
      <c r="AR809" s="72"/>
      <c r="AS809" s="72"/>
      <c r="AT809" s="77">
        <v>26</v>
      </c>
      <c r="AU809" s="78">
        <v>90</v>
      </c>
      <c r="AV809" s="77"/>
      <c r="AW809" s="77"/>
      <c r="AX809" s="77">
        <f t="shared" si="335"/>
        <v>-90</v>
      </c>
      <c r="AY809" s="77">
        <f t="shared" si="336"/>
        <v>270</v>
      </c>
      <c r="AZ809" s="77">
        <f t="shared" si="337"/>
        <v>64</v>
      </c>
      <c r="BA809" s="77">
        <f t="shared" si="338"/>
        <v>360</v>
      </c>
      <c r="BB809" s="77">
        <f t="shared" si="339"/>
        <v>26</v>
      </c>
      <c r="BC809" s="77">
        <f t="shared" si="340"/>
        <v>90</v>
      </c>
      <c r="BD809" s="79">
        <f t="shared" si="341"/>
        <v>26</v>
      </c>
      <c r="BE809" s="70">
        <f t="shared" si="343"/>
        <v>56</v>
      </c>
      <c r="BF809" s="70">
        <f t="shared" si="344"/>
        <v>4</v>
      </c>
    </row>
    <row r="810" spans="3:58" s="70" customFormat="1">
      <c r="C810" s="70" t="s">
        <v>1386</v>
      </c>
      <c r="D810" s="70" t="s">
        <v>1387</v>
      </c>
      <c r="E810" s="70">
        <v>146</v>
      </c>
      <c r="F810" s="70">
        <v>1</v>
      </c>
      <c r="G810" s="71" t="str">
        <f t="shared" si="342"/>
        <v>146-1</v>
      </c>
      <c r="H810" s="70">
        <v>0</v>
      </c>
      <c r="I810" s="70">
        <v>92</v>
      </c>
      <c r="J810" s="70" t="b">
        <f>IF((I810/100)&gt;(VLOOKUP($G810,[11]Depth_Lookup!$A$3:$L$542,9,FALSE)),"Value too high",TRUE)</f>
        <v>1</v>
      </c>
      <c r="K810" s="29">
        <f>(VLOOKUP($G810,[11]Depth_Lookup!$A$3:$Z$542,11,FALSE))+(H810/100)</f>
        <v>389.75</v>
      </c>
      <c r="L810" s="29">
        <f>(VLOOKUP($G810,[11]Depth_Lookup!$A$3:$Z$542,11,FALSE))+(I810/100)</f>
        <v>390.67</v>
      </c>
      <c r="M810" s="67">
        <v>18</v>
      </c>
      <c r="N810" s="70" t="s">
        <v>1389</v>
      </c>
      <c r="O810" s="70" t="s">
        <v>233</v>
      </c>
      <c r="P810" s="73"/>
      <c r="Q810" s="73"/>
      <c r="R810" s="73"/>
      <c r="S810" s="74"/>
      <c r="T810" s="73" t="s">
        <v>170</v>
      </c>
      <c r="U810" s="75" t="s">
        <v>182</v>
      </c>
      <c r="V810" s="73" t="s">
        <v>176</v>
      </c>
      <c r="W810" s="73" t="s">
        <v>107</v>
      </c>
      <c r="X810" s="73">
        <f>VLOOKUP(W810,[11]definitions_list_lookup!$V$12:$W$15,2,FALSE)</f>
        <v>2</v>
      </c>
      <c r="Y810" s="75" t="s">
        <v>241</v>
      </c>
      <c r="Z810" s="75">
        <f>VLOOKUP(Y810,[11]definitions_list_lookup!$AT$3:$AU$5,2,FALSE)</f>
        <v>0</v>
      </c>
      <c r="AA810" s="75">
        <v>24</v>
      </c>
      <c r="AB810" s="75"/>
      <c r="AC810" s="73"/>
      <c r="AD810" s="73"/>
      <c r="AE810" s="73" t="e">
        <f>VLOOKUP(AD810,definitions_list_lookup!$Y$12:$Z$15,2,FALSE)</f>
        <v>#N/A</v>
      </c>
      <c r="AF810" s="75"/>
      <c r="AG810" s="75" t="e">
        <f>VLOOKUP(AF810,definitions_list_lookup!$AT$3:$AU$5,2,FALSE)</f>
        <v>#N/A</v>
      </c>
      <c r="AH810" s="73"/>
      <c r="AI810" s="73"/>
      <c r="AJ810" s="73"/>
      <c r="AK810" s="72"/>
      <c r="AL810" s="76"/>
      <c r="AM810" s="76"/>
      <c r="AN810" s="72"/>
      <c r="AO810" s="76"/>
      <c r="AP810" s="72"/>
      <c r="AQ810" s="72"/>
      <c r="AR810" s="72"/>
      <c r="AS810" s="72"/>
      <c r="AT810" s="77">
        <v>6</v>
      </c>
      <c r="AU810" s="78">
        <v>90</v>
      </c>
      <c r="AV810" s="77">
        <v>7</v>
      </c>
      <c r="AW810" s="77">
        <v>180</v>
      </c>
      <c r="AX810" s="77">
        <f t="shared" si="335"/>
        <v>-40.563700868029287</v>
      </c>
      <c r="AY810" s="77">
        <f t="shared" si="336"/>
        <v>319.43629913197071</v>
      </c>
      <c r="AZ810" s="77">
        <f t="shared" si="337"/>
        <v>80.818911321384888</v>
      </c>
      <c r="BA810" s="77">
        <f t="shared" si="338"/>
        <v>49.436299131970713</v>
      </c>
      <c r="BB810" s="77">
        <f t="shared" si="339"/>
        <v>9.1810886786151116</v>
      </c>
      <c r="BC810" s="77">
        <f t="shared" si="340"/>
        <v>139.43629913197071</v>
      </c>
      <c r="BD810" s="79">
        <f t="shared" si="341"/>
        <v>9.1810886786151116</v>
      </c>
      <c r="BE810" s="70">
        <f t="shared" si="343"/>
        <v>39.181088678615112</v>
      </c>
      <c r="BF810" s="70">
        <f t="shared" si="344"/>
        <v>20.818911321384888</v>
      </c>
    </row>
    <row r="811" spans="3:58" s="70" customFormat="1">
      <c r="C811" s="70" t="s">
        <v>1386</v>
      </c>
      <c r="D811" s="70" t="s">
        <v>1387</v>
      </c>
      <c r="E811" s="70">
        <v>146</v>
      </c>
      <c r="F811" s="70">
        <v>2</v>
      </c>
      <c r="G811" s="71" t="str">
        <f t="shared" si="342"/>
        <v>146-2</v>
      </c>
      <c r="H811" s="70">
        <v>0</v>
      </c>
      <c r="I811" s="70">
        <v>84</v>
      </c>
      <c r="J811" s="70" t="b">
        <f>IF((I811/100)&gt;(VLOOKUP($G811,[11]Depth_Lookup!$A$3:$L$542,9,FALSE)),"Value too high",TRUE)</f>
        <v>1</v>
      </c>
      <c r="K811" s="29">
        <f>(VLOOKUP($G811,[11]Depth_Lookup!$A$3:$Z$542,11,FALSE))+(H811/100)</f>
        <v>390.68</v>
      </c>
      <c r="L811" s="29">
        <f>(VLOOKUP($G811,[11]Depth_Lookup!$A$3:$Z$542,11,FALSE))+(I811/100)</f>
        <v>391.52</v>
      </c>
      <c r="M811" s="67">
        <v>18</v>
      </c>
      <c r="N811" s="70" t="s">
        <v>1389</v>
      </c>
      <c r="O811" s="70" t="s">
        <v>233</v>
      </c>
      <c r="P811" s="73"/>
      <c r="Q811" s="73"/>
      <c r="R811" s="73"/>
      <c r="S811" s="74"/>
      <c r="T811" s="73" t="s">
        <v>158</v>
      </c>
      <c r="U811" s="75" t="s">
        <v>182</v>
      </c>
      <c r="V811" s="73" t="s">
        <v>176</v>
      </c>
      <c r="W811" s="73" t="s">
        <v>107</v>
      </c>
      <c r="X811" s="73">
        <f>VLOOKUP(W811,[11]definitions_list_lookup!$V$12:$W$15,2,FALSE)</f>
        <v>2</v>
      </c>
      <c r="Y811" s="75" t="s">
        <v>242</v>
      </c>
      <c r="Z811" s="75">
        <f>VLOOKUP(Y811,[11]definitions_list_lookup!$AT$3:$AU$5,2,FALSE)</f>
        <v>1</v>
      </c>
      <c r="AA811" s="75">
        <v>4</v>
      </c>
      <c r="AB811" s="75"/>
      <c r="AC811" s="73"/>
      <c r="AD811" s="73"/>
      <c r="AE811" s="73" t="e">
        <f>VLOOKUP(AD811,definitions_list_lookup!$Y$12:$Z$15,2,FALSE)</f>
        <v>#N/A</v>
      </c>
      <c r="AF811" s="75"/>
      <c r="AG811" s="75" t="e">
        <f>VLOOKUP(AF811,definitions_list_lookup!$AT$3:$AU$5,2,FALSE)</f>
        <v>#N/A</v>
      </c>
      <c r="AH811" s="73"/>
      <c r="AI811" s="73"/>
      <c r="AJ811" s="73"/>
      <c r="AK811" s="72"/>
      <c r="AL811" s="76"/>
      <c r="AM811" s="76"/>
      <c r="AN811" s="72"/>
      <c r="AO811" s="76"/>
      <c r="AP811" s="72"/>
      <c r="AQ811" s="72"/>
      <c r="AR811" s="72"/>
      <c r="AS811" s="72"/>
      <c r="AT811" s="77">
        <v>13</v>
      </c>
      <c r="AU811" s="78">
        <v>90</v>
      </c>
      <c r="AV811" s="77">
        <v>11</v>
      </c>
      <c r="AW811" s="77">
        <v>180</v>
      </c>
      <c r="AX811" s="77">
        <f t="shared" si="335"/>
        <v>-49.904176406102522</v>
      </c>
      <c r="AY811" s="77">
        <f t="shared" si="336"/>
        <v>310.09582359389748</v>
      </c>
      <c r="AZ811" s="77">
        <f t="shared" si="337"/>
        <v>73.206134815926688</v>
      </c>
      <c r="BA811" s="77">
        <f t="shared" si="338"/>
        <v>40.095823593897478</v>
      </c>
      <c r="BB811" s="77">
        <f t="shared" si="339"/>
        <v>16.793865184073312</v>
      </c>
      <c r="BC811" s="77">
        <f t="shared" si="340"/>
        <v>130.09582359389748</v>
      </c>
      <c r="BD811" s="79">
        <f t="shared" si="341"/>
        <v>16.793865184073312</v>
      </c>
      <c r="BE811" s="70">
        <f t="shared" si="343"/>
        <v>46.793865184073312</v>
      </c>
      <c r="BF811" s="70">
        <f t="shared" si="344"/>
        <v>13.206134815926688</v>
      </c>
    </row>
    <row r="812" spans="3:58" s="70" customFormat="1">
      <c r="C812" s="70" t="s">
        <v>1386</v>
      </c>
      <c r="D812" s="70" t="s">
        <v>1387</v>
      </c>
      <c r="E812" s="70">
        <v>146</v>
      </c>
      <c r="F812" s="70">
        <v>3</v>
      </c>
      <c r="G812" s="71" t="str">
        <f t="shared" si="342"/>
        <v>146-3</v>
      </c>
      <c r="H812" s="70">
        <v>0</v>
      </c>
      <c r="I812" s="70">
        <v>68</v>
      </c>
      <c r="J812" s="70" t="b">
        <f>IF((I812/100)&gt;(VLOOKUP($G812,[11]Depth_Lookup!$A$3:$L$542,9,FALSE)),"Value too high",TRUE)</f>
        <v>1</v>
      </c>
      <c r="K812" s="29">
        <f>(VLOOKUP($G812,[11]Depth_Lookup!$A$3:$Z$542,11,FALSE))+(H812/100)</f>
        <v>391.52</v>
      </c>
      <c r="L812" s="29">
        <f>(VLOOKUP($G812,[11]Depth_Lookup!$A$3:$Z$542,11,FALSE))+(I812/100)</f>
        <v>392.2</v>
      </c>
      <c r="M812" s="67">
        <v>18</v>
      </c>
      <c r="N812" s="70" t="s">
        <v>1389</v>
      </c>
      <c r="O812" s="70" t="s">
        <v>233</v>
      </c>
      <c r="P812" s="73"/>
      <c r="Q812" s="73"/>
      <c r="R812" s="73"/>
      <c r="S812" s="74"/>
      <c r="T812" s="73" t="s">
        <v>170</v>
      </c>
      <c r="U812" s="75" t="s">
        <v>182</v>
      </c>
      <c r="V812" s="73" t="s">
        <v>176</v>
      </c>
      <c r="W812" s="73" t="s">
        <v>107</v>
      </c>
      <c r="X812" s="73">
        <f>VLOOKUP(W812,[11]definitions_list_lookup!$V$12:$W$15,2,FALSE)</f>
        <v>2</v>
      </c>
      <c r="Y812" s="75" t="s">
        <v>242</v>
      </c>
      <c r="Z812" s="75">
        <f>VLOOKUP(Y812,[11]definitions_list_lookup!$AT$3:$AU$5,2,FALSE)</f>
        <v>1</v>
      </c>
      <c r="AA812" s="75">
        <v>37</v>
      </c>
      <c r="AB812" s="75"/>
      <c r="AC812" s="73"/>
      <c r="AD812" s="73"/>
      <c r="AE812" s="73" t="e">
        <f>VLOOKUP(AD812,definitions_list_lookup!$Y$12:$Z$15,2,FALSE)</f>
        <v>#N/A</v>
      </c>
      <c r="AF812" s="75"/>
      <c r="AG812" s="75" t="e">
        <f>VLOOKUP(AF812,definitions_list_lookup!$AT$3:$AU$5,2,FALSE)</f>
        <v>#N/A</v>
      </c>
      <c r="AH812" s="73"/>
      <c r="AI812" s="73"/>
      <c r="AJ812" s="73"/>
      <c r="AK812" s="72"/>
      <c r="AL812" s="76"/>
      <c r="AM812" s="76"/>
      <c r="AN812" s="72"/>
      <c r="AO812" s="76"/>
      <c r="AP812" s="72"/>
      <c r="AQ812" s="72"/>
      <c r="AR812" s="72"/>
      <c r="AS812" s="72"/>
      <c r="AT812" s="77">
        <v>17</v>
      </c>
      <c r="AU812" s="78">
        <v>90</v>
      </c>
      <c r="AV812" s="77"/>
      <c r="AW812" s="77"/>
      <c r="AX812" s="77">
        <f t="shared" si="335"/>
        <v>-90</v>
      </c>
      <c r="AY812" s="77">
        <f t="shared" si="336"/>
        <v>270</v>
      </c>
      <c r="AZ812" s="77">
        <f t="shared" si="337"/>
        <v>73</v>
      </c>
      <c r="BA812" s="77">
        <f t="shared" si="338"/>
        <v>360</v>
      </c>
      <c r="BB812" s="77">
        <f t="shared" si="339"/>
        <v>17</v>
      </c>
      <c r="BC812" s="77">
        <f t="shared" si="340"/>
        <v>90</v>
      </c>
      <c r="BD812" s="79">
        <f t="shared" si="341"/>
        <v>17</v>
      </c>
      <c r="BE812" s="70">
        <f t="shared" si="343"/>
        <v>47</v>
      </c>
      <c r="BF812" s="70">
        <f t="shared" si="344"/>
        <v>13</v>
      </c>
    </row>
    <row r="813" spans="3:58" s="70" customFormat="1">
      <c r="C813" s="70" t="s">
        <v>1386</v>
      </c>
      <c r="D813" s="70" t="s">
        <v>1387</v>
      </c>
      <c r="E813" s="70">
        <v>146</v>
      </c>
      <c r="F813" s="70">
        <v>4</v>
      </c>
      <c r="G813" s="71" t="str">
        <f t="shared" si="342"/>
        <v>146-4</v>
      </c>
      <c r="H813" s="70">
        <v>0</v>
      </c>
      <c r="I813" s="70">
        <v>68</v>
      </c>
      <c r="J813" s="70" t="b">
        <f>IF((I813/100)&gt;(VLOOKUP($G813,[11]Depth_Lookup!$A$3:$L$542,9,FALSE)),"Value too high",TRUE)</f>
        <v>1</v>
      </c>
      <c r="K813" s="29">
        <f>(VLOOKUP($G813,[11]Depth_Lookup!$A$3:$Z$542,11,FALSE))+(H813/100)</f>
        <v>392.20499999999998</v>
      </c>
      <c r="L813" s="29">
        <f>(VLOOKUP($G813,[11]Depth_Lookup!$A$3:$Z$542,11,FALSE))+(I813/100)</f>
        <v>392.88499999999999</v>
      </c>
      <c r="M813" s="67">
        <v>18</v>
      </c>
      <c r="N813" s="70" t="s">
        <v>1389</v>
      </c>
      <c r="O813" s="70" t="s">
        <v>233</v>
      </c>
      <c r="P813" s="73"/>
      <c r="Q813" s="73"/>
      <c r="R813" s="73"/>
      <c r="S813" s="74"/>
      <c r="T813" s="73" t="s">
        <v>158</v>
      </c>
      <c r="U813" s="75" t="s">
        <v>155</v>
      </c>
      <c r="V813" s="73" t="s">
        <v>176</v>
      </c>
      <c r="W813" s="73" t="s">
        <v>107</v>
      </c>
      <c r="X813" s="73">
        <f>VLOOKUP(W813,[11]definitions_list_lookup!$V$12:$W$15,2,FALSE)</f>
        <v>2</v>
      </c>
      <c r="Y813" s="75" t="s">
        <v>242</v>
      </c>
      <c r="Z813" s="75">
        <f>VLOOKUP(Y813,[11]definitions_list_lookup!$AT$3:$AU$5,2,FALSE)</f>
        <v>1</v>
      </c>
      <c r="AA813" s="75">
        <v>7</v>
      </c>
      <c r="AB813" s="75"/>
      <c r="AC813" s="73"/>
      <c r="AD813" s="73"/>
      <c r="AE813" s="73" t="e">
        <f>VLOOKUP(AD813,definitions_list_lookup!$Y$12:$Z$15,2,FALSE)</f>
        <v>#N/A</v>
      </c>
      <c r="AF813" s="75"/>
      <c r="AG813" s="75" t="e">
        <f>VLOOKUP(AF813,definitions_list_lookup!$AT$3:$AU$5,2,FALSE)</f>
        <v>#N/A</v>
      </c>
      <c r="AH813" s="73"/>
      <c r="AI813" s="73"/>
      <c r="AJ813" s="73"/>
      <c r="AK813" s="72"/>
      <c r="AL813" s="76"/>
      <c r="AM813" s="76"/>
      <c r="AN813" s="72"/>
      <c r="AO813" s="76"/>
      <c r="AP813" s="72"/>
      <c r="AQ813" s="72"/>
      <c r="AR813" s="72"/>
      <c r="AS813" s="72"/>
      <c r="AT813" s="77">
        <v>14</v>
      </c>
      <c r="AU813" s="78">
        <v>90</v>
      </c>
      <c r="AV813" s="77">
        <v>0</v>
      </c>
      <c r="AW813" s="77">
        <v>360</v>
      </c>
      <c r="AX813" s="77">
        <f t="shared" si="335"/>
        <v>-90.000000000000014</v>
      </c>
      <c r="AY813" s="77">
        <f t="shared" si="336"/>
        <v>270</v>
      </c>
      <c r="AZ813" s="77">
        <f t="shared" si="337"/>
        <v>76</v>
      </c>
      <c r="BA813" s="77">
        <f t="shared" si="338"/>
        <v>360</v>
      </c>
      <c r="BB813" s="77">
        <f t="shared" si="339"/>
        <v>14</v>
      </c>
      <c r="BC813" s="77">
        <f t="shared" si="340"/>
        <v>90</v>
      </c>
      <c r="BD813" s="79">
        <f t="shared" si="341"/>
        <v>14</v>
      </c>
      <c r="BE813" s="70">
        <f t="shared" si="343"/>
        <v>44</v>
      </c>
      <c r="BF813" s="70">
        <f t="shared" si="344"/>
        <v>16</v>
      </c>
    </row>
    <row r="814" spans="3:58" s="70" customFormat="1">
      <c r="C814" s="70" t="s">
        <v>1386</v>
      </c>
      <c r="D814" s="70" t="s">
        <v>1387</v>
      </c>
      <c r="E814" s="70">
        <v>147</v>
      </c>
      <c r="F814" s="70">
        <v>1</v>
      </c>
      <c r="G814" s="71" t="str">
        <f t="shared" si="342"/>
        <v>147-1</v>
      </c>
      <c r="H814" s="70">
        <v>0</v>
      </c>
      <c r="I814" s="70">
        <v>10</v>
      </c>
      <c r="J814" s="70" t="b">
        <f>IF((I814/100)&gt;(VLOOKUP($G814,[11]Depth_Lookup!$A$3:$L$542,9,FALSE)),"Value too high",TRUE)</f>
        <v>1</v>
      </c>
      <c r="K814" s="29">
        <f>(VLOOKUP($G814,[11]Depth_Lookup!$A$3:$Z$542,11,FALSE))+(H814/100)</f>
        <v>392.8</v>
      </c>
      <c r="L814" s="29">
        <f>(VLOOKUP($G814,[11]Depth_Lookup!$A$3:$Z$542,11,FALSE))+(I814/100)</f>
        <v>392.90000000000003</v>
      </c>
      <c r="M814" s="67">
        <v>18</v>
      </c>
      <c r="N814" s="70" t="s">
        <v>1389</v>
      </c>
      <c r="O814" s="70" t="s">
        <v>233</v>
      </c>
      <c r="P814" s="73"/>
      <c r="Q814" s="73"/>
      <c r="R814" s="73"/>
      <c r="S814" s="74"/>
      <c r="T814" s="73" t="s">
        <v>158</v>
      </c>
      <c r="U814" s="75" t="s">
        <v>155</v>
      </c>
      <c r="V814" s="73" t="s">
        <v>176</v>
      </c>
      <c r="W814" s="73" t="s">
        <v>107</v>
      </c>
      <c r="X814" s="73">
        <f>VLOOKUP(W814,[11]definitions_list_lookup!$V$12:$W$15,2,FALSE)</f>
        <v>2</v>
      </c>
      <c r="Y814" s="75" t="s">
        <v>242</v>
      </c>
      <c r="Z814" s="75">
        <f>VLOOKUP(Y814,[11]definitions_list_lookup!$AT$3:$AU$5,2,FALSE)</f>
        <v>1</v>
      </c>
      <c r="AA814" s="75">
        <v>2</v>
      </c>
      <c r="AB814" s="75"/>
      <c r="AC814" s="73"/>
      <c r="AD814" s="73"/>
      <c r="AE814" s="73" t="e">
        <f>VLOOKUP(AD814,definitions_list_lookup!$Y$12:$Z$15,2,FALSE)</f>
        <v>#N/A</v>
      </c>
      <c r="AF814" s="75"/>
      <c r="AG814" s="75" t="e">
        <f>VLOOKUP(AF814,definitions_list_lookup!$AT$3:$AU$5,2,FALSE)</f>
        <v>#N/A</v>
      </c>
      <c r="AH814" s="73"/>
      <c r="AI814" s="73"/>
      <c r="AJ814" s="73"/>
      <c r="AK814" s="72"/>
      <c r="AL814" s="76"/>
      <c r="AM814" s="76"/>
      <c r="AN814" s="72"/>
      <c r="AO814" s="76"/>
      <c r="AP814" s="72"/>
      <c r="AQ814" s="72"/>
      <c r="AR814" s="72"/>
      <c r="AS814" s="72"/>
    </row>
    <row r="815" spans="3:58" s="70" customFormat="1">
      <c r="C815" s="70" t="s">
        <v>1386</v>
      </c>
      <c r="D815" s="70" t="s">
        <v>1387</v>
      </c>
      <c r="E815" s="70">
        <v>147</v>
      </c>
      <c r="F815" s="70">
        <v>1</v>
      </c>
      <c r="G815" s="71" t="str">
        <f t="shared" ref="G815:G822" si="345">E815&amp;"-"&amp;F815</f>
        <v>147-1</v>
      </c>
      <c r="H815" s="70">
        <v>10</v>
      </c>
      <c r="I815" s="70">
        <v>30</v>
      </c>
      <c r="J815" s="70" t="b">
        <f>IF((I815/100)&gt;(VLOOKUP($G815,[11]Depth_Lookup!$A$3:$L$542,9,FALSE)),"Value too high",TRUE)</f>
        <v>1</v>
      </c>
      <c r="K815" s="29">
        <f>(VLOOKUP($G815,[11]Depth_Lookup!$A$3:$Z$542,11,FALSE))+(H815/100)</f>
        <v>392.90000000000003</v>
      </c>
      <c r="L815" s="29">
        <f>(VLOOKUP($G815,[11]Depth_Lookup!$A$3:$Z$542,11,FALSE))+(I815/100)</f>
        <v>393.1</v>
      </c>
      <c r="M815" s="67">
        <v>18</v>
      </c>
      <c r="N815" s="70" t="s">
        <v>1389</v>
      </c>
      <c r="P815" s="73"/>
      <c r="Q815" s="73"/>
      <c r="R815" s="73"/>
      <c r="S815" s="74"/>
      <c r="T815" s="73"/>
      <c r="U815" s="75"/>
      <c r="V815" s="73"/>
      <c r="W815" s="73"/>
      <c r="X815" s="73"/>
      <c r="Y815" s="75"/>
      <c r="Z815" s="75"/>
      <c r="AA815" s="75"/>
      <c r="AB815" s="75"/>
      <c r="AC815" s="73"/>
      <c r="AD815" s="73"/>
      <c r="AE815" s="73"/>
      <c r="AF815" s="75"/>
      <c r="AG815" s="75"/>
      <c r="AH815" s="73"/>
      <c r="AI815" s="73"/>
      <c r="AJ815" s="73"/>
      <c r="AK815" s="72"/>
      <c r="AL815" s="76"/>
      <c r="AM815" s="76"/>
      <c r="AN815" s="72"/>
      <c r="AO815" s="76"/>
      <c r="AP815" s="72"/>
      <c r="AQ815" s="72"/>
      <c r="AR815" s="72"/>
      <c r="AS815" s="72"/>
      <c r="AT815" s="77"/>
      <c r="AU815" s="78"/>
      <c r="AV815" s="77"/>
      <c r="AW815" s="77"/>
      <c r="AX815" s="77"/>
      <c r="AY815" s="77"/>
      <c r="AZ815" s="77"/>
      <c r="BA815" s="77"/>
      <c r="BB815" s="77"/>
      <c r="BC815" s="77"/>
      <c r="BD815" s="79"/>
    </row>
    <row r="816" spans="3:58" s="70" customFormat="1">
      <c r="C816" s="70" t="s">
        <v>1386</v>
      </c>
      <c r="D816" s="70" t="s">
        <v>1387</v>
      </c>
      <c r="E816" s="70">
        <v>147</v>
      </c>
      <c r="F816" s="70">
        <v>1</v>
      </c>
      <c r="G816" s="71" t="str">
        <f t="shared" si="345"/>
        <v>147-1</v>
      </c>
      <c r="H816" s="70">
        <v>30</v>
      </c>
      <c r="I816" s="70">
        <v>34.5</v>
      </c>
      <c r="J816" s="70" t="b">
        <f>IF((I816/100)&gt;(VLOOKUP($G816,[11]Depth_Lookup!$A$3:$L$542,9,FALSE)),"Value too high",TRUE)</f>
        <v>1</v>
      </c>
      <c r="K816" s="29">
        <f>(VLOOKUP($G816,[11]Depth_Lookup!$A$3:$Z$542,11,FALSE))+(H816/100)</f>
        <v>393.1</v>
      </c>
      <c r="L816" s="29">
        <f>(VLOOKUP($G816,[11]Depth_Lookup!$A$3:$Z$542,11,FALSE))+(I816/100)</f>
        <v>393.14500000000004</v>
      </c>
      <c r="M816" s="67">
        <v>18</v>
      </c>
      <c r="N816" s="70" t="s">
        <v>1389</v>
      </c>
      <c r="P816" s="73"/>
      <c r="Q816" s="73"/>
      <c r="R816" s="73"/>
      <c r="S816" s="74"/>
      <c r="T816" s="73"/>
      <c r="U816" s="75"/>
      <c r="V816" s="73"/>
      <c r="W816" s="73"/>
      <c r="X816" s="73"/>
      <c r="Y816" s="75"/>
      <c r="Z816" s="75"/>
      <c r="AA816" s="75"/>
      <c r="AB816" s="75"/>
      <c r="AC816" s="73"/>
      <c r="AD816" s="73"/>
      <c r="AE816" s="73"/>
      <c r="AF816" s="75"/>
      <c r="AG816" s="75"/>
      <c r="AH816" s="73"/>
      <c r="AI816" s="73"/>
      <c r="AJ816" s="73"/>
      <c r="AK816" s="72"/>
      <c r="AL816" s="76"/>
      <c r="AM816" s="76"/>
      <c r="AN816" s="72"/>
      <c r="AO816" s="76"/>
      <c r="AP816" s="72"/>
      <c r="AQ816" s="72"/>
      <c r="AR816" s="72"/>
      <c r="AS816" s="72"/>
      <c r="AT816" s="77"/>
      <c r="AU816" s="78"/>
      <c r="AV816" s="77"/>
      <c r="AW816" s="77"/>
      <c r="AX816" s="77"/>
      <c r="AY816" s="77"/>
      <c r="AZ816" s="77"/>
      <c r="BA816" s="77"/>
      <c r="BB816" s="77"/>
      <c r="BC816" s="77"/>
      <c r="BD816" s="79"/>
    </row>
    <row r="817" spans="3:59" s="70" customFormat="1">
      <c r="C817" s="70" t="s">
        <v>1386</v>
      </c>
      <c r="D817" s="70" t="s">
        <v>1387</v>
      </c>
      <c r="E817" s="70">
        <v>147</v>
      </c>
      <c r="F817" s="70">
        <v>1</v>
      </c>
      <c r="G817" s="71" t="str">
        <f t="shared" si="345"/>
        <v>147-1</v>
      </c>
      <c r="H817" s="70">
        <v>34.5</v>
      </c>
      <c r="I817" s="70">
        <v>35.5</v>
      </c>
      <c r="J817" s="70" t="b">
        <f>IF((I817/100)&gt;(VLOOKUP($G817,[11]Depth_Lookup!$A$3:$L$542,9,FALSE)),"Value too high",TRUE)</f>
        <v>1</v>
      </c>
      <c r="K817" s="29">
        <f>(VLOOKUP($G817,[11]Depth_Lookup!$A$3:$Z$542,11,FALSE))+(H817/100)</f>
        <v>393.14500000000004</v>
      </c>
      <c r="L817" s="29">
        <f>(VLOOKUP($G817,[11]Depth_Lookup!$A$3:$Z$542,11,FALSE))+(I817/100)</f>
        <v>393.15500000000003</v>
      </c>
      <c r="M817" s="67">
        <v>18</v>
      </c>
      <c r="N817" s="70" t="s">
        <v>1389</v>
      </c>
      <c r="P817" s="73"/>
      <c r="Q817" s="73"/>
      <c r="R817" s="73"/>
      <c r="S817" s="74"/>
      <c r="T817" s="73"/>
      <c r="U817" s="75"/>
      <c r="V817" s="73"/>
      <c r="W817" s="73"/>
      <c r="X817" s="73"/>
      <c r="Y817" s="75"/>
      <c r="Z817" s="75"/>
      <c r="AA817" s="75"/>
      <c r="AB817" s="75"/>
      <c r="AC817" s="73"/>
      <c r="AD817" s="73"/>
      <c r="AE817" s="73"/>
      <c r="AF817" s="75"/>
      <c r="AG817" s="75"/>
      <c r="AH817" s="73"/>
      <c r="AI817" s="73"/>
      <c r="AJ817" s="73"/>
      <c r="AK817" s="72" t="s">
        <v>1494</v>
      </c>
      <c r="AL817" s="76" t="s">
        <v>287</v>
      </c>
      <c r="AM817" s="76" t="s">
        <v>286</v>
      </c>
      <c r="AN817" s="72">
        <v>0.5</v>
      </c>
      <c r="AO817" s="76" t="s">
        <v>1496</v>
      </c>
      <c r="AP817" s="72"/>
      <c r="AQ817" s="72"/>
      <c r="AR817" s="72"/>
      <c r="AS817" s="72"/>
      <c r="AT817" s="77"/>
      <c r="AU817" s="78"/>
      <c r="AV817" s="77"/>
      <c r="AW817" s="77"/>
      <c r="AX817" s="77"/>
      <c r="AY817" s="77"/>
      <c r="AZ817" s="77"/>
      <c r="BA817" s="77"/>
      <c r="BB817" s="77"/>
      <c r="BC817" s="77"/>
      <c r="BD817" s="79"/>
      <c r="BG817" s="70" t="s">
        <v>1476</v>
      </c>
    </row>
    <row r="818" spans="3:59" s="70" customFormat="1">
      <c r="C818" s="70" t="s">
        <v>1386</v>
      </c>
      <c r="D818" s="70" t="s">
        <v>1387</v>
      </c>
      <c r="E818" s="70">
        <v>147</v>
      </c>
      <c r="F818" s="70">
        <v>1</v>
      </c>
      <c r="G818" s="71" t="str">
        <f t="shared" si="345"/>
        <v>147-1</v>
      </c>
      <c r="H818" s="70">
        <v>35.5</v>
      </c>
      <c r="I818" s="70">
        <v>40</v>
      </c>
      <c r="J818" s="70" t="b">
        <f>IF((I818/100)&gt;(VLOOKUP($G818,[11]Depth_Lookup!$A$3:$L$542,9,FALSE)),"Value too high",TRUE)</f>
        <v>1</v>
      </c>
      <c r="K818" s="29">
        <f>(VLOOKUP($G818,[11]Depth_Lookup!$A$3:$Z$542,11,FALSE))+(H818/100)</f>
        <v>393.15500000000003</v>
      </c>
      <c r="L818" s="29">
        <f>(VLOOKUP($G818,[11]Depth_Lookup!$A$3:$Z$542,11,FALSE))+(I818/100)</f>
        <v>393.2</v>
      </c>
      <c r="M818" s="67">
        <v>18</v>
      </c>
      <c r="N818" s="70" t="s">
        <v>1389</v>
      </c>
      <c r="P818" s="73"/>
      <c r="Q818" s="73"/>
      <c r="R818" s="73"/>
      <c r="S818" s="74"/>
      <c r="T818" s="73"/>
      <c r="U818" s="75"/>
      <c r="V818" s="73"/>
      <c r="W818" s="73"/>
      <c r="X818" s="73"/>
      <c r="Y818" s="75"/>
      <c r="Z818" s="75"/>
      <c r="AA818" s="75"/>
      <c r="AB818" s="75"/>
      <c r="AC818" s="73"/>
      <c r="AD818" s="73"/>
      <c r="AE818" s="73"/>
      <c r="AF818" s="75"/>
      <c r="AG818" s="75"/>
      <c r="AH818" s="73"/>
      <c r="AI818" s="73"/>
      <c r="AJ818" s="73"/>
      <c r="AK818" s="72"/>
      <c r="AL818" s="76"/>
      <c r="AM818" s="76"/>
      <c r="AN818" s="72"/>
      <c r="AO818" s="76"/>
      <c r="AP818" s="72"/>
      <c r="AQ818" s="72"/>
      <c r="AR818" s="72"/>
      <c r="AS818" s="72"/>
      <c r="AT818" s="77">
        <v>21</v>
      </c>
      <c r="AU818" s="78">
        <v>90</v>
      </c>
      <c r="AV818" s="77">
        <v>0</v>
      </c>
      <c r="AW818" s="77">
        <v>360</v>
      </c>
      <c r="AX818" s="77">
        <f>+(IF($AU818&lt;$AW818,((MIN($AW818,$AU818)+(DEGREES(ATAN((TAN(RADIANS($AV818))/((TAN(RADIANS($AT818))*SIN(RADIANS(ABS($AU818-$AW818))))))-(COS(RADIANS(ABS($AU818-$AW818)))/SIN(RADIANS(ABS($AU818-$AW818)))))))-180)),((MAX($AW818,$AU818)-(DEGREES(ATAN((TAN(RADIANS($AV818))/((TAN(RADIANS($AT818))*SIN(RADIANS(ABS($AU818-$AW818))))))-(COS(RADIANS(ABS($AU818-$AW818)))/SIN(RADIANS(ABS($AU818-$AW818)))))))-180))))</f>
        <v>-90.000000000000014</v>
      </c>
      <c r="AY818" s="77">
        <f>IF($AX818&gt;0,$AX818,360+$AX818)</f>
        <v>270</v>
      </c>
      <c r="AZ818" s="77">
        <f>+ABS(DEGREES(ATAN((COS(RADIANS(ABS($AX818+180-(IF($AU818&gt;$AW818,MAX($AV818,$AU818),MIN($AU818,$AW818))))))/(TAN(RADIANS($AT818)))))))</f>
        <v>69.000000000000014</v>
      </c>
      <c r="BA818" s="77">
        <f>+IF(($AX818+90)&gt;0,$AX818+90,$AX818+450)</f>
        <v>360</v>
      </c>
      <c r="BB818" s="77">
        <f>-$AZ818+90</f>
        <v>20.999999999999986</v>
      </c>
      <c r="BC818" s="77">
        <f>IF(($AY818&lt;180),$AY818+180,$AY818-180)</f>
        <v>90</v>
      </c>
      <c r="BD818" s="79">
        <f>-$AZ818+90</f>
        <v>20.999999999999986</v>
      </c>
      <c r="BE818" s="70">
        <f>30+BD818</f>
        <v>50.999999999999986</v>
      </c>
      <c r="BF818" s="70">
        <f>30-BD818</f>
        <v>9.0000000000000142</v>
      </c>
    </row>
    <row r="819" spans="3:59" s="70" customFormat="1">
      <c r="C819" s="70" t="s">
        <v>1386</v>
      </c>
      <c r="D819" s="70" t="s">
        <v>1387</v>
      </c>
      <c r="E819" s="70">
        <v>147</v>
      </c>
      <c r="F819" s="70">
        <v>1</v>
      </c>
      <c r="G819" s="71" t="str">
        <f t="shared" si="345"/>
        <v>147-1</v>
      </c>
      <c r="H819" s="70">
        <v>40</v>
      </c>
      <c r="I819" s="70">
        <v>41.5</v>
      </c>
      <c r="J819" s="70" t="b">
        <f>IF((I819/100)&gt;(VLOOKUP($G819,[11]Depth_Lookup!$A$3:$L$542,9,FALSE)),"Value too high",TRUE)</f>
        <v>1</v>
      </c>
      <c r="K819" s="29">
        <f>(VLOOKUP($G819,[11]Depth_Lookup!$A$3:$Z$542,11,FALSE))+(H819/100)</f>
        <v>393.2</v>
      </c>
      <c r="L819" s="29">
        <f>(VLOOKUP($G819,[11]Depth_Lookup!$A$3:$Z$542,11,FALSE))+(I819/100)</f>
        <v>393.21500000000003</v>
      </c>
      <c r="M819" s="67">
        <v>18</v>
      </c>
      <c r="N819" s="70" t="s">
        <v>1389</v>
      </c>
      <c r="P819" s="73"/>
      <c r="Q819" s="73"/>
      <c r="R819" s="73"/>
      <c r="S819" s="74"/>
      <c r="T819" s="73"/>
      <c r="U819" s="75"/>
      <c r="V819" s="73"/>
      <c r="W819" s="73"/>
      <c r="X819" s="73"/>
      <c r="Y819" s="75"/>
      <c r="Z819" s="75"/>
      <c r="AA819" s="75"/>
      <c r="AB819" s="75"/>
      <c r="AC819" s="73"/>
      <c r="AD819" s="73"/>
      <c r="AE819" s="73"/>
      <c r="AF819" s="75"/>
      <c r="AG819" s="75"/>
      <c r="AH819" s="73"/>
      <c r="AI819" s="73"/>
      <c r="AJ819" s="73"/>
      <c r="AK819" s="72"/>
      <c r="AL819" s="76"/>
      <c r="AM819" s="76"/>
      <c r="AN819" s="72"/>
      <c r="AO819" s="76"/>
      <c r="AP819" s="72"/>
      <c r="AQ819" s="72"/>
      <c r="AR819" s="72"/>
      <c r="AS819" s="72"/>
      <c r="AT819" s="77"/>
      <c r="AU819" s="78"/>
      <c r="AV819" s="77"/>
      <c r="AW819" s="77"/>
      <c r="AX819" s="77"/>
      <c r="AY819" s="77"/>
      <c r="AZ819" s="77"/>
      <c r="BA819" s="77"/>
      <c r="BB819" s="77"/>
      <c r="BC819" s="77"/>
      <c r="BD819" s="79"/>
    </row>
    <row r="820" spans="3:59" s="70" customFormat="1">
      <c r="C820" s="70" t="s">
        <v>1386</v>
      </c>
      <c r="D820" s="70" t="s">
        <v>1387</v>
      </c>
      <c r="E820" s="70">
        <v>147</v>
      </c>
      <c r="F820" s="70">
        <v>1</v>
      </c>
      <c r="G820" s="71" t="str">
        <f t="shared" si="345"/>
        <v>147-1</v>
      </c>
      <c r="H820" s="70">
        <v>41.5</v>
      </c>
      <c r="I820" s="70">
        <v>76.5</v>
      </c>
      <c r="J820" s="70" t="b">
        <f>IF((I820/100)&gt;(VLOOKUP($G820,[11]Depth_Lookup!$A$3:$L$542,9,FALSE)),"Value too high",TRUE)</f>
        <v>1</v>
      </c>
      <c r="K820" s="29">
        <f>(VLOOKUP($G820,[11]Depth_Lookup!$A$3:$Z$542,11,FALSE))+(H820/100)</f>
        <v>393.21500000000003</v>
      </c>
      <c r="L820" s="29">
        <f>(VLOOKUP($G820,[11]Depth_Lookup!$A$3:$Z$542,11,FALSE))+(I820/100)</f>
        <v>393.565</v>
      </c>
      <c r="M820" s="67">
        <v>18</v>
      </c>
      <c r="N820" s="70" t="s">
        <v>1389</v>
      </c>
      <c r="P820" s="73"/>
      <c r="Q820" s="73"/>
      <c r="R820" s="73"/>
      <c r="S820" s="74"/>
      <c r="T820" s="73"/>
      <c r="U820" s="75"/>
      <c r="V820" s="73"/>
      <c r="W820" s="73"/>
      <c r="X820" s="73"/>
      <c r="Y820" s="75"/>
      <c r="Z820" s="75"/>
      <c r="AA820" s="75"/>
      <c r="AB820" s="75"/>
      <c r="AC820" s="73"/>
      <c r="AD820" s="73"/>
      <c r="AE820" s="73"/>
      <c r="AF820" s="75"/>
      <c r="AG820" s="75"/>
      <c r="AH820" s="73"/>
      <c r="AI820" s="73"/>
      <c r="AJ820" s="73"/>
      <c r="AK820" s="72"/>
      <c r="AL820" s="76"/>
      <c r="AM820" s="76"/>
      <c r="AN820" s="72"/>
      <c r="AO820" s="76"/>
      <c r="AP820" s="72"/>
      <c r="AQ820" s="72"/>
      <c r="AR820" s="72"/>
      <c r="AS820" s="72"/>
      <c r="AT820" s="77">
        <v>15</v>
      </c>
      <c r="AU820" s="78">
        <v>90</v>
      </c>
      <c r="AV820" s="77">
        <v>0</v>
      </c>
      <c r="AW820" s="77">
        <v>360</v>
      </c>
      <c r="AX820" s="77">
        <f>+(IF($AU820&lt;$AW820,((MIN($AW820,$AU820)+(DEGREES(ATAN((TAN(RADIANS($AV820))/((TAN(RADIANS($AT820))*SIN(RADIANS(ABS($AU820-$AW820))))))-(COS(RADIANS(ABS($AU820-$AW820)))/SIN(RADIANS(ABS($AU820-$AW820)))))))-180)),((MAX($AW820,$AU820)-(DEGREES(ATAN((TAN(RADIANS($AV820))/((TAN(RADIANS($AT820))*SIN(RADIANS(ABS($AU820-$AW820))))))-(COS(RADIANS(ABS($AU820-$AW820)))/SIN(RADIANS(ABS($AU820-$AW820)))))))-180))))</f>
        <v>-90.000000000000014</v>
      </c>
      <c r="AY820" s="77">
        <f>IF($AX820&gt;0,$AX820,360+$AX820)</f>
        <v>270</v>
      </c>
      <c r="AZ820" s="77">
        <f>+ABS(DEGREES(ATAN((COS(RADIANS(ABS($AX820+180-(IF($AU820&gt;$AW820,MAX($AV820,$AU820),MIN($AU820,$AW820))))))/(TAN(RADIANS($AT820)))))))</f>
        <v>75</v>
      </c>
      <c r="BA820" s="77">
        <f>+IF(($AX820+90)&gt;0,$AX820+90,$AX820+450)</f>
        <v>360</v>
      </c>
      <c r="BB820" s="77">
        <f>-$AZ820+90</f>
        <v>15</v>
      </c>
      <c r="BC820" s="77">
        <f>IF(($AY820&lt;180),$AY820+180,$AY820-180)</f>
        <v>90</v>
      </c>
      <c r="BD820" s="79">
        <f>-$AZ820+90</f>
        <v>15</v>
      </c>
      <c r="BE820" s="70">
        <f>30+BD820</f>
        <v>45</v>
      </c>
      <c r="BF820" s="70">
        <f>30-BD820</f>
        <v>15</v>
      </c>
    </row>
    <row r="821" spans="3:59" s="70" customFormat="1">
      <c r="C821" s="70" t="s">
        <v>1386</v>
      </c>
      <c r="D821" s="70" t="s">
        <v>1387</v>
      </c>
      <c r="E821" s="70">
        <v>147</v>
      </c>
      <c r="F821" s="70">
        <v>1</v>
      </c>
      <c r="G821" s="71" t="str">
        <f t="shared" si="345"/>
        <v>147-1</v>
      </c>
      <c r="H821" s="70">
        <v>76.5</v>
      </c>
      <c r="I821" s="70">
        <v>77.5</v>
      </c>
      <c r="J821" s="70" t="b">
        <f>IF((I821/100)&gt;(VLOOKUP($G821,[11]Depth_Lookup!$A$3:$L$542,9,FALSE)),"Value too high",TRUE)</f>
        <v>1</v>
      </c>
      <c r="K821" s="29">
        <f>(VLOOKUP($G821,[11]Depth_Lookup!$A$3:$Z$542,11,FALSE))+(H821/100)</f>
        <v>393.565</v>
      </c>
      <c r="L821" s="29">
        <f>(VLOOKUP($G821,[11]Depth_Lookup!$A$3:$Z$542,11,FALSE))+(I821/100)</f>
        <v>393.57499999999999</v>
      </c>
      <c r="M821" s="67">
        <v>18</v>
      </c>
      <c r="N821" s="70" t="s">
        <v>1389</v>
      </c>
      <c r="P821" s="73"/>
      <c r="Q821" s="73"/>
      <c r="R821" s="73"/>
      <c r="S821" s="74"/>
      <c r="T821" s="73"/>
      <c r="U821" s="75"/>
      <c r="V821" s="73"/>
      <c r="W821" s="73"/>
      <c r="X821" s="73"/>
      <c r="Y821" s="75"/>
      <c r="Z821" s="75"/>
      <c r="AA821" s="75"/>
      <c r="AB821" s="75"/>
      <c r="AC821" s="73"/>
      <c r="AD821" s="73"/>
      <c r="AE821" s="73"/>
      <c r="AF821" s="75"/>
      <c r="AG821" s="75"/>
      <c r="AH821" s="73"/>
      <c r="AI821" s="73"/>
      <c r="AJ821" s="73"/>
      <c r="AK821" s="72"/>
      <c r="AL821" s="76"/>
      <c r="AM821" s="76"/>
      <c r="AN821" s="72"/>
      <c r="AO821" s="76"/>
      <c r="AP821" s="72"/>
      <c r="AQ821" s="72"/>
      <c r="AR821" s="72"/>
      <c r="AS821" s="72"/>
      <c r="AT821" s="77"/>
      <c r="AU821" s="78"/>
      <c r="AV821" s="77"/>
      <c r="AW821" s="77"/>
      <c r="AX821" s="77"/>
      <c r="AY821" s="77"/>
      <c r="AZ821" s="77"/>
      <c r="BA821" s="77"/>
      <c r="BB821" s="77"/>
      <c r="BC821" s="77"/>
      <c r="BD821" s="79"/>
    </row>
    <row r="822" spans="3:59" s="70" customFormat="1">
      <c r="C822" s="70" t="s">
        <v>1386</v>
      </c>
      <c r="D822" s="70" t="s">
        <v>1387</v>
      </c>
      <c r="E822" s="70">
        <v>147</v>
      </c>
      <c r="F822" s="70">
        <v>1</v>
      </c>
      <c r="G822" s="71" t="str">
        <f t="shared" si="345"/>
        <v>147-1</v>
      </c>
      <c r="H822" s="70">
        <v>77.5</v>
      </c>
      <c r="I822" s="70">
        <v>91</v>
      </c>
      <c r="J822" s="70" t="b">
        <f>IF((I822/100)&gt;(VLOOKUP($G822,[11]Depth_Lookup!$A$3:$L$542,9,FALSE)),"Value too high",TRUE)</f>
        <v>1</v>
      </c>
      <c r="K822" s="29">
        <f>(VLOOKUP($G822,[11]Depth_Lookup!$A$3:$Z$542,11,FALSE))+(H822/100)</f>
        <v>393.57499999999999</v>
      </c>
      <c r="L822" s="29">
        <f>(VLOOKUP($G822,[11]Depth_Lookup!$A$3:$Z$542,11,FALSE))+(I822/100)</f>
        <v>393.71000000000004</v>
      </c>
      <c r="M822" s="67">
        <v>18</v>
      </c>
      <c r="N822" s="70" t="s">
        <v>1389</v>
      </c>
      <c r="P822" s="73"/>
      <c r="Q822" s="73"/>
      <c r="R822" s="73"/>
      <c r="S822" s="74"/>
      <c r="T822" s="73"/>
      <c r="U822" s="75"/>
      <c r="V822" s="73"/>
      <c r="W822" s="73"/>
      <c r="X822" s="73"/>
      <c r="Y822" s="75"/>
      <c r="Z822" s="75"/>
      <c r="AA822" s="75"/>
      <c r="AB822" s="75"/>
      <c r="AC822" s="73"/>
      <c r="AD822" s="73"/>
      <c r="AE822" s="73"/>
      <c r="AF822" s="75"/>
      <c r="AG822" s="75"/>
      <c r="AH822" s="73"/>
      <c r="AI822" s="73"/>
      <c r="AJ822" s="73"/>
      <c r="AK822" s="72"/>
      <c r="AL822" s="76"/>
      <c r="AM822" s="76"/>
      <c r="AN822" s="72"/>
      <c r="AO822" s="76"/>
      <c r="AP822" s="72"/>
      <c r="AQ822" s="72"/>
      <c r="AR822" s="72"/>
      <c r="AS822" s="72"/>
      <c r="AT822" s="77">
        <v>25</v>
      </c>
      <c r="AU822" s="78">
        <v>90</v>
      </c>
      <c r="AV822" s="77">
        <v>0</v>
      </c>
      <c r="AW822" s="77">
        <v>360</v>
      </c>
      <c r="AX822" s="77">
        <f>+(IF($AU822&lt;$AW822,((MIN($AW822,$AU822)+(DEGREES(ATAN((TAN(RADIANS($AV822))/((TAN(RADIANS($AT822))*SIN(RADIANS(ABS($AU822-$AW822))))))-(COS(RADIANS(ABS($AU822-$AW822)))/SIN(RADIANS(ABS($AU822-$AW822)))))))-180)),((MAX($AW822,$AU822)-(DEGREES(ATAN((TAN(RADIANS($AV822))/((TAN(RADIANS($AT822))*SIN(RADIANS(ABS($AU822-$AW822))))))-(COS(RADIANS(ABS($AU822-$AW822)))/SIN(RADIANS(ABS($AU822-$AW822)))))))-180))))</f>
        <v>-90.000000000000014</v>
      </c>
      <c r="AY822" s="77">
        <f>IF($AX822&gt;0,$AX822,360+$AX822)</f>
        <v>270</v>
      </c>
      <c r="AZ822" s="77">
        <f>+ABS(DEGREES(ATAN((COS(RADIANS(ABS($AX822+180-(IF($AU822&gt;$AW822,MAX($AV822,$AU822),MIN($AU822,$AW822))))))/(TAN(RADIANS($AT822)))))))</f>
        <v>65</v>
      </c>
      <c r="BA822" s="77">
        <f>+IF(($AX822+90)&gt;0,$AX822+90,$AX822+450)</f>
        <v>360</v>
      </c>
      <c r="BB822" s="77">
        <f>-$AZ822+90</f>
        <v>25</v>
      </c>
      <c r="BC822" s="77">
        <f>IF(($AY822&lt;180),$AY822+180,$AY822-180)</f>
        <v>90</v>
      </c>
      <c r="BD822" s="79">
        <f>-$AZ822+90</f>
        <v>25</v>
      </c>
      <c r="BE822" s="70">
        <f>30+BD822</f>
        <v>55</v>
      </c>
      <c r="BF822" s="70">
        <f>30-BD822</f>
        <v>5</v>
      </c>
    </row>
    <row r="823" spans="3:59" s="70" customFormat="1">
      <c r="C823" s="70" t="s">
        <v>1386</v>
      </c>
      <c r="D823" s="70" t="s">
        <v>1387</v>
      </c>
      <c r="E823" s="70">
        <v>147</v>
      </c>
      <c r="F823" s="70">
        <v>2</v>
      </c>
      <c r="G823" s="71" t="str">
        <f t="shared" si="342"/>
        <v>147-2</v>
      </c>
      <c r="H823" s="70">
        <v>0</v>
      </c>
      <c r="I823" s="70">
        <v>82</v>
      </c>
      <c r="J823" s="70" t="b">
        <f>IF((I823/100)&gt;(VLOOKUP($G823,[11]Depth_Lookup!$A$3:$L$542,9,FALSE)),"Value too high",TRUE)</f>
        <v>1</v>
      </c>
      <c r="K823" s="29">
        <f>(VLOOKUP($G823,[11]Depth_Lookup!$A$3:$Z$542,11,FALSE))+(H823/100)</f>
        <v>393.71500000000003</v>
      </c>
      <c r="L823" s="29">
        <f>(VLOOKUP($G823,[11]Depth_Lookup!$A$3:$Z$542,11,FALSE))+(I823/100)</f>
        <v>394.53500000000003</v>
      </c>
      <c r="M823" s="67">
        <v>18</v>
      </c>
      <c r="N823" s="70" t="s">
        <v>1389</v>
      </c>
      <c r="O823" s="70" t="s">
        <v>233</v>
      </c>
      <c r="P823" s="73"/>
      <c r="Q823" s="73"/>
      <c r="R823" s="73"/>
      <c r="S823" s="74"/>
      <c r="T823" s="73" t="s">
        <v>170</v>
      </c>
      <c r="U823" s="75" t="s">
        <v>155</v>
      </c>
      <c r="V823" s="73" t="s">
        <v>176</v>
      </c>
      <c r="W823" s="73" t="s">
        <v>107</v>
      </c>
      <c r="X823" s="73">
        <f>VLOOKUP(W823,[11]definitions_list_lookup!$V$12:$W$15,2,FALSE)</f>
        <v>2</v>
      </c>
      <c r="Y823" s="75" t="s">
        <v>242</v>
      </c>
      <c r="Z823" s="75">
        <f>VLOOKUP(Y823,[11]definitions_list_lookup!$AT$3:$AU$5,2,FALSE)</f>
        <v>1</v>
      </c>
      <c r="AA823" s="75">
        <v>0.5</v>
      </c>
      <c r="AB823" s="75"/>
      <c r="AC823" s="73"/>
      <c r="AD823" s="73"/>
      <c r="AE823" s="73" t="e">
        <f>VLOOKUP(AD823,definitions_list_lookup!$Y$12:$Z$15,2,FALSE)</f>
        <v>#N/A</v>
      </c>
      <c r="AF823" s="75"/>
      <c r="AG823" s="75" t="e">
        <f>VLOOKUP(AF823,definitions_list_lookup!$AT$3:$AU$5,2,FALSE)</f>
        <v>#N/A</v>
      </c>
      <c r="AH823" s="73"/>
      <c r="AI823" s="73"/>
      <c r="AJ823" s="73"/>
      <c r="AK823" s="72"/>
      <c r="AL823" s="76"/>
      <c r="AM823" s="76"/>
      <c r="AN823" s="72"/>
      <c r="AO823" s="76"/>
      <c r="AP823" s="72"/>
      <c r="AQ823" s="72"/>
      <c r="AR823" s="72"/>
      <c r="AS823" s="72"/>
      <c r="AT823" s="77">
        <v>19</v>
      </c>
      <c r="AU823" s="78">
        <v>90</v>
      </c>
      <c r="AV823" s="77">
        <v>0</v>
      </c>
      <c r="AW823" s="77">
        <v>360</v>
      </c>
      <c r="AX823" s="77">
        <f t="shared" si="335"/>
        <v>-90.000000000000014</v>
      </c>
      <c r="AY823" s="77">
        <f t="shared" si="336"/>
        <v>270</v>
      </c>
      <c r="AZ823" s="77">
        <f t="shared" si="337"/>
        <v>71</v>
      </c>
      <c r="BA823" s="77">
        <f t="shared" si="338"/>
        <v>360</v>
      </c>
      <c r="BB823" s="77">
        <f t="shared" si="339"/>
        <v>19</v>
      </c>
      <c r="BC823" s="77">
        <f t="shared" si="340"/>
        <v>90</v>
      </c>
      <c r="BD823" s="79">
        <f t="shared" si="341"/>
        <v>19</v>
      </c>
      <c r="BE823" s="70">
        <f t="shared" si="343"/>
        <v>49</v>
      </c>
      <c r="BF823" s="70">
        <f t="shared" si="344"/>
        <v>11</v>
      </c>
    </row>
    <row r="824" spans="3:59" s="70" customFormat="1">
      <c r="C824" s="70" t="s">
        <v>1386</v>
      </c>
      <c r="D824" s="70" t="s">
        <v>1387</v>
      </c>
      <c r="E824" s="70">
        <v>147</v>
      </c>
      <c r="F824" s="70">
        <v>3</v>
      </c>
      <c r="G824" s="71" t="str">
        <f t="shared" si="342"/>
        <v>147-3</v>
      </c>
      <c r="H824" s="70">
        <v>0</v>
      </c>
      <c r="I824" s="70">
        <v>87</v>
      </c>
      <c r="J824" s="70" t="b">
        <f>IF((I824/100)&gt;(VLOOKUP($G824,[11]Depth_Lookup!$A$3:$L$542,9,FALSE)),"Value too high",TRUE)</f>
        <v>1</v>
      </c>
      <c r="K824" s="29">
        <f>(VLOOKUP($G824,[11]Depth_Lookup!$A$3:$Z$542,11,FALSE))+(H824/100)</f>
        <v>394.53500000000003</v>
      </c>
      <c r="L824" s="29">
        <f>(VLOOKUP($G824,[11]Depth_Lookup!$A$3:$Z$542,11,FALSE))+(I824/100)</f>
        <v>395.40500000000003</v>
      </c>
      <c r="M824" s="67">
        <v>18</v>
      </c>
      <c r="N824" s="70" t="s">
        <v>1389</v>
      </c>
      <c r="O824" s="70" t="s">
        <v>233</v>
      </c>
      <c r="P824" s="73"/>
      <c r="Q824" s="73"/>
      <c r="R824" s="73"/>
      <c r="S824" s="74"/>
      <c r="T824" s="73" t="s">
        <v>158</v>
      </c>
      <c r="U824" s="75" t="s">
        <v>155</v>
      </c>
      <c r="V824" s="73" t="s">
        <v>176</v>
      </c>
      <c r="W824" s="73" t="s">
        <v>107</v>
      </c>
      <c r="X824" s="73">
        <f>VLOOKUP(W824,[11]definitions_list_lookup!$V$12:$W$15,2,FALSE)</f>
        <v>2</v>
      </c>
      <c r="Y824" s="75" t="s">
        <v>242</v>
      </c>
      <c r="Z824" s="75">
        <f>VLOOKUP(Y824,[11]definitions_list_lookup!$AT$3:$AU$5,2,FALSE)</f>
        <v>1</v>
      </c>
      <c r="AA824" s="75">
        <v>1</v>
      </c>
      <c r="AB824" s="75"/>
      <c r="AC824" s="73"/>
      <c r="AD824" s="73"/>
      <c r="AE824" s="73" t="e">
        <f>VLOOKUP(AD824,definitions_list_lookup!$Y$12:$Z$15,2,FALSE)</f>
        <v>#N/A</v>
      </c>
      <c r="AF824" s="75"/>
      <c r="AG824" s="75" t="e">
        <f>VLOOKUP(AF824,definitions_list_lookup!$AT$3:$AU$5,2,FALSE)</f>
        <v>#N/A</v>
      </c>
      <c r="AH824" s="73"/>
      <c r="AI824" s="73"/>
      <c r="AJ824" s="73"/>
      <c r="AK824" s="72"/>
      <c r="AL824" s="76"/>
      <c r="AM824" s="76"/>
      <c r="AN824" s="72"/>
      <c r="AO824" s="76"/>
      <c r="AP824" s="72"/>
      <c r="AQ824" s="72"/>
      <c r="AR824" s="72"/>
      <c r="AS824" s="72"/>
      <c r="AT824" s="77">
        <v>30</v>
      </c>
      <c r="AU824" s="78">
        <v>90</v>
      </c>
      <c r="AV824" s="77">
        <v>0</v>
      </c>
      <c r="AW824" s="77">
        <v>360</v>
      </c>
      <c r="AX824" s="77">
        <f t="shared" si="335"/>
        <v>-90.000000000000014</v>
      </c>
      <c r="AY824" s="77">
        <f t="shared" si="336"/>
        <v>270</v>
      </c>
      <c r="AZ824" s="77">
        <f t="shared" si="337"/>
        <v>60.000000000000007</v>
      </c>
      <c r="BA824" s="77">
        <f t="shared" si="338"/>
        <v>360</v>
      </c>
      <c r="BB824" s="77">
        <f t="shared" si="339"/>
        <v>29.999999999999993</v>
      </c>
      <c r="BC824" s="77">
        <f t="shared" si="340"/>
        <v>90</v>
      </c>
      <c r="BD824" s="79">
        <f t="shared" si="341"/>
        <v>29.999999999999993</v>
      </c>
      <c r="BE824" s="70">
        <f t="shared" si="343"/>
        <v>59.999999999999993</v>
      </c>
      <c r="BF824" s="70">
        <f t="shared" si="344"/>
        <v>0</v>
      </c>
    </row>
    <row r="825" spans="3:59" s="70" customFormat="1">
      <c r="C825" s="70" t="s">
        <v>1386</v>
      </c>
      <c r="D825" s="70" t="s">
        <v>1387</v>
      </c>
      <c r="E825" s="70">
        <v>147</v>
      </c>
      <c r="F825" s="70">
        <v>4</v>
      </c>
      <c r="G825" s="71" t="str">
        <f t="shared" si="342"/>
        <v>147-4</v>
      </c>
      <c r="H825" s="70">
        <v>0</v>
      </c>
      <c r="I825" s="70">
        <v>52</v>
      </c>
      <c r="J825" s="70" t="b">
        <f>IF((I825/100)&gt;(VLOOKUP($G825,[11]Depth_Lookup!$A$3:$L$542,9,FALSE)),"Value too high",TRUE)</f>
        <v>1</v>
      </c>
      <c r="K825" s="29">
        <f>(VLOOKUP($G825,[11]Depth_Lookup!$A$3:$Z$542,11,FALSE))+(H825/100)</f>
        <v>395.40500000000003</v>
      </c>
      <c r="L825" s="29">
        <f>(VLOOKUP($G825,[11]Depth_Lookup!$A$3:$Z$542,11,FALSE))+(I825/100)</f>
        <v>395.92500000000001</v>
      </c>
      <c r="M825" s="67">
        <v>18</v>
      </c>
      <c r="N825" s="70" t="s">
        <v>1389</v>
      </c>
      <c r="O825" s="70" t="s">
        <v>233</v>
      </c>
      <c r="P825" s="73"/>
      <c r="Q825" s="73"/>
      <c r="R825" s="73"/>
      <c r="S825" s="74"/>
      <c r="T825" s="73" t="s">
        <v>170</v>
      </c>
      <c r="U825" s="75" t="s">
        <v>155</v>
      </c>
      <c r="V825" s="73" t="s">
        <v>176</v>
      </c>
      <c r="W825" s="73" t="s">
        <v>107</v>
      </c>
      <c r="X825" s="73">
        <f>VLOOKUP(W825,[11]definitions_list_lookup!$V$12:$W$15,2,FALSE)</f>
        <v>2</v>
      </c>
      <c r="Y825" s="75" t="s">
        <v>242</v>
      </c>
      <c r="Z825" s="75">
        <f>VLOOKUP(Y825,[11]definitions_list_lookup!$AT$3:$AU$5,2,FALSE)</f>
        <v>1</v>
      </c>
      <c r="AA825" s="75">
        <v>1</v>
      </c>
      <c r="AB825" s="75"/>
      <c r="AC825" s="73"/>
      <c r="AD825" s="73"/>
      <c r="AE825" s="73" t="e">
        <f>VLOOKUP(AD825,definitions_list_lookup!$Y$12:$Z$15,2,FALSE)</f>
        <v>#N/A</v>
      </c>
      <c r="AF825" s="75"/>
      <c r="AG825" s="75" t="e">
        <f>VLOOKUP(AF825,definitions_list_lookup!$AT$3:$AU$5,2,FALSE)</f>
        <v>#N/A</v>
      </c>
      <c r="AH825" s="73"/>
      <c r="AI825" s="73"/>
      <c r="AJ825" s="73"/>
      <c r="AK825" s="72"/>
      <c r="AL825" s="76"/>
      <c r="AM825" s="76"/>
      <c r="AN825" s="72"/>
      <c r="AO825" s="76"/>
      <c r="AP825" s="72"/>
      <c r="AQ825" s="72"/>
      <c r="AR825" s="72"/>
      <c r="AS825" s="72"/>
      <c r="AT825" s="77">
        <v>30</v>
      </c>
      <c r="AU825" s="78">
        <v>90</v>
      </c>
      <c r="AV825" s="77">
        <v>0</v>
      </c>
      <c r="AW825" s="77">
        <v>360</v>
      </c>
      <c r="AX825" s="77">
        <f t="shared" si="335"/>
        <v>-90.000000000000014</v>
      </c>
      <c r="AY825" s="77">
        <f t="shared" si="336"/>
        <v>270</v>
      </c>
      <c r="AZ825" s="77">
        <f t="shared" si="337"/>
        <v>60.000000000000007</v>
      </c>
      <c r="BA825" s="77">
        <f t="shared" si="338"/>
        <v>360</v>
      </c>
      <c r="BB825" s="77">
        <f t="shared" si="339"/>
        <v>29.999999999999993</v>
      </c>
      <c r="BC825" s="77">
        <f t="shared" si="340"/>
        <v>90</v>
      </c>
      <c r="BD825" s="79">
        <f t="shared" si="341"/>
        <v>29.999999999999993</v>
      </c>
      <c r="BE825" s="70">
        <f t="shared" si="343"/>
        <v>59.999999999999993</v>
      </c>
      <c r="BF825" s="70">
        <f t="shared" si="344"/>
        <v>0</v>
      </c>
    </row>
    <row r="826" spans="3:59" s="70" customFormat="1">
      <c r="C826" s="70" t="s">
        <v>1386</v>
      </c>
      <c r="D826" s="70" t="s">
        <v>1387</v>
      </c>
      <c r="E826" s="70">
        <v>148</v>
      </c>
      <c r="F826" s="70">
        <v>1</v>
      </c>
      <c r="G826" s="71" t="str">
        <f t="shared" si="342"/>
        <v>148-1</v>
      </c>
      <c r="H826" s="70">
        <v>0</v>
      </c>
      <c r="I826" s="70">
        <v>89</v>
      </c>
      <c r="J826" s="70" t="b">
        <f>IF((I826/100)&gt;(VLOOKUP($G826,[11]Depth_Lookup!$A$3:$L$542,9,FALSE)),"Value too high",TRUE)</f>
        <v>1</v>
      </c>
      <c r="K826" s="29">
        <f>(VLOOKUP($G826,[11]Depth_Lookup!$A$3:$Z$542,11,FALSE))+(H826/100)</f>
        <v>395.85</v>
      </c>
      <c r="L826" s="29">
        <f>(VLOOKUP($G826,[11]Depth_Lookup!$A$3:$Z$542,11,FALSE))+(I826/100)</f>
        <v>396.74</v>
      </c>
      <c r="M826" s="67">
        <v>18</v>
      </c>
      <c r="N826" s="70" t="s">
        <v>1389</v>
      </c>
      <c r="O826" s="70" t="s">
        <v>233</v>
      </c>
      <c r="P826" s="73"/>
      <c r="Q826" s="73"/>
      <c r="R826" s="73"/>
      <c r="S826" s="74"/>
      <c r="T826" s="73"/>
      <c r="U826" s="75"/>
      <c r="V826" s="73"/>
      <c r="W826" s="73" t="s">
        <v>168</v>
      </c>
      <c r="X826" s="73">
        <f>VLOOKUP(W826,[11]definitions_list_lookup!$V$12:$W$15,2,FALSE)</f>
        <v>0</v>
      </c>
      <c r="Y826" s="75"/>
      <c r="Z826" s="75" t="e">
        <f>VLOOKUP(Y826,[11]definitions_list_lookup!$AT$3:$AU$5,2,FALSE)</f>
        <v>#N/A</v>
      </c>
      <c r="AA826" s="75"/>
      <c r="AB826" s="75"/>
      <c r="AC826" s="73"/>
      <c r="AD826" s="73"/>
      <c r="AE826" s="73" t="e">
        <f>VLOOKUP(AD826,definitions_list_lookup!$Y$12:$Z$15,2,FALSE)</f>
        <v>#N/A</v>
      </c>
      <c r="AF826" s="75"/>
      <c r="AG826" s="75" t="e">
        <f>VLOOKUP(AF826,definitions_list_lookup!$AT$3:$AU$5,2,FALSE)</f>
        <v>#N/A</v>
      </c>
      <c r="AH826" s="73"/>
      <c r="AI826" s="73"/>
      <c r="AJ826" s="73"/>
      <c r="AK826" s="72"/>
      <c r="AL826" s="76"/>
      <c r="AM826" s="76"/>
      <c r="AN826" s="72"/>
      <c r="AO826" s="76"/>
      <c r="AP826" s="72"/>
      <c r="AQ826" s="72"/>
      <c r="AR826" s="72"/>
      <c r="AS826" s="72"/>
      <c r="AT826" s="77">
        <v>26</v>
      </c>
      <c r="AU826" s="78">
        <v>90</v>
      </c>
      <c r="AV826" s="77">
        <v>0</v>
      </c>
      <c r="AW826" s="77">
        <v>360</v>
      </c>
      <c r="AX826" s="77">
        <f t="shared" si="335"/>
        <v>-90.000000000000014</v>
      </c>
      <c r="AY826" s="77">
        <f t="shared" si="336"/>
        <v>270</v>
      </c>
      <c r="AZ826" s="77">
        <f t="shared" si="337"/>
        <v>64</v>
      </c>
      <c r="BA826" s="77">
        <f t="shared" si="338"/>
        <v>360</v>
      </c>
      <c r="BB826" s="77">
        <f t="shared" si="339"/>
        <v>26</v>
      </c>
      <c r="BC826" s="77">
        <f t="shared" si="340"/>
        <v>90</v>
      </c>
      <c r="BD826" s="79">
        <f t="shared" si="341"/>
        <v>26</v>
      </c>
      <c r="BE826" s="70">
        <f t="shared" si="343"/>
        <v>56</v>
      </c>
      <c r="BF826" s="70">
        <f t="shared" si="344"/>
        <v>4</v>
      </c>
    </row>
    <row r="827" spans="3:59" s="70" customFormat="1">
      <c r="C827" s="70" t="s">
        <v>1386</v>
      </c>
      <c r="D827" s="70" t="s">
        <v>1387</v>
      </c>
      <c r="E827" s="70">
        <v>148</v>
      </c>
      <c r="F827" s="70">
        <v>2</v>
      </c>
      <c r="G827" s="71" t="str">
        <f t="shared" si="342"/>
        <v>148-2</v>
      </c>
      <c r="H827" s="70">
        <v>0</v>
      </c>
      <c r="I827" s="70">
        <v>66</v>
      </c>
      <c r="J827" s="70" t="b">
        <f>IF((I827/100)&gt;(VLOOKUP($G827,[11]Depth_Lookup!$A$3:$L$542,9,FALSE)),"Value too high",TRUE)</f>
        <v>1</v>
      </c>
      <c r="K827" s="29">
        <f>(VLOOKUP($G827,[11]Depth_Lookup!$A$3:$Z$542,11,FALSE))+(H827/100)</f>
        <v>396.745</v>
      </c>
      <c r="L827" s="29">
        <f>(VLOOKUP($G827,[11]Depth_Lookup!$A$3:$Z$542,11,FALSE))+(I827/100)</f>
        <v>397.40500000000003</v>
      </c>
      <c r="M827" s="67">
        <v>18</v>
      </c>
      <c r="N827" s="70" t="s">
        <v>1389</v>
      </c>
      <c r="O827" s="70" t="s">
        <v>233</v>
      </c>
      <c r="P827" s="73"/>
      <c r="Q827" s="73"/>
      <c r="R827" s="73"/>
      <c r="S827" s="74"/>
      <c r="T827" s="73"/>
      <c r="U827" s="75"/>
      <c r="V827" s="73"/>
      <c r="W827" s="73" t="s">
        <v>168</v>
      </c>
      <c r="X827" s="73">
        <f>VLOOKUP(W827,[11]definitions_list_lookup!$V$12:$W$15,2,FALSE)</f>
        <v>0</v>
      </c>
      <c r="Y827" s="75"/>
      <c r="Z827" s="75" t="e">
        <f>VLOOKUP(Y827,[11]definitions_list_lookup!$AT$3:$AU$5,2,FALSE)</f>
        <v>#N/A</v>
      </c>
      <c r="AA827" s="75"/>
      <c r="AB827" s="75"/>
      <c r="AC827" s="73"/>
      <c r="AD827" s="73"/>
      <c r="AE827" s="73" t="e">
        <f>VLOOKUP(AD827,definitions_list_lookup!$Y$12:$Z$15,2,FALSE)</f>
        <v>#N/A</v>
      </c>
      <c r="AF827" s="75"/>
      <c r="AG827" s="75" t="e">
        <f>VLOOKUP(AF827,definitions_list_lookup!$AT$3:$AU$5,2,FALSE)</f>
        <v>#N/A</v>
      </c>
      <c r="AH827" s="73"/>
      <c r="AI827" s="73"/>
      <c r="AJ827" s="73"/>
      <c r="AK827" s="72"/>
      <c r="AL827" s="76"/>
      <c r="AM827" s="76"/>
      <c r="AN827" s="72"/>
      <c r="AO827" s="76"/>
      <c r="AP827" s="72"/>
      <c r="AQ827" s="72"/>
      <c r="AR827" s="72"/>
      <c r="AS827" s="72"/>
      <c r="AT827" s="77">
        <v>19</v>
      </c>
      <c r="AU827" s="78">
        <v>90</v>
      </c>
      <c r="AV827" s="77"/>
      <c r="AW827" s="77"/>
      <c r="AX827" s="77">
        <f t="shared" si="335"/>
        <v>-90</v>
      </c>
      <c r="AY827" s="77">
        <f t="shared" si="336"/>
        <v>270</v>
      </c>
      <c r="AZ827" s="77">
        <f t="shared" si="337"/>
        <v>71</v>
      </c>
      <c r="BA827" s="77">
        <f t="shared" si="338"/>
        <v>360</v>
      </c>
      <c r="BB827" s="77">
        <f t="shared" si="339"/>
        <v>19</v>
      </c>
      <c r="BC827" s="77">
        <f t="shared" si="340"/>
        <v>90</v>
      </c>
      <c r="BD827" s="79">
        <f t="shared" si="341"/>
        <v>19</v>
      </c>
      <c r="BE827" s="70">
        <f t="shared" si="343"/>
        <v>49</v>
      </c>
      <c r="BF827" s="70">
        <f t="shared" si="344"/>
        <v>11</v>
      </c>
    </row>
    <row r="828" spans="3:59" s="70" customFormat="1">
      <c r="C828" s="70" t="s">
        <v>1386</v>
      </c>
      <c r="D828" s="70" t="s">
        <v>1387</v>
      </c>
      <c r="E828" s="70">
        <v>148</v>
      </c>
      <c r="F828" s="70">
        <v>3</v>
      </c>
      <c r="G828" s="71" t="str">
        <f t="shared" si="342"/>
        <v>148-3</v>
      </c>
      <c r="H828" s="70">
        <v>0</v>
      </c>
      <c r="I828" s="70">
        <v>86</v>
      </c>
      <c r="J828" s="70" t="b">
        <f>IF((I828/100)&gt;(VLOOKUP($G828,[11]Depth_Lookup!$A$3:$L$542,9,FALSE)),"Value too high",TRUE)</f>
        <v>1</v>
      </c>
      <c r="K828" s="29">
        <f>(VLOOKUP($G828,[11]Depth_Lookup!$A$3:$Z$542,11,FALSE))+(H828/100)</f>
        <v>397.41</v>
      </c>
      <c r="L828" s="29">
        <f>(VLOOKUP($G828,[11]Depth_Lookup!$A$3:$Z$542,11,FALSE))+(I828/100)</f>
        <v>398.27000000000004</v>
      </c>
      <c r="M828" s="67">
        <v>18</v>
      </c>
      <c r="N828" s="70" t="s">
        <v>1389</v>
      </c>
      <c r="O828" s="70" t="s">
        <v>233</v>
      </c>
      <c r="P828" s="73"/>
      <c r="Q828" s="73"/>
      <c r="R828" s="73"/>
      <c r="S828" s="74"/>
      <c r="T828" s="73"/>
      <c r="U828" s="75"/>
      <c r="V828" s="73"/>
      <c r="W828" s="73" t="s">
        <v>168</v>
      </c>
      <c r="X828" s="73">
        <f>VLOOKUP(W828,[11]definitions_list_lookup!$V$12:$W$15,2,FALSE)</f>
        <v>0</v>
      </c>
      <c r="Y828" s="75"/>
      <c r="Z828" s="75" t="e">
        <f>VLOOKUP(Y828,[11]definitions_list_lookup!$AT$3:$AU$5,2,FALSE)</f>
        <v>#N/A</v>
      </c>
      <c r="AA828" s="75"/>
      <c r="AB828" s="75"/>
      <c r="AC828" s="73"/>
      <c r="AD828" s="73"/>
      <c r="AE828" s="73" t="e">
        <f>VLOOKUP(AD828,definitions_list_lookup!$Y$12:$Z$15,2,FALSE)</f>
        <v>#N/A</v>
      </c>
      <c r="AF828" s="75"/>
      <c r="AG828" s="75" t="e">
        <f>VLOOKUP(AF828,definitions_list_lookup!$AT$3:$AU$5,2,FALSE)</f>
        <v>#N/A</v>
      </c>
      <c r="AH828" s="73"/>
      <c r="AI828" s="73"/>
      <c r="AJ828" s="73"/>
      <c r="AK828" s="72"/>
      <c r="AL828" s="76"/>
      <c r="AM828" s="76"/>
      <c r="AN828" s="72"/>
      <c r="AO828" s="76"/>
      <c r="AP828" s="72"/>
      <c r="AQ828" s="72"/>
      <c r="AR828" s="72"/>
      <c r="AS828" s="72"/>
      <c r="AT828" s="77"/>
      <c r="AU828" s="78"/>
      <c r="AV828" s="77"/>
      <c r="AW828" s="77"/>
      <c r="AX828" s="77"/>
      <c r="AY828" s="77"/>
      <c r="AZ828" s="77"/>
      <c r="BA828" s="77"/>
      <c r="BB828" s="77"/>
      <c r="BC828" s="77"/>
      <c r="BD828" s="79"/>
    </row>
    <row r="829" spans="3:59" s="70" customFormat="1">
      <c r="C829" s="70" t="s">
        <v>1386</v>
      </c>
      <c r="D829" s="70" t="s">
        <v>1387</v>
      </c>
      <c r="E829" s="70">
        <v>148</v>
      </c>
      <c r="F829" s="70">
        <v>4</v>
      </c>
      <c r="G829" s="71" t="str">
        <f t="shared" si="342"/>
        <v>148-4</v>
      </c>
      <c r="H829" s="70">
        <v>0</v>
      </c>
      <c r="I829" s="70">
        <v>70</v>
      </c>
      <c r="J829" s="70" t="b">
        <f>IF((I829/100)&gt;(VLOOKUP($G829,[11]Depth_Lookup!$A$3:$L$542,9,FALSE)),"Value too high",TRUE)</f>
        <v>1</v>
      </c>
      <c r="K829" s="29">
        <f>(VLOOKUP($G829,[11]Depth_Lookup!$A$3:$Z$542,11,FALSE))+(H829/100)</f>
        <v>398.28000000000003</v>
      </c>
      <c r="L829" s="29">
        <f>(VLOOKUP($G829,[11]Depth_Lookup!$A$3:$Z$542,11,FALSE))+(I829/100)</f>
        <v>398.98</v>
      </c>
      <c r="M829" s="67">
        <v>18</v>
      </c>
      <c r="N829" s="70" t="s">
        <v>1389</v>
      </c>
      <c r="O829" s="70" t="s">
        <v>233</v>
      </c>
      <c r="P829" s="73"/>
      <c r="Q829" s="73"/>
      <c r="R829" s="73"/>
      <c r="S829" s="74"/>
      <c r="T829" s="73"/>
      <c r="U829" s="75"/>
      <c r="V829" s="73"/>
      <c r="W829" s="73" t="s">
        <v>168</v>
      </c>
      <c r="X829" s="73">
        <f>VLOOKUP(W829,[11]definitions_list_lookup!$V$12:$W$15,2,FALSE)</f>
        <v>0</v>
      </c>
      <c r="Y829" s="75"/>
      <c r="Z829" s="75" t="e">
        <f>VLOOKUP(Y829,[11]definitions_list_lookup!$AT$3:$AU$5,2,FALSE)</f>
        <v>#N/A</v>
      </c>
      <c r="AA829" s="75"/>
      <c r="AB829" s="75"/>
      <c r="AC829" s="73"/>
      <c r="AD829" s="73"/>
      <c r="AE829" s="73" t="e">
        <f>VLOOKUP(AD829,definitions_list_lookup!$Y$12:$Z$15,2,FALSE)</f>
        <v>#N/A</v>
      </c>
      <c r="AF829" s="75"/>
      <c r="AG829" s="75" t="e">
        <f>VLOOKUP(AF829,definitions_list_lookup!$AT$3:$AU$5,2,FALSE)</f>
        <v>#N/A</v>
      </c>
      <c r="AH829" s="73"/>
      <c r="AI829" s="73"/>
      <c r="AJ829" s="73"/>
      <c r="AK829" s="72"/>
      <c r="AL829" s="76"/>
      <c r="AM829" s="76"/>
      <c r="AN829" s="72"/>
      <c r="AO829" s="76"/>
      <c r="AP829" s="72"/>
      <c r="AQ829" s="72"/>
      <c r="AR829" s="72"/>
      <c r="AS829" s="72"/>
      <c r="AT829" s="77">
        <v>28</v>
      </c>
      <c r="AU829" s="78">
        <v>90</v>
      </c>
      <c r="AV829" s="77">
        <v>5</v>
      </c>
      <c r="AW829" s="77">
        <v>180</v>
      </c>
      <c r="AX829" s="77">
        <f t="shared" si="335"/>
        <v>-80.656149096607464</v>
      </c>
      <c r="AY829" s="77">
        <f t="shared" si="336"/>
        <v>279.34385090339254</v>
      </c>
      <c r="AZ829" s="77">
        <f t="shared" si="337"/>
        <v>61.681586206478514</v>
      </c>
      <c r="BA829" s="77">
        <f t="shared" si="338"/>
        <v>9.3438509033925357</v>
      </c>
      <c r="BB829" s="77">
        <f t="shared" si="339"/>
        <v>28.318413793521486</v>
      </c>
      <c r="BC829" s="77">
        <f t="shared" si="340"/>
        <v>99.343850903392536</v>
      </c>
      <c r="BD829" s="79">
        <f t="shared" si="341"/>
        <v>28.318413793521486</v>
      </c>
      <c r="BE829" s="70">
        <f t="shared" si="343"/>
        <v>58.318413793521486</v>
      </c>
      <c r="BF829" s="70">
        <f t="shared" si="344"/>
        <v>1.6815862064785136</v>
      </c>
    </row>
    <row r="830" spans="3:59" s="70" customFormat="1">
      <c r="C830" s="70" t="s">
        <v>1386</v>
      </c>
      <c r="D830" s="70" t="s">
        <v>1387</v>
      </c>
      <c r="E830" s="70">
        <v>149</v>
      </c>
      <c r="F830" s="70">
        <v>1</v>
      </c>
      <c r="G830" s="71" t="str">
        <f t="shared" si="342"/>
        <v>149-1</v>
      </c>
      <c r="H830" s="70">
        <v>0</v>
      </c>
      <c r="I830" s="70">
        <v>90</v>
      </c>
      <c r="J830" s="70" t="b">
        <f>IF((I830/100)&gt;(VLOOKUP($G830,[11]Depth_Lookup!$A$3:$L$542,9,FALSE)),"Value too high",TRUE)</f>
        <v>1</v>
      </c>
      <c r="K830" s="29">
        <f>(VLOOKUP($G830,[11]Depth_Lookup!$A$3:$Z$542,11,FALSE))+(H830/100)</f>
        <v>398.9</v>
      </c>
      <c r="L830" s="29">
        <f>(VLOOKUP($G830,[11]Depth_Lookup!$A$3:$Z$542,11,FALSE))+(I830/100)</f>
        <v>399.79999999999995</v>
      </c>
      <c r="M830" s="67">
        <v>18</v>
      </c>
      <c r="N830" s="70" t="s">
        <v>1389</v>
      </c>
      <c r="O830" s="70" t="s">
        <v>18</v>
      </c>
      <c r="P830" s="73"/>
      <c r="Q830" s="73"/>
      <c r="R830" s="73"/>
      <c r="S830" s="74"/>
      <c r="T830" s="73"/>
      <c r="U830" s="75"/>
      <c r="V830" s="73"/>
      <c r="W830" s="73" t="s">
        <v>168</v>
      </c>
      <c r="X830" s="73">
        <f>VLOOKUP(W830,[11]definitions_list_lookup!$V$12:$W$15,2,FALSE)</f>
        <v>0</v>
      </c>
      <c r="Y830" s="75"/>
      <c r="Z830" s="75" t="e">
        <f>VLOOKUP(Y830,[11]definitions_list_lookup!$AT$3:$AU$5,2,FALSE)</f>
        <v>#N/A</v>
      </c>
      <c r="AA830" s="75"/>
      <c r="AB830" s="75"/>
      <c r="AC830" s="73"/>
      <c r="AD830" s="73"/>
      <c r="AE830" s="73" t="e">
        <f>VLOOKUP(AD830,definitions_list_lookup!$Y$12:$Z$15,2,FALSE)</f>
        <v>#N/A</v>
      </c>
      <c r="AF830" s="75"/>
      <c r="AG830" s="75" t="e">
        <f>VLOOKUP(AF830,definitions_list_lookup!$AT$3:$AU$5,2,FALSE)</f>
        <v>#N/A</v>
      </c>
      <c r="AH830" s="73"/>
      <c r="AI830" s="73"/>
      <c r="AJ830" s="73"/>
      <c r="AK830" s="72"/>
      <c r="AL830" s="76"/>
      <c r="AM830" s="76"/>
      <c r="AN830" s="72"/>
      <c r="AO830" s="76"/>
      <c r="AP830" s="72"/>
      <c r="AQ830" s="72"/>
      <c r="AR830" s="72"/>
      <c r="AS830" s="72"/>
      <c r="AT830" s="77">
        <v>12</v>
      </c>
      <c r="AU830" s="78">
        <v>270</v>
      </c>
      <c r="AV830" s="77">
        <v>12</v>
      </c>
      <c r="AW830" s="77">
        <v>360</v>
      </c>
      <c r="AX830" s="77">
        <f t="shared" si="335"/>
        <v>135</v>
      </c>
      <c r="AY830" s="77">
        <f t="shared" si="336"/>
        <v>135</v>
      </c>
      <c r="AZ830" s="77">
        <f t="shared" si="337"/>
        <v>73.269202452724613</v>
      </c>
      <c r="BA830" s="77">
        <f t="shared" si="338"/>
        <v>225</v>
      </c>
      <c r="BB830" s="77">
        <f t="shared" si="339"/>
        <v>16.730797547275387</v>
      </c>
      <c r="BC830" s="77">
        <f t="shared" si="340"/>
        <v>315</v>
      </c>
      <c r="BD830" s="79">
        <f t="shared" si="341"/>
        <v>16.730797547275387</v>
      </c>
      <c r="BE830" s="70">
        <f t="shared" si="343"/>
        <v>46.730797547275387</v>
      </c>
      <c r="BF830" s="70">
        <f t="shared" si="344"/>
        <v>13.269202452724613</v>
      </c>
    </row>
    <row r="831" spans="3:59" s="70" customFormat="1">
      <c r="C831" s="70" t="s">
        <v>1386</v>
      </c>
      <c r="D831" s="70" t="s">
        <v>1387</v>
      </c>
      <c r="E831" s="70">
        <v>149</v>
      </c>
      <c r="F831" s="70">
        <v>2</v>
      </c>
      <c r="G831" s="71" t="str">
        <f t="shared" si="342"/>
        <v>149-2</v>
      </c>
      <c r="H831" s="70">
        <v>0</v>
      </c>
      <c r="I831" s="70">
        <v>95</v>
      </c>
      <c r="J831" s="70" t="b">
        <f>IF((I831/100)&gt;(VLOOKUP($G831,[11]Depth_Lookup!$A$3:$L$542,9,FALSE)),"Value too high",TRUE)</f>
        <v>1</v>
      </c>
      <c r="K831" s="29">
        <f>(VLOOKUP($G831,[11]Depth_Lookup!$A$3:$Z$542,11,FALSE))+(H831/100)</f>
        <v>399.79999999999995</v>
      </c>
      <c r="L831" s="29">
        <f>(VLOOKUP($G831,[11]Depth_Lookup!$A$3:$Z$542,11,FALSE))+(I831/100)</f>
        <v>400.74999999999994</v>
      </c>
      <c r="M831" s="67">
        <v>18</v>
      </c>
      <c r="N831" s="70" t="s">
        <v>1389</v>
      </c>
      <c r="O831" s="70" t="s">
        <v>233</v>
      </c>
      <c r="P831" s="73"/>
      <c r="Q831" s="73"/>
      <c r="R831" s="73"/>
      <c r="S831" s="74"/>
      <c r="T831" s="73"/>
      <c r="U831" s="75"/>
      <c r="V831" s="73"/>
      <c r="W831" s="73" t="s">
        <v>168</v>
      </c>
      <c r="X831" s="73">
        <f>VLOOKUP(W831,[11]definitions_list_lookup!$V$12:$W$15,2,FALSE)</f>
        <v>0</v>
      </c>
      <c r="Y831" s="75"/>
      <c r="Z831" s="75" t="e">
        <f>VLOOKUP(Y831,[11]definitions_list_lookup!$AT$3:$AU$5,2,FALSE)</f>
        <v>#N/A</v>
      </c>
      <c r="AA831" s="75">
        <v>0</v>
      </c>
      <c r="AB831" s="75"/>
      <c r="AC831" s="73"/>
      <c r="AD831" s="73"/>
      <c r="AE831" s="73" t="e">
        <f>VLOOKUP(AD831,definitions_list_lookup!$Y$12:$Z$15,2,FALSE)</f>
        <v>#N/A</v>
      </c>
      <c r="AF831" s="75"/>
      <c r="AG831" s="75" t="e">
        <f>VLOOKUP(AF831,definitions_list_lookup!$AT$3:$AU$5,2,FALSE)</f>
        <v>#N/A</v>
      </c>
      <c r="AH831" s="73"/>
      <c r="AI831" s="73"/>
      <c r="AJ831" s="73"/>
      <c r="AK831" s="72"/>
      <c r="AL831" s="76"/>
      <c r="AM831" s="76"/>
      <c r="AN831" s="72"/>
      <c r="AO831" s="76"/>
      <c r="AP831" s="72"/>
      <c r="AQ831" s="72"/>
      <c r="AR831" s="72"/>
      <c r="AS831" s="72"/>
      <c r="AT831" s="77">
        <v>14</v>
      </c>
      <c r="AU831" s="78">
        <v>90</v>
      </c>
      <c r="AV831" s="77">
        <v>10</v>
      </c>
      <c r="AW831" s="77">
        <v>360</v>
      </c>
      <c r="AX831" s="77">
        <f t="shared" si="335"/>
        <v>-125.26828985198961</v>
      </c>
      <c r="AY831" s="77">
        <f t="shared" si="336"/>
        <v>234.73171014801039</v>
      </c>
      <c r="AZ831" s="77">
        <f t="shared" si="337"/>
        <v>73.018487290916596</v>
      </c>
      <c r="BA831" s="77">
        <f t="shared" si="338"/>
        <v>324.73171014801039</v>
      </c>
      <c r="BB831" s="77">
        <f t="shared" si="339"/>
        <v>16.981512709083404</v>
      </c>
      <c r="BC831" s="77">
        <f t="shared" si="340"/>
        <v>54.731710148010393</v>
      </c>
      <c r="BD831" s="79">
        <f t="shared" si="341"/>
        <v>16.981512709083404</v>
      </c>
      <c r="BE831" s="70">
        <f t="shared" si="343"/>
        <v>46.981512709083404</v>
      </c>
      <c r="BF831" s="70">
        <f t="shared" si="344"/>
        <v>13.018487290916596</v>
      </c>
    </row>
    <row r="832" spans="3:59" s="70" customFormat="1">
      <c r="C832" s="70" t="s">
        <v>1386</v>
      </c>
      <c r="D832" s="70" t="s">
        <v>1387</v>
      </c>
      <c r="E832" s="70">
        <v>149</v>
      </c>
      <c r="F832" s="70">
        <v>3</v>
      </c>
      <c r="G832" s="71" t="str">
        <f t="shared" si="342"/>
        <v>149-3</v>
      </c>
      <c r="H832" s="70">
        <v>0</v>
      </c>
      <c r="I832" s="70">
        <v>92</v>
      </c>
      <c r="J832" s="70" t="b">
        <f>IF((I832/100)&gt;(VLOOKUP($G832,[11]Depth_Lookup!$A$3:$L$542,9,FALSE)),"Value too high",TRUE)</f>
        <v>1</v>
      </c>
      <c r="K832" s="29">
        <f>(VLOOKUP($G832,[11]Depth_Lookup!$A$3:$Z$542,11,FALSE))+(H832/100)</f>
        <v>400.74999999999994</v>
      </c>
      <c r="L832" s="29">
        <f>(VLOOKUP($G832,[11]Depth_Lookup!$A$3:$Z$542,11,FALSE))+(I832/100)</f>
        <v>401.66999999999996</v>
      </c>
      <c r="M832" s="67">
        <v>18</v>
      </c>
      <c r="N832" s="70" t="s">
        <v>1389</v>
      </c>
      <c r="O832" s="70" t="s">
        <v>233</v>
      </c>
      <c r="P832" s="73"/>
      <c r="Q832" s="73"/>
      <c r="R832" s="73"/>
      <c r="S832" s="74"/>
      <c r="T832" s="73" t="s">
        <v>171</v>
      </c>
      <c r="U832" s="75" t="s">
        <v>155</v>
      </c>
      <c r="V832" s="73" t="s">
        <v>176</v>
      </c>
      <c r="W832" s="73" t="s">
        <v>166</v>
      </c>
      <c r="X832" s="73">
        <f>VLOOKUP(W832,[11]definitions_list_lookup!$V$12:$W$15,2,FALSE)</f>
        <v>1</v>
      </c>
      <c r="Y832" s="75" t="s">
        <v>242</v>
      </c>
      <c r="Z832" s="75">
        <f>VLOOKUP(Y832,[11]definitions_list_lookup!$AT$3:$AU$5,2,FALSE)</f>
        <v>1</v>
      </c>
      <c r="AA832" s="75">
        <v>22</v>
      </c>
      <c r="AB832" s="75" t="s">
        <v>1464</v>
      </c>
      <c r="AC832" s="73"/>
      <c r="AD832" s="73"/>
      <c r="AE832" s="73" t="e">
        <f>VLOOKUP(AD832,definitions_list_lookup!$Y$12:$Z$15,2,FALSE)</f>
        <v>#N/A</v>
      </c>
      <c r="AF832" s="75"/>
      <c r="AG832" s="75" t="e">
        <f>VLOOKUP(AF832,definitions_list_lookup!$AT$3:$AU$5,2,FALSE)</f>
        <v>#N/A</v>
      </c>
      <c r="AH832" s="73"/>
      <c r="AI832" s="73"/>
      <c r="AJ832" s="73"/>
      <c r="AK832" s="72"/>
      <c r="AL832" s="76"/>
      <c r="AM832" s="76"/>
      <c r="AN832" s="72"/>
      <c r="AO832" s="76"/>
      <c r="AP832" s="72"/>
      <c r="AQ832" s="72"/>
      <c r="AR832" s="72"/>
      <c r="AS832" s="72"/>
      <c r="AT832" s="77">
        <v>28</v>
      </c>
      <c r="AU832" s="78">
        <v>90</v>
      </c>
      <c r="AV832" s="77">
        <v>11</v>
      </c>
      <c r="AW832" s="77">
        <v>360</v>
      </c>
      <c r="AX832" s="77">
        <f t="shared" si="335"/>
        <v>-110.08120895343804</v>
      </c>
      <c r="AY832" s="77">
        <f t="shared" si="336"/>
        <v>249.91879104656198</v>
      </c>
      <c r="AZ832" s="77">
        <f t="shared" si="337"/>
        <v>60.484672463916077</v>
      </c>
      <c r="BA832" s="77">
        <f t="shared" si="338"/>
        <v>339.91879104656198</v>
      </c>
      <c r="BB832" s="77">
        <f t="shared" si="339"/>
        <v>29.515327536083923</v>
      </c>
      <c r="BC832" s="77">
        <f t="shared" si="340"/>
        <v>69.918791046561978</v>
      </c>
      <c r="BD832" s="79">
        <f t="shared" si="341"/>
        <v>29.515327536083923</v>
      </c>
      <c r="BE832" s="70">
        <f t="shared" si="343"/>
        <v>59.515327536083923</v>
      </c>
      <c r="BF832" s="70">
        <f t="shared" si="344"/>
        <v>0.48467246391607688</v>
      </c>
    </row>
    <row r="833" spans="3:58" s="70" customFormat="1">
      <c r="C833" s="70" t="s">
        <v>1386</v>
      </c>
      <c r="D833" s="70" t="s">
        <v>1387</v>
      </c>
      <c r="E833" s="70">
        <v>149</v>
      </c>
      <c r="F833" s="70">
        <v>4</v>
      </c>
      <c r="G833" s="71" t="str">
        <f t="shared" si="342"/>
        <v>149-4</v>
      </c>
      <c r="H833" s="70">
        <v>0</v>
      </c>
      <c r="I833" s="70">
        <v>33</v>
      </c>
      <c r="J833" s="70" t="b">
        <f>IF((I833/100)&gt;(VLOOKUP($G833,[11]Depth_Lookup!$A$3:$L$542,9,FALSE)),"Value too high",TRUE)</f>
        <v>1</v>
      </c>
      <c r="K833" s="29">
        <f>(VLOOKUP($G833,[11]Depth_Lookup!$A$3:$Z$542,11,FALSE))+(H833/100)</f>
        <v>401.66999999999996</v>
      </c>
      <c r="L833" s="29">
        <f>(VLOOKUP($G833,[11]Depth_Lookup!$A$3:$Z$542,11,FALSE))+(I833/100)</f>
        <v>401.99999999999994</v>
      </c>
      <c r="M833" s="67">
        <v>18</v>
      </c>
      <c r="N833" s="70" t="s">
        <v>1410</v>
      </c>
      <c r="O833" s="70" t="s">
        <v>233</v>
      </c>
      <c r="P833" s="73"/>
      <c r="Q833" s="73"/>
      <c r="R833" s="73"/>
      <c r="S833" s="74"/>
      <c r="T833" s="73" t="s">
        <v>158</v>
      </c>
      <c r="U833" s="75" t="s">
        <v>155</v>
      </c>
      <c r="V833" s="73" t="s">
        <v>176</v>
      </c>
      <c r="W833" s="73" t="s">
        <v>107</v>
      </c>
      <c r="X833" s="73">
        <f>VLOOKUP(W833,[11]definitions_list_lookup!$V$12:$W$15,2,FALSE)</f>
        <v>2</v>
      </c>
      <c r="Y833" s="75" t="s">
        <v>242</v>
      </c>
      <c r="Z833" s="75">
        <f>VLOOKUP(Y833,[11]definitions_list_lookup!$AT$3:$AU$5,2,FALSE)</f>
        <v>1</v>
      </c>
      <c r="AA833" s="75">
        <v>6</v>
      </c>
      <c r="AB833" s="75" t="s">
        <v>1465</v>
      </c>
      <c r="AC833" s="73"/>
      <c r="AD833" s="73"/>
      <c r="AE833" s="73" t="e">
        <f>VLOOKUP(AD833,definitions_list_lookup!$Y$12:$Z$15,2,FALSE)</f>
        <v>#N/A</v>
      </c>
      <c r="AF833" s="75"/>
      <c r="AG833" s="75" t="e">
        <f>VLOOKUP(AF833,definitions_list_lookup!$AT$3:$AU$5,2,FALSE)</f>
        <v>#N/A</v>
      </c>
      <c r="AH833" s="73"/>
      <c r="AI833" s="73"/>
      <c r="AJ833" s="73"/>
      <c r="AK833" s="72"/>
      <c r="AL833" s="76"/>
      <c r="AM833" s="76"/>
      <c r="AN833" s="72"/>
      <c r="AO833" s="76"/>
      <c r="AP833" s="72"/>
      <c r="AQ833" s="72"/>
      <c r="AR833" s="72"/>
      <c r="AS833" s="72"/>
      <c r="AT833" s="77">
        <v>11</v>
      </c>
      <c r="AU833" s="78">
        <v>90</v>
      </c>
      <c r="AV833" s="77">
        <v>0</v>
      </c>
      <c r="AW833" s="77">
        <v>360</v>
      </c>
      <c r="AX833" s="77">
        <f t="shared" si="335"/>
        <v>-90.000000000000014</v>
      </c>
      <c r="AY833" s="77">
        <f t="shared" si="336"/>
        <v>270</v>
      </c>
      <c r="AZ833" s="77">
        <f t="shared" si="337"/>
        <v>79.000000000000014</v>
      </c>
      <c r="BA833" s="77">
        <f t="shared" si="338"/>
        <v>360</v>
      </c>
      <c r="BB833" s="77">
        <f t="shared" si="339"/>
        <v>10.999999999999986</v>
      </c>
      <c r="BC833" s="77">
        <f t="shared" si="340"/>
        <v>90</v>
      </c>
      <c r="BD833" s="79">
        <f t="shared" si="341"/>
        <v>10.999999999999986</v>
      </c>
      <c r="BE833" s="70">
        <f t="shared" si="343"/>
        <v>40.999999999999986</v>
      </c>
      <c r="BF833" s="70">
        <f t="shared" si="344"/>
        <v>19.000000000000014</v>
      </c>
    </row>
    <row r="834" spans="3:58" s="70" customFormat="1">
      <c r="C834" s="70" t="s">
        <v>1386</v>
      </c>
      <c r="D834" s="70" t="s">
        <v>1387</v>
      </c>
      <c r="E834" s="70">
        <v>150</v>
      </c>
      <c r="F834" s="70">
        <v>1</v>
      </c>
      <c r="G834" s="71" t="str">
        <f t="shared" si="342"/>
        <v>150-1</v>
      </c>
      <c r="H834" s="70">
        <v>0</v>
      </c>
      <c r="I834" s="70">
        <v>84</v>
      </c>
      <c r="J834" s="70" t="b">
        <f>IF((I834/100)&gt;(VLOOKUP($G834,[11]Depth_Lookup!$A$3:$L$542,9,FALSE)),"Value too high",TRUE)</f>
        <v>1</v>
      </c>
      <c r="K834" s="29">
        <f>(VLOOKUP($G834,[11]Depth_Lookup!$A$3:$Z$542,11,FALSE))+(H834/100)</f>
        <v>401.95</v>
      </c>
      <c r="L834" s="29">
        <f>(VLOOKUP($G834,[11]Depth_Lookup!$A$3:$Z$542,11,FALSE))+(I834/100)</f>
        <v>402.78999999999996</v>
      </c>
      <c r="M834" s="67">
        <v>18</v>
      </c>
      <c r="N834" s="70" t="s">
        <v>1389</v>
      </c>
      <c r="O834" s="70" t="s">
        <v>233</v>
      </c>
      <c r="P834" s="73"/>
      <c r="Q834" s="73"/>
      <c r="R834" s="73"/>
      <c r="S834" s="74"/>
      <c r="T834" s="73" t="s">
        <v>171</v>
      </c>
      <c r="U834" s="75" t="s">
        <v>155</v>
      </c>
      <c r="V834" s="73" t="s">
        <v>176</v>
      </c>
      <c r="W834" s="73" t="s">
        <v>107</v>
      </c>
      <c r="X834" s="73">
        <f>VLOOKUP(W834,[11]definitions_list_lookup!$V$12:$W$15,2,FALSE)</f>
        <v>2</v>
      </c>
      <c r="Y834" s="75" t="s">
        <v>242</v>
      </c>
      <c r="Z834" s="75">
        <f>VLOOKUP(Y834,[11]definitions_list_lookup!$AT$3:$AU$5,2,FALSE)</f>
        <v>1</v>
      </c>
      <c r="AA834" s="75">
        <v>4</v>
      </c>
      <c r="AB834" s="75"/>
      <c r="AC834" s="73"/>
      <c r="AD834" s="73"/>
      <c r="AE834" s="73" t="e">
        <f>VLOOKUP(AD834,definitions_list_lookup!$Y$12:$Z$15,2,FALSE)</f>
        <v>#N/A</v>
      </c>
      <c r="AF834" s="75"/>
      <c r="AG834" s="75" t="e">
        <f>VLOOKUP(AF834,definitions_list_lookup!$AT$3:$AU$5,2,FALSE)</f>
        <v>#N/A</v>
      </c>
      <c r="AH834" s="73"/>
      <c r="AI834" s="73"/>
      <c r="AJ834" s="73"/>
      <c r="AK834" s="72"/>
      <c r="AL834" s="76"/>
      <c r="AM834" s="76"/>
      <c r="AN834" s="72"/>
      <c r="AO834" s="76"/>
      <c r="AP834" s="72"/>
      <c r="AQ834" s="72"/>
      <c r="AR834" s="72"/>
      <c r="AS834" s="72"/>
      <c r="AT834" s="77">
        <v>10</v>
      </c>
      <c r="AU834" s="78">
        <v>90</v>
      </c>
      <c r="AV834" s="77">
        <v>0</v>
      </c>
      <c r="AW834" s="77">
        <v>360</v>
      </c>
      <c r="AX834" s="77">
        <f t="shared" si="335"/>
        <v>-90.000000000000014</v>
      </c>
      <c r="AY834" s="77">
        <f t="shared" si="336"/>
        <v>270</v>
      </c>
      <c r="AZ834" s="77">
        <f t="shared" si="337"/>
        <v>80</v>
      </c>
      <c r="BA834" s="77">
        <f t="shared" si="338"/>
        <v>360</v>
      </c>
      <c r="BB834" s="77">
        <f t="shared" si="339"/>
        <v>10</v>
      </c>
      <c r="BC834" s="77">
        <f t="shared" si="340"/>
        <v>90</v>
      </c>
      <c r="BD834" s="79">
        <f t="shared" si="341"/>
        <v>10</v>
      </c>
      <c r="BE834" s="70">
        <f t="shared" si="343"/>
        <v>40</v>
      </c>
      <c r="BF834" s="70">
        <f t="shared" si="344"/>
        <v>20</v>
      </c>
    </row>
    <row r="835" spans="3:58" s="70" customFormat="1">
      <c r="C835" s="70" t="s">
        <v>1386</v>
      </c>
      <c r="D835" s="70" t="s">
        <v>1387</v>
      </c>
      <c r="E835" s="70">
        <v>150</v>
      </c>
      <c r="F835" s="70">
        <v>2</v>
      </c>
      <c r="G835" s="71" t="str">
        <f t="shared" si="342"/>
        <v>150-2</v>
      </c>
      <c r="H835" s="70">
        <v>0</v>
      </c>
      <c r="I835" s="70">
        <v>52</v>
      </c>
      <c r="J835" s="70" t="b">
        <f>IF((I835/100)&gt;(VLOOKUP($G835,[11]Depth_Lookup!$A$3:$L$542,9,FALSE)),"Value too high",TRUE)</f>
        <v>1</v>
      </c>
      <c r="K835" s="29">
        <f>(VLOOKUP($G835,[11]Depth_Lookup!$A$3:$Z$542,11,FALSE))+(H835/100)</f>
        <v>402.79500000000002</v>
      </c>
      <c r="L835" s="29">
        <f>(VLOOKUP($G835,[11]Depth_Lookup!$A$3:$Z$542,11,FALSE))+(I835/100)</f>
        <v>403.315</v>
      </c>
      <c r="M835" s="67">
        <v>18</v>
      </c>
      <c r="N835" s="70" t="s">
        <v>1389</v>
      </c>
      <c r="O835" s="70" t="s">
        <v>233</v>
      </c>
      <c r="P835" s="73"/>
      <c r="Q835" s="73"/>
      <c r="R835" s="73"/>
      <c r="S835" s="74"/>
      <c r="T835" s="73" t="s">
        <v>171</v>
      </c>
      <c r="U835" s="75" t="s">
        <v>155</v>
      </c>
      <c r="V835" s="73" t="s">
        <v>176</v>
      </c>
      <c r="W835" s="73" t="s">
        <v>166</v>
      </c>
      <c r="X835" s="73">
        <f>VLOOKUP(W835,[11]definitions_list_lookup!$V$12:$W$15,2,FALSE)</f>
        <v>1</v>
      </c>
      <c r="Y835" s="75" t="s">
        <v>242</v>
      </c>
      <c r="Z835" s="75">
        <f>VLOOKUP(Y835,[11]definitions_list_lookup!$AT$3:$AU$5,2,FALSE)</f>
        <v>1</v>
      </c>
      <c r="AA835" s="75">
        <v>2</v>
      </c>
      <c r="AB835" s="75"/>
      <c r="AC835" s="73"/>
      <c r="AD835" s="73"/>
      <c r="AE835" s="73" t="e">
        <f>VLOOKUP(AD835,definitions_list_lookup!$Y$12:$Z$15,2,FALSE)</f>
        <v>#N/A</v>
      </c>
      <c r="AF835" s="75"/>
      <c r="AG835" s="75" t="e">
        <f>VLOOKUP(AF835,definitions_list_lookup!$AT$3:$AU$5,2,FALSE)</f>
        <v>#N/A</v>
      </c>
      <c r="AH835" s="73"/>
      <c r="AI835" s="73"/>
      <c r="AJ835" s="73"/>
      <c r="AK835" s="72"/>
      <c r="AL835" s="76"/>
      <c r="AM835" s="76"/>
      <c r="AN835" s="72"/>
      <c r="AO835" s="76"/>
      <c r="AP835" s="72"/>
      <c r="AQ835" s="72"/>
      <c r="AR835" s="72"/>
      <c r="AS835" s="72"/>
      <c r="AT835" s="77">
        <v>20</v>
      </c>
      <c r="AU835" s="78">
        <v>90</v>
      </c>
      <c r="AV835" s="77"/>
      <c r="AW835" s="77"/>
      <c r="AX835" s="77">
        <f t="shared" si="335"/>
        <v>-90</v>
      </c>
      <c r="AY835" s="77">
        <f t="shared" si="336"/>
        <v>270</v>
      </c>
      <c r="AZ835" s="77">
        <f t="shared" si="337"/>
        <v>70.000000000000014</v>
      </c>
      <c r="BA835" s="77">
        <f t="shared" si="338"/>
        <v>360</v>
      </c>
      <c r="BB835" s="77">
        <f t="shared" si="339"/>
        <v>19.999999999999986</v>
      </c>
      <c r="BC835" s="77">
        <f t="shared" si="340"/>
        <v>90</v>
      </c>
      <c r="BD835" s="79">
        <f t="shared" si="341"/>
        <v>19.999999999999986</v>
      </c>
      <c r="BE835" s="70">
        <f t="shared" si="343"/>
        <v>49.999999999999986</v>
      </c>
      <c r="BF835" s="70">
        <f t="shared" si="344"/>
        <v>10.000000000000014</v>
      </c>
    </row>
    <row r="836" spans="3:58" s="70" customFormat="1">
      <c r="C836" s="70" t="s">
        <v>1386</v>
      </c>
      <c r="D836" s="70" t="s">
        <v>1387</v>
      </c>
      <c r="E836" s="70">
        <v>150</v>
      </c>
      <c r="F836" s="70">
        <v>3</v>
      </c>
      <c r="G836" s="71" t="str">
        <f t="shared" si="342"/>
        <v>150-3</v>
      </c>
      <c r="H836" s="70">
        <v>0</v>
      </c>
      <c r="I836" s="70">
        <v>64</v>
      </c>
      <c r="J836" s="70" t="b">
        <f>IF((I836/100)&gt;(VLOOKUP($G836,[11]Depth_Lookup!$A$3:$L$542,9,FALSE)),"Value too high",TRUE)</f>
        <v>1</v>
      </c>
      <c r="K836" s="29">
        <f>(VLOOKUP($G836,[11]Depth_Lookup!$A$3:$Z$542,11,FALSE))+(H836/100)</f>
        <v>403.32499999999999</v>
      </c>
      <c r="L836" s="29">
        <f>(VLOOKUP($G836,[11]Depth_Lookup!$A$3:$Z$542,11,FALSE))+(I836/100)</f>
        <v>403.96499999999997</v>
      </c>
      <c r="M836" s="67">
        <v>18</v>
      </c>
      <c r="N836" s="70" t="s">
        <v>1389</v>
      </c>
      <c r="O836" s="70" t="s">
        <v>233</v>
      </c>
      <c r="P836" s="73"/>
      <c r="Q836" s="73"/>
      <c r="R836" s="73"/>
      <c r="S836" s="74"/>
      <c r="T836" s="73" t="s">
        <v>170</v>
      </c>
      <c r="U836" s="75" t="s">
        <v>155</v>
      </c>
      <c r="V836" s="73" t="s">
        <v>176</v>
      </c>
      <c r="W836" s="73" t="s">
        <v>107</v>
      </c>
      <c r="X836" s="73">
        <f>VLOOKUP(W836,[11]definitions_list_lookup!$V$12:$W$15,2,FALSE)</f>
        <v>2</v>
      </c>
      <c r="Y836" s="75" t="s">
        <v>243</v>
      </c>
      <c r="Z836" s="75">
        <f>VLOOKUP(Y836,[11]definitions_list_lookup!$AT$3:$AU$5,2,FALSE)</f>
        <v>2</v>
      </c>
      <c r="AA836" s="75">
        <v>10</v>
      </c>
      <c r="AB836" s="75"/>
      <c r="AC836" s="73"/>
      <c r="AD836" s="73"/>
      <c r="AE836" s="73" t="e">
        <f>VLOOKUP(AD836,definitions_list_lookup!$Y$12:$Z$15,2,FALSE)</f>
        <v>#N/A</v>
      </c>
      <c r="AF836" s="75"/>
      <c r="AG836" s="75" t="e">
        <f>VLOOKUP(AF836,definitions_list_lookup!$AT$3:$AU$5,2,FALSE)</f>
        <v>#N/A</v>
      </c>
      <c r="AH836" s="73"/>
      <c r="AI836" s="73"/>
      <c r="AJ836" s="73"/>
      <c r="AK836" s="72"/>
      <c r="AL836" s="76"/>
      <c r="AM836" s="76"/>
      <c r="AN836" s="72"/>
      <c r="AO836" s="76"/>
      <c r="AP836" s="72"/>
      <c r="AQ836" s="72"/>
      <c r="AR836" s="72"/>
      <c r="AS836" s="72"/>
      <c r="AT836" s="77">
        <v>7</v>
      </c>
      <c r="AU836" s="78">
        <v>270</v>
      </c>
      <c r="AV836" s="77">
        <v>18</v>
      </c>
      <c r="AW836" s="77">
        <v>360</v>
      </c>
      <c r="AX836" s="77">
        <f t="shared" si="335"/>
        <v>159.29882129184404</v>
      </c>
      <c r="AY836" s="77">
        <f t="shared" si="336"/>
        <v>159.29882129184404</v>
      </c>
      <c r="AZ836" s="77">
        <f t="shared" si="337"/>
        <v>70.845562306706725</v>
      </c>
      <c r="BA836" s="77">
        <f t="shared" si="338"/>
        <v>249.29882129184404</v>
      </c>
      <c r="BB836" s="77">
        <f t="shared" si="339"/>
        <v>19.154437693293275</v>
      </c>
      <c r="BC836" s="77">
        <f t="shared" si="340"/>
        <v>339.29882129184404</v>
      </c>
      <c r="BD836" s="79">
        <f t="shared" si="341"/>
        <v>19.154437693293275</v>
      </c>
      <c r="BE836" s="70">
        <f t="shared" si="343"/>
        <v>49.154437693293275</v>
      </c>
      <c r="BF836" s="70">
        <f t="shared" si="344"/>
        <v>10.845562306706725</v>
      </c>
    </row>
    <row r="837" spans="3:58" s="70" customFormat="1">
      <c r="C837" s="70" t="s">
        <v>1386</v>
      </c>
      <c r="D837" s="70" t="s">
        <v>1387</v>
      </c>
      <c r="E837" s="70">
        <v>151</v>
      </c>
      <c r="F837" s="70">
        <v>1</v>
      </c>
      <c r="G837" s="71" t="str">
        <f t="shared" si="342"/>
        <v>151-1</v>
      </c>
      <c r="H837" s="70">
        <v>0</v>
      </c>
      <c r="I837" s="70">
        <v>87</v>
      </c>
      <c r="J837" s="70" t="b">
        <f>IF((I837/100)&gt;(VLOOKUP($G837,[11]Depth_Lookup!$A$3:$L$542,9,FALSE)),"Value too high",TRUE)</f>
        <v>1</v>
      </c>
      <c r="K837" s="29">
        <f>(VLOOKUP($G837,[11]Depth_Lookup!$A$3:$Z$542,11,FALSE))+(H837/100)</f>
        <v>404.25</v>
      </c>
      <c r="L837" s="29">
        <f>(VLOOKUP($G837,[11]Depth_Lookup!$A$3:$Z$542,11,FALSE))+(I837/100)</f>
        <v>405.12</v>
      </c>
      <c r="M837" s="67">
        <v>18</v>
      </c>
      <c r="N837" s="70" t="s">
        <v>1389</v>
      </c>
      <c r="O837" s="70" t="s">
        <v>233</v>
      </c>
      <c r="P837" s="73"/>
      <c r="Q837" s="73"/>
      <c r="R837" s="73"/>
      <c r="S837" s="74"/>
      <c r="T837" s="73"/>
      <c r="U837" s="75"/>
      <c r="V837" s="73"/>
      <c r="W837" s="73" t="s">
        <v>168</v>
      </c>
      <c r="X837" s="73">
        <f>VLOOKUP(W837,[11]definitions_list_lookup!$V$12:$W$15,2,FALSE)</f>
        <v>0</v>
      </c>
      <c r="Y837" s="75"/>
      <c r="Z837" s="75" t="e">
        <f>VLOOKUP(Y837,[11]definitions_list_lookup!$AT$3:$AU$5,2,FALSE)</f>
        <v>#N/A</v>
      </c>
      <c r="AA837" s="75"/>
      <c r="AB837" s="75"/>
      <c r="AC837" s="73"/>
      <c r="AD837" s="73"/>
      <c r="AE837" s="73" t="e">
        <f>VLOOKUP(AD837,definitions_list_lookup!$Y$12:$Z$15,2,FALSE)</f>
        <v>#N/A</v>
      </c>
      <c r="AF837" s="75"/>
      <c r="AG837" s="75" t="e">
        <f>VLOOKUP(AF837,definitions_list_lookup!$AT$3:$AU$5,2,FALSE)</f>
        <v>#N/A</v>
      </c>
      <c r="AH837" s="73"/>
      <c r="AI837" s="73"/>
      <c r="AJ837" s="73"/>
      <c r="AK837" s="72"/>
      <c r="AL837" s="76"/>
      <c r="AM837" s="76"/>
      <c r="AN837" s="72"/>
      <c r="AO837" s="76"/>
      <c r="AP837" s="72"/>
      <c r="AQ837" s="72"/>
      <c r="AR837" s="72"/>
      <c r="AS837" s="72"/>
      <c r="AT837" s="77">
        <v>13</v>
      </c>
      <c r="AU837" s="78">
        <v>90</v>
      </c>
      <c r="AV837" s="77">
        <v>12</v>
      </c>
      <c r="AW837" s="77">
        <v>360</v>
      </c>
      <c r="AX837" s="77">
        <f t="shared" si="335"/>
        <v>-132.63526217234607</v>
      </c>
      <c r="AY837" s="77">
        <f t="shared" si="336"/>
        <v>227.36473782765393</v>
      </c>
      <c r="AZ837" s="77">
        <f t="shared" si="337"/>
        <v>72.577313847501586</v>
      </c>
      <c r="BA837" s="77">
        <f t="shared" si="338"/>
        <v>317.36473782765393</v>
      </c>
      <c r="BB837" s="77">
        <f t="shared" si="339"/>
        <v>17.422686152498414</v>
      </c>
      <c r="BC837" s="77">
        <f t="shared" si="340"/>
        <v>47.364737827653926</v>
      </c>
      <c r="BD837" s="79">
        <f t="shared" si="341"/>
        <v>17.422686152498414</v>
      </c>
      <c r="BE837" s="70">
        <f t="shared" si="343"/>
        <v>47.422686152498414</v>
      </c>
      <c r="BF837" s="70">
        <f t="shared" si="344"/>
        <v>12.577313847501586</v>
      </c>
    </row>
    <row r="838" spans="3:58" s="70" customFormat="1">
      <c r="C838" s="70" t="s">
        <v>1386</v>
      </c>
      <c r="D838" s="70" t="s">
        <v>1387</v>
      </c>
      <c r="E838" s="70">
        <v>151</v>
      </c>
      <c r="F838" s="70">
        <v>2</v>
      </c>
      <c r="G838" s="71" t="str">
        <f t="shared" si="342"/>
        <v>151-2</v>
      </c>
      <c r="H838" s="70">
        <v>0</v>
      </c>
      <c r="I838" s="70">
        <v>94</v>
      </c>
      <c r="J838" s="70" t="b">
        <f>IF((I838/100)&gt;(VLOOKUP($G838,[11]Depth_Lookup!$A$3:$L$542,9,FALSE)),"Value too high",TRUE)</f>
        <v>1</v>
      </c>
      <c r="K838" s="29">
        <f>(VLOOKUP($G838,[11]Depth_Lookup!$A$3:$Z$542,11,FALSE))+(H838/100)</f>
        <v>405.12</v>
      </c>
      <c r="L838" s="29">
        <f>(VLOOKUP($G838,[11]Depth_Lookup!$A$3:$Z$542,11,FALSE))+(I838/100)</f>
        <v>406.06</v>
      </c>
      <c r="M838" s="67">
        <v>18</v>
      </c>
      <c r="N838" s="70" t="s">
        <v>1389</v>
      </c>
      <c r="O838" s="70" t="s">
        <v>233</v>
      </c>
      <c r="P838" s="73"/>
      <c r="Q838" s="73"/>
      <c r="R838" s="73"/>
      <c r="S838" s="74"/>
      <c r="T838" s="73" t="s">
        <v>170</v>
      </c>
      <c r="U838" s="75" t="s">
        <v>155</v>
      </c>
      <c r="V838" s="73" t="s">
        <v>176</v>
      </c>
      <c r="W838" s="73" t="s">
        <v>107</v>
      </c>
      <c r="X838" s="73">
        <f>VLOOKUP(W838,[11]definitions_list_lookup!$V$12:$W$15,2,FALSE)</f>
        <v>2</v>
      </c>
      <c r="Y838" s="75" t="s">
        <v>242</v>
      </c>
      <c r="Z838" s="75">
        <f>VLOOKUP(Y838,[11]definitions_list_lookup!$AT$3:$AU$5,2,FALSE)</f>
        <v>1</v>
      </c>
      <c r="AA838" s="75">
        <v>10</v>
      </c>
      <c r="AB838" s="75"/>
      <c r="AC838" s="73"/>
      <c r="AD838" s="73"/>
      <c r="AE838" s="73" t="e">
        <f>VLOOKUP(AD838,definitions_list_lookup!$Y$12:$Z$15,2,FALSE)</f>
        <v>#N/A</v>
      </c>
      <c r="AF838" s="75"/>
      <c r="AG838" s="75" t="e">
        <f>VLOOKUP(AF838,definitions_list_lookup!$AT$3:$AU$5,2,FALSE)</f>
        <v>#N/A</v>
      </c>
      <c r="AH838" s="73"/>
      <c r="AI838" s="73"/>
      <c r="AJ838" s="73"/>
      <c r="AK838" s="72"/>
      <c r="AL838" s="76"/>
      <c r="AM838" s="76"/>
      <c r="AN838" s="72"/>
      <c r="AO838" s="76"/>
      <c r="AP838" s="72"/>
      <c r="AQ838" s="72"/>
      <c r="AR838" s="72"/>
      <c r="AS838" s="72"/>
      <c r="AT838" s="77">
        <v>17</v>
      </c>
      <c r="AU838" s="78">
        <v>90</v>
      </c>
      <c r="AV838" s="77">
        <v>0</v>
      </c>
      <c r="AW838" s="77">
        <v>360</v>
      </c>
      <c r="AX838" s="77">
        <f t="shared" si="335"/>
        <v>-90.000000000000014</v>
      </c>
      <c r="AY838" s="77">
        <f t="shared" si="336"/>
        <v>270</v>
      </c>
      <c r="AZ838" s="77">
        <f t="shared" si="337"/>
        <v>73</v>
      </c>
      <c r="BA838" s="77">
        <f t="shared" si="338"/>
        <v>360</v>
      </c>
      <c r="BB838" s="77">
        <f t="shared" si="339"/>
        <v>17</v>
      </c>
      <c r="BC838" s="77">
        <f t="shared" si="340"/>
        <v>90</v>
      </c>
      <c r="BD838" s="79">
        <f t="shared" si="341"/>
        <v>17</v>
      </c>
      <c r="BE838" s="70">
        <f t="shared" si="343"/>
        <v>47</v>
      </c>
      <c r="BF838" s="70">
        <f t="shared" si="344"/>
        <v>13</v>
      </c>
    </row>
    <row r="839" spans="3:58" s="70" customFormat="1">
      <c r="C839" s="70" t="s">
        <v>1386</v>
      </c>
      <c r="D839" s="70" t="s">
        <v>1387</v>
      </c>
      <c r="E839" s="70">
        <v>151</v>
      </c>
      <c r="F839" s="70">
        <v>3</v>
      </c>
      <c r="G839" s="71" t="str">
        <f t="shared" si="342"/>
        <v>151-3</v>
      </c>
      <c r="H839" s="70">
        <v>0</v>
      </c>
      <c r="I839" s="70">
        <v>71</v>
      </c>
      <c r="J839" s="70" t="b">
        <f>IF((I839/100)&gt;(VLOOKUP($G839,[11]Depth_Lookup!$A$3:$L$542,9,FALSE)),"Value too high",TRUE)</f>
        <v>1</v>
      </c>
      <c r="K839" s="29">
        <f>(VLOOKUP($G839,[11]Depth_Lookup!$A$3:$Z$542,11,FALSE))+(H839/100)</f>
        <v>406.06</v>
      </c>
      <c r="L839" s="29">
        <f>(VLOOKUP($G839,[11]Depth_Lookup!$A$3:$Z$542,11,FALSE))+(I839/100)</f>
        <v>406.77</v>
      </c>
      <c r="M839" s="67">
        <v>18</v>
      </c>
      <c r="N839" s="70" t="s">
        <v>1389</v>
      </c>
      <c r="O839" s="70" t="s">
        <v>233</v>
      </c>
      <c r="P839" s="73"/>
      <c r="Q839" s="73"/>
      <c r="R839" s="73"/>
      <c r="S839" s="74"/>
      <c r="T839" s="73" t="s">
        <v>170</v>
      </c>
      <c r="U839" s="75" t="s">
        <v>155</v>
      </c>
      <c r="V839" s="73" t="s">
        <v>176</v>
      </c>
      <c r="W839" s="73" t="s">
        <v>107</v>
      </c>
      <c r="X839" s="73">
        <f>VLOOKUP(W839,[11]definitions_list_lookup!$V$12:$W$15,2,FALSE)</f>
        <v>2</v>
      </c>
      <c r="Y839" s="75" t="s">
        <v>242</v>
      </c>
      <c r="Z839" s="75">
        <f>VLOOKUP(Y839,[11]definitions_list_lookup!$AT$3:$AU$5,2,FALSE)</f>
        <v>1</v>
      </c>
      <c r="AA839" s="75">
        <v>3</v>
      </c>
      <c r="AB839" s="75"/>
      <c r="AC839" s="73"/>
      <c r="AD839" s="73"/>
      <c r="AE839" s="73" t="e">
        <f>VLOOKUP(AD839,definitions_list_lookup!$Y$12:$Z$15,2,FALSE)</f>
        <v>#N/A</v>
      </c>
      <c r="AF839" s="75"/>
      <c r="AG839" s="75" t="e">
        <f>VLOOKUP(AF839,definitions_list_lookup!$AT$3:$AU$5,2,FALSE)</f>
        <v>#N/A</v>
      </c>
      <c r="AH839" s="73"/>
      <c r="AI839" s="73"/>
      <c r="AJ839" s="73"/>
      <c r="AK839" s="72"/>
      <c r="AL839" s="76"/>
      <c r="AM839" s="76"/>
      <c r="AN839" s="72"/>
      <c r="AO839" s="76"/>
      <c r="AP839" s="72"/>
      <c r="AQ839" s="72"/>
      <c r="AR839" s="72"/>
      <c r="AS839" s="72"/>
      <c r="AT839" s="77">
        <v>20</v>
      </c>
      <c r="AU839" s="78">
        <v>90</v>
      </c>
      <c r="AV839" s="77">
        <v>3</v>
      </c>
      <c r="AW839" s="77">
        <v>180</v>
      </c>
      <c r="AX839" s="77">
        <f t="shared" si="335"/>
        <v>-81.806343441052562</v>
      </c>
      <c r="AY839" s="77">
        <f t="shared" si="336"/>
        <v>278.19365655894745</v>
      </c>
      <c r="AZ839" s="77">
        <f t="shared" si="337"/>
        <v>69.810315885827563</v>
      </c>
      <c r="BA839" s="77">
        <f t="shared" si="338"/>
        <v>8.1936565589474384</v>
      </c>
      <c r="BB839" s="77">
        <f t="shared" si="339"/>
        <v>20.189684114172437</v>
      </c>
      <c r="BC839" s="77">
        <f t="shared" si="340"/>
        <v>98.193656558947453</v>
      </c>
      <c r="BD839" s="79">
        <f t="shared" si="341"/>
        <v>20.189684114172437</v>
      </c>
      <c r="BE839" s="70">
        <f t="shared" si="343"/>
        <v>50.189684114172437</v>
      </c>
      <c r="BF839" s="70">
        <f t="shared" si="344"/>
        <v>9.8103158858275634</v>
      </c>
    </row>
    <row r="840" spans="3:58" s="70" customFormat="1">
      <c r="G840" s="71" t="str">
        <f t="shared" ref="G840:G841" si="346">E840&amp;"-"&amp;F840</f>
        <v>-</v>
      </c>
      <c r="K840" s="29"/>
      <c r="L840" s="29"/>
      <c r="M840" s="67"/>
      <c r="P840" s="73"/>
      <c r="Q840" s="73"/>
      <c r="R840" s="73"/>
      <c r="S840" s="74"/>
      <c r="T840" s="73"/>
      <c r="U840" s="75"/>
      <c r="V840" s="73"/>
      <c r="W840" s="73"/>
      <c r="X840" s="73" t="e">
        <f>VLOOKUP(W840,definitions_list_lookup!$V$12:$W$15,2,FALSE)</f>
        <v>#N/A</v>
      </c>
      <c r="Y840" s="75"/>
      <c r="Z840" s="75" t="e">
        <f>VLOOKUP(Y840,definitions_list_lookup!$AT$3:$AU$5,2,FALSE)</f>
        <v>#N/A</v>
      </c>
      <c r="AA840" s="75"/>
      <c r="AB840" s="75"/>
      <c r="AC840" s="73"/>
      <c r="AD840" s="73"/>
      <c r="AE840" s="73" t="e">
        <f>VLOOKUP(AD840,definitions_list_lookup!$Y$12:$Z$15,2,FALSE)</f>
        <v>#N/A</v>
      </c>
      <c r="AF840" s="75"/>
      <c r="AG840" s="75" t="e">
        <f>VLOOKUP(AF840,definitions_list_lookup!$AT$3:$AU$5,2,FALSE)</f>
        <v>#N/A</v>
      </c>
      <c r="AH840" s="73"/>
      <c r="AI840" s="73"/>
      <c r="AJ840" s="73"/>
      <c r="AK840" s="72"/>
      <c r="AL840" s="76"/>
      <c r="AM840" s="76"/>
      <c r="AN840" s="72"/>
      <c r="AO840" s="76"/>
      <c r="AP840" s="72"/>
      <c r="AQ840" s="72"/>
      <c r="AR840" s="72"/>
      <c r="AS840" s="72"/>
      <c r="AT840" s="77"/>
      <c r="AU840" s="78"/>
      <c r="AV840" s="77"/>
      <c r="AW840" s="77"/>
      <c r="AX840" s="77"/>
      <c r="AY840" s="77"/>
      <c r="AZ840" s="77"/>
      <c r="BA840" s="77"/>
      <c r="BB840" s="77"/>
      <c r="BC840" s="77"/>
      <c r="BD840" s="79"/>
    </row>
    <row r="841" spans="3:58" s="70" customFormat="1">
      <c r="G841" s="71" t="str">
        <f t="shared" si="346"/>
        <v>-</v>
      </c>
      <c r="K841" s="29"/>
      <c r="L841" s="29"/>
      <c r="M841" s="67"/>
      <c r="P841" s="73"/>
      <c r="Q841" s="73"/>
      <c r="R841" s="73"/>
      <c r="S841" s="74"/>
      <c r="T841" s="73"/>
      <c r="U841" s="75"/>
      <c r="V841" s="73"/>
      <c r="W841" s="73"/>
      <c r="X841" s="73" t="e">
        <f>VLOOKUP(W841,definitions_list_lookup!$V$12:$W$15,2,FALSE)</f>
        <v>#N/A</v>
      </c>
      <c r="Y841" s="75"/>
      <c r="Z841" s="75" t="e">
        <f>VLOOKUP(Y841,definitions_list_lookup!$AT$3:$AU$5,2,FALSE)</f>
        <v>#N/A</v>
      </c>
      <c r="AA841" s="75"/>
      <c r="AB841" s="75"/>
      <c r="AC841" s="73"/>
      <c r="AD841" s="73"/>
      <c r="AE841" s="73" t="e">
        <f>VLOOKUP(AD841,definitions_list_lookup!$Y$12:$Z$15,2,FALSE)</f>
        <v>#N/A</v>
      </c>
      <c r="AF841" s="75"/>
      <c r="AG841" s="75" t="e">
        <f>VLOOKUP(AF841,definitions_list_lookup!$AT$3:$AU$5,2,FALSE)</f>
        <v>#N/A</v>
      </c>
      <c r="AH841" s="73"/>
      <c r="AI841" s="73"/>
      <c r="AJ841" s="73"/>
      <c r="AK841" s="72"/>
      <c r="AL841" s="76"/>
      <c r="AM841" s="76"/>
      <c r="AN841" s="72"/>
      <c r="AO841" s="76"/>
      <c r="AP841" s="72"/>
      <c r="AQ841" s="72"/>
      <c r="AR841" s="72"/>
      <c r="AS841" s="72"/>
      <c r="AT841" s="77"/>
      <c r="AU841" s="78"/>
      <c r="AV841" s="77"/>
      <c r="AW841" s="77"/>
      <c r="AX841" s="77"/>
      <c r="AY841" s="77"/>
      <c r="AZ841" s="77"/>
      <c r="BA841" s="77"/>
      <c r="BB841" s="77"/>
      <c r="BC841" s="77"/>
      <c r="BD841" s="79"/>
    </row>
    <row r="842" spans="3:58" s="70" customFormat="1">
      <c r="G842" s="71" t="str">
        <f t="shared" ref="G842:G905" si="347">E842&amp;"-"&amp;F842</f>
        <v>-</v>
      </c>
      <c r="K842" s="29"/>
      <c r="L842" s="29"/>
      <c r="M842" s="67"/>
      <c r="P842" s="73"/>
      <c r="Q842" s="73"/>
      <c r="R842" s="73"/>
      <c r="S842" s="74"/>
      <c r="T842" s="73"/>
      <c r="U842" s="75"/>
      <c r="V842" s="73"/>
      <c r="W842" s="73"/>
      <c r="X842" s="73" t="e">
        <f>VLOOKUP(W842,definitions_list_lookup!$V$12:$W$15,2,FALSE)</f>
        <v>#N/A</v>
      </c>
      <c r="Y842" s="75"/>
      <c r="Z842" s="75" t="e">
        <f>VLOOKUP(Y842,definitions_list_lookup!$AT$3:$AU$5,2,FALSE)</f>
        <v>#N/A</v>
      </c>
      <c r="AA842" s="75"/>
      <c r="AB842" s="75"/>
      <c r="AC842" s="73"/>
      <c r="AD842" s="73"/>
      <c r="AE842" s="73" t="e">
        <f>VLOOKUP(AD842,definitions_list_lookup!$Y$12:$Z$15,2,FALSE)</f>
        <v>#N/A</v>
      </c>
      <c r="AF842" s="75"/>
      <c r="AG842" s="75" t="e">
        <f>VLOOKUP(AF842,definitions_list_lookup!$AT$3:$AU$5,2,FALSE)</f>
        <v>#N/A</v>
      </c>
      <c r="AH842" s="73"/>
      <c r="AI842" s="73"/>
      <c r="AJ842" s="73"/>
      <c r="AK842" s="72"/>
      <c r="AL842" s="76"/>
      <c r="AM842" s="76"/>
      <c r="AN842" s="72"/>
      <c r="AO842" s="76"/>
      <c r="AP842" s="72"/>
      <c r="AQ842" s="72"/>
      <c r="AR842" s="72"/>
      <c r="AS842" s="72"/>
      <c r="AT842" s="77"/>
      <c r="AU842" s="78"/>
      <c r="AV842" s="77"/>
      <c r="AW842" s="77"/>
      <c r="AX842" s="77"/>
      <c r="AY842" s="77"/>
      <c r="AZ842" s="77"/>
      <c r="BA842" s="77"/>
      <c r="BB842" s="77"/>
      <c r="BC842" s="77"/>
      <c r="BD842" s="79"/>
    </row>
    <row r="843" spans="3:58" s="70" customFormat="1">
      <c r="G843" s="71" t="str">
        <f t="shared" si="347"/>
        <v>-</v>
      </c>
      <c r="K843" s="29"/>
      <c r="L843" s="29"/>
      <c r="M843" s="67"/>
      <c r="P843" s="73"/>
      <c r="Q843" s="73"/>
      <c r="R843" s="73"/>
      <c r="S843" s="74"/>
      <c r="T843" s="73"/>
      <c r="U843" s="75"/>
      <c r="V843" s="73"/>
      <c r="W843" s="73"/>
      <c r="X843" s="73" t="e">
        <f>VLOOKUP(W843,definitions_list_lookup!$V$12:$W$15,2,FALSE)</f>
        <v>#N/A</v>
      </c>
      <c r="Y843" s="75"/>
      <c r="Z843" s="75" t="e">
        <f>VLOOKUP(Y843,definitions_list_lookup!$AT$3:$AU$5,2,FALSE)</f>
        <v>#N/A</v>
      </c>
      <c r="AA843" s="75"/>
      <c r="AB843" s="75"/>
      <c r="AC843" s="73"/>
      <c r="AD843" s="73"/>
      <c r="AE843" s="73" t="e">
        <f>VLOOKUP(AD843,definitions_list_lookup!$Y$12:$Z$15,2,FALSE)</f>
        <v>#N/A</v>
      </c>
      <c r="AF843" s="75"/>
      <c r="AG843" s="75" t="e">
        <f>VLOOKUP(AF843,definitions_list_lookup!$AT$3:$AU$5,2,FALSE)</f>
        <v>#N/A</v>
      </c>
      <c r="AH843" s="73"/>
      <c r="AI843" s="73"/>
      <c r="AJ843" s="73"/>
      <c r="AK843" s="72"/>
      <c r="AL843" s="76"/>
      <c r="AM843" s="76"/>
      <c r="AN843" s="72"/>
      <c r="AO843" s="76"/>
      <c r="AP843" s="72"/>
      <c r="AQ843" s="72"/>
      <c r="AR843" s="72"/>
      <c r="AS843" s="72"/>
      <c r="AT843" s="77"/>
      <c r="AU843" s="78"/>
      <c r="AV843" s="77"/>
      <c r="AW843" s="77"/>
      <c r="AX843" s="77"/>
      <c r="AY843" s="77"/>
      <c r="AZ843" s="77"/>
      <c r="BA843" s="77"/>
      <c r="BB843" s="77"/>
      <c r="BC843" s="77"/>
      <c r="BD843" s="79"/>
    </row>
    <row r="844" spans="3:58" s="70" customFormat="1">
      <c r="G844" s="71" t="str">
        <f t="shared" si="347"/>
        <v>-</v>
      </c>
      <c r="K844" s="29"/>
      <c r="L844" s="29"/>
      <c r="M844" s="67"/>
      <c r="P844" s="73"/>
      <c r="Q844" s="73"/>
      <c r="R844" s="73"/>
      <c r="S844" s="74"/>
      <c r="T844" s="73"/>
      <c r="U844" s="75"/>
      <c r="V844" s="73"/>
      <c r="W844" s="73"/>
      <c r="X844" s="73" t="e">
        <f>VLOOKUP(W844,definitions_list_lookup!$V$12:$W$15,2,FALSE)</f>
        <v>#N/A</v>
      </c>
      <c r="Y844" s="75"/>
      <c r="Z844" s="75" t="e">
        <f>VLOOKUP(Y844,definitions_list_lookup!$AT$3:$AU$5,2,FALSE)</f>
        <v>#N/A</v>
      </c>
      <c r="AA844" s="75"/>
      <c r="AB844" s="75"/>
      <c r="AC844" s="73"/>
      <c r="AD844" s="73"/>
      <c r="AE844" s="73" t="e">
        <f>VLOOKUP(AD844,definitions_list_lookup!$Y$12:$Z$15,2,FALSE)</f>
        <v>#N/A</v>
      </c>
      <c r="AF844" s="75"/>
      <c r="AG844" s="75" t="e">
        <f>VLOOKUP(AF844,definitions_list_lookup!$AT$3:$AU$5,2,FALSE)</f>
        <v>#N/A</v>
      </c>
      <c r="AH844" s="73"/>
      <c r="AI844" s="73"/>
      <c r="AJ844" s="73"/>
      <c r="AK844" s="72"/>
      <c r="AL844" s="76"/>
      <c r="AM844" s="76"/>
      <c r="AN844" s="72"/>
      <c r="AO844" s="76"/>
      <c r="AP844" s="72"/>
      <c r="AQ844" s="72"/>
      <c r="AR844" s="72"/>
      <c r="AS844" s="72"/>
      <c r="AT844" s="77"/>
      <c r="AU844" s="78"/>
      <c r="AV844" s="77"/>
      <c r="AW844" s="77"/>
      <c r="AX844" s="77"/>
      <c r="AY844" s="77"/>
      <c r="AZ844" s="77"/>
      <c r="BA844" s="77"/>
      <c r="BB844" s="77"/>
      <c r="BC844" s="77"/>
      <c r="BD844" s="79"/>
    </row>
    <row r="845" spans="3:58" s="70" customFormat="1">
      <c r="G845" s="71" t="str">
        <f t="shared" si="347"/>
        <v>-</v>
      </c>
      <c r="K845" s="29"/>
      <c r="L845" s="29"/>
      <c r="M845" s="67"/>
      <c r="P845" s="73"/>
      <c r="Q845" s="73"/>
      <c r="R845" s="73"/>
      <c r="S845" s="74"/>
      <c r="T845" s="73"/>
      <c r="U845" s="75"/>
      <c r="V845" s="73"/>
      <c r="W845" s="73"/>
      <c r="X845" s="73" t="e">
        <f>VLOOKUP(W845,definitions_list_lookup!$V$12:$W$15,2,FALSE)</f>
        <v>#N/A</v>
      </c>
      <c r="Y845" s="75"/>
      <c r="Z845" s="75" t="e">
        <f>VLOOKUP(Y845,definitions_list_lookup!$AT$3:$AU$5,2,FALSE)</f>
        <v>#N/A</v>
      </c>
      <c r="AA845" s="75"/>
      <c r="AB845" s="75"/>
      <c r="AC845" s="73"/>
      <c r="AD845" s="73"/>
      <c r="AE845" s="73" t="e">
        <f>VLOOKUP(AD845,definitions_list_lookup!$Y$12:$Z$15,2,FALSE)</f>
        <v>#N/A</v>
      </c>
      <c r="AF845" s="75"/>
      <c r="AG845" s="75" t="e">
        <f>VLOOKUP(AF845,definitions_list_lookup!$AT$3:$AU$5,2,FALSE)</f>
        <v>#N/A</v>
      </c>
      <c r="AH845" s="73"/>
      <c r="AI845" s="73"/>
      <c r="AJ845" s="73"/>
      <c r="AK845" s="72"/>
      <c r="AL845" s="76"/>
      <c r="AM845" s="76"/>
      <c r="AN845" s="72"/>
      <c r="AO845" s="76"/>
      <c r="AP845" s="72"/>
      <c r="AQ845" s="72"/>
      <c r="AR845" s="72"/>
      <c r="AS845" s="72"/>
      <c r="AT845" s="77"/>
      <c r="AU845" s="78"/>
      <c r="AV845" s="77"/>
      <c r="AW845" s="77"/>
      <c r="AX845" s="77"/>
      <c r="AY845" s="77"/>
      <c r="AZ845" s="77"/>
      <c r="BA845" s="77"/>
      <c r="BB845" s="77"/>
      <c r="BC845" s="77"/>
      <c r="BD845" s="79"/>
    </row>
    <row r="846" spans="3:58" s="70" customFormat="1">
      <c r="G846" s="71" t="str">
        <f t="shared" si="347"/>
        <v>-</v>
      </c>
      <c r="K846" s="29"/>
      <c r="L846" s="29"/>
      <c r="M846" s="67"/>
      <c r="P846" s="73"/>
      <c r="Q846" s="73"/>
      <c r="R846" s="73"/>
      <c r="S846" s="74"/>
      <c r="T846" s="73"/>
      <c r="U846" s="75"/>
      <c r="V846" s="73"/>
      <c r="W846" s="73"/>
      <c r="X846" s="73" t="e">
        <f>VLOOKUP(W846,definitions_list_lookup!$V$12:$W$15,2,FALSE)</f>
        <v>#N/A</v>
      </c>
      <c r="Y846" s="75"/>
      <c r="Z846" s="75" t="e">
        <f>VLOOKUP(Y846,definitions_list_lookup!$AT$3:$AU$5,2,FALSE)</f>
        <v>#N/A</v>
      </c>
      <c r="AA846" s="75"/>
      <c r="AB846" s="75"/>
      <c r="AC846" s="73"/>
      <c r="AD846" s="73"/>
      <c r="AE846" s="73" t="e">
        <f>VLOOKUP(AD846,definitions_list_lookup!$Y$12:$Z$15,2,FALSE)</f>
        <v>#N/A</v>
      </c>
      <c r="AF846" s="75"/>
      <c r="AG846" s="75" t="e">
        <f>VLOOKUP(AF846,definitions_list_lookup!$AT$3:$AU$5,2,FALSE)</f>
        <v>#N/A</v>
      </c>
      <c r="AH846" s="73"/>
      <c r="AI846" s="73"/>
      <c r="AJ846" s="73"/>
      <c r="AK846" s="72"/>
      <c r="AL846" s="76"/>
      <c r="AM846" s="76"/>
      <c r="AN846" s="72"/>
      <c r="AO846" s="76"/>
      <c r="AP846" s="72"/>
      <c r="AQ846" s="72"/>
      <c r="AR846" s="72"/>
      <c r="AS846" s="72"/>
      <c r="AT846" s="77"/>
      <c r="AU846" s="78"/>
      <c r="AV846" s="77"/>
      <c r="AW846" s="77"/>
      <c r="AX846" s="77"/>
      <c r="AY846" s="77"/>
      <c r="AZ846" s="77"/>
      <c r="BA846" s="77"/>
      <c r="BB846" s="77"/>
      <c r="BC846" s="77"/>
      <c r="BD846" s="79"/>
    </row>
    <row r="847" spans="3:58" s="70" customFormat="1">
      <c r="G847" s="71" t="str">
        <f t="shared" si="347"/>
        <v>-</v>
      </c>
      <c r="K847" s="29"/>
      <c r="L847" s="29"/>
      <c r="M847" s="67"/>
      <c r="P847" s="73"/>
      <c r="Q847" s="73"/>
      <c r="R847" s="73"/>
      <c r="S847" s="74"/>
      <c r="T847" s="73"/>
      <c r="U847" s="75"/>
      <c r="V847" s="73"/>
      <c r="W847" s="73"/>
      <c r="X847" s="73" t="e">
        <f>VLOOKUP(W847,definitions_list_lookup!$V$12:$W$15,2,FALSE)</f>
        <v>#N/A</v>
      </c>
      <c r="Y847" s="75"/>
      <c r="Z847" s="75" t="e">
        <f>VLOOKUP(Y847,definitions_list_lookup!$AT$3:$AU$5,2,FALSE)</f>
        <v>#N/A</v>
      </c>
      <c r="AA847" s="75"/>
      <c r="AB847" s="75"/>
      <c r="AC847" s="73"/>
      <c r="AD847" s="73"/>
      <c r="AE847" s="73" t="e">
        <f>VLOOKUP(AD847,definitions_list_lookup!$Y$12:$Z$15,2,FALSE)</f>
        <v>#N/A</v>
      </c>
      <c r="AF847" s="75"/>
      <c r="AG847" s="75" t="e">
        <f>VLOOKUP(AF847,definitions_list_lookup!$AT$3:$AU$5,2,FALSE)</f>
        <v>#N/A</v>
      </c>
      <c r="AH847" s="73"/>
      <c r="AI847" s="73"/>
      <c r="AJ847" s="73"/>
      <c r="AK847" s="72"/>
      <c r="AL847" s="76"/>
      <c r="AM847" s="76"/>
      <c r="AN847" s="72"/>
      <c r="AO847" s="76"/>
      <c r="AP847" s="72"/>
      <c r="AQ847" s="72"/>
      <c r="AR847" s="72"/>
      <c r="AS847" s="72"/>
      <c r="AT847" s="77"/>
      <c r="AU847" s="78"/>
      <c r="AV847" s="77"/>
      <c r="AW847" s="77"/>
      <c r="AX847" s="77"/>
      <c r="AY847" s="77"/>
      <c r="AZ847" s="77"/>
      <c r="BA847" s="77"/>
      <c r="BB847" s="77"/>
      <c r="BC847" s="77"/>
      <c r="BD847" s="79"/>
    </row>
    <row r="848" spans="3:58" s="70" customFormat="1">
      <c r="G848" s="71" t="str">
        <f t="shared" si="347"/>
        <v>-</v>
      </c>
      <c r="K848" s="29"/>
      <c r="L848" s="29"/>
      <c r="M848" s="67"/>
      <c r="P848" s="73"/>
      <c r="Q848" s="73"/>
      <c r="R848" s="73"/>
      <c r="S848" s="74"/>
      <c r="T848" s="73"/>
      <c r="U848" s="75"/>
      <c r="V848" s="73"/>
      <c r="W848" s="73"/>
      <c r="X848" s="73" t="e">
        <f>VLOOKUP(W848,definitions_list_lookup!$V$12:$W$15,2,FALSE)</f>
        <v>#N/A</v>
      </c>
      <c r="Y848" s="75"/>
      <c r="Z848" s="75" t="e">
        <f>VLOOKUP(Y848,definitions_list_lookup!$AT$3:$AU$5,2,FALSE)</f>
        <v>#N/A</v>
      </c>
      <c r="AA848" s="75"/>
      <c r="AB848" s="75"/>
      <c r="AC848" s="73"/>
      <c r="AD848" s="73"/>
      <c r="AE848" s="73" t="e">
        <f>VLOOKUP(AD848,definitions_list_lookup!$Y$12:$Z$15,2,FALSE)</f>
        <v>#N/A</v>
      </c>
      <c r="AF848" s="75"/>
      <c r="AG848" s="75" t="e">
        <f>VLOOKUP(AF848,definitions_list_lookup!$AT$3:$AU$5,2,FALSE)</f>
        <v>#N/A</v>
      </c>
      <c r="AH848" s="73"/>
      <c r="AI848" s="73"/>
      <c r="AJ848" s="73"/>
      <c r="AK848" s="72"/>
      <c r="AL848" s="76"/>
      <c r="AM848" s="76"/>
      <c r="AN848" s="72"/>
      <c r="AO848" s="76"/>
      <c r="AP848" s="72"/>
      <c r="AQ848" s="72"/>
      <c r="AR848" s="72"/>
      <c r="AS848" s="72"/>
      <c r="AT848" s="77"/>
      <c r="AU848" s="78"/>
      <c r="AV848" s="77"/>
      <c r="AW848" s="77"/>
      <c r="AX848" s="77"/>
      <c r="AY848" s="77"/>
      <c r="AZ848" s="77"/>
      <c r="BA848" s="77"/>
      <c r="BB848" s="77"/>
      <c r="BC848" s="77"/>
      <c r="BD848" s="79"/>
    </row>
    <row r="849" spans="7:56" s="70" customFormat="1">
      <c r="G849" s="71" t="str">
        <f t="shared" si="347"/>
        <v>-</v>
      </c>
      <c r="K849" s="29"/>
      <c r="L849" s="29"/>
      <c r="M849" s="67"/>
      <c r="P849" s="73"/>
      <c r="Q849" s="73"/>
      <c r="R849" s="73"/>
      <c r="S849" s="74"/>
      <c r="T849" s="73"/>
      <c r="U849" s="75"/>
      <c r="V849" s="73"/>
      <c r="W849" s="73"/>
      <c r="X849" s="73" t="e">
        <f>VLOOKUP(W849,definitions_list_lookup!$V$12:$W$15,2,FALSE)</f>
        <v>#N/A</v>
      </c>
      <c r="Y849" s="75"/>
      <c r="Z849" s="75" t="e">
        <f>VLOOKUP(Y849,definitions_list_lookup!$AT$3:$AU$5,2,FALSE)</f>
        <v>#N/A</v>
      </c>
      <c r="AA849" s="75"/>
      <c r="AB849" s="75"/>
      <c r="AC849" s="73"/>
      <c r="AD849" s="73"/>
      <c r="AE849" s="73" t="e">
        <f>VLOOKUP(AD849,definitions_list_lookup!$Y$12:$Z$15,2,FALSE)</f>
        <v>#N/A</v>
      </c>
      <c r="AF849" s="75"/>
      <c r="AG849" s="75" t="e">
        <f>VLOOKUP(AF849,definitions_list_lookup!$AT$3:$AU$5,2,FALSE)</f>
        <v>#N/A</v>
      </c>
      <c r="AH849" s="73"/>
      <c r="AI849" s="73"/>
      <c r="AJ849" s="73"/>
      <c r="AK849" s="72"/>
      <c r="AL849" s="76"/>
      <c r="AM849" s="76"/>
      <c r="AN849" s="72"/>
      <c r="AO849" s="76"/>
      <c r="AP849" s="72"/>
      <c r="AQ849" s="72"/>
      <c r="AR849" s="72"/>
      <c r="AS849" s="72"/>
      <c r="AT849" s="77"/>
      <c r="AU849" s="78"/>
      <c r="AV849" s="77"/>
      <c r="AW849" s="77"/>
      <c r="AX849" s="77"/>
      <c r="AY849" s="77"/>
      <c r="AZ849" s="77"/>
      <c r="BA849" s="77"/>
      <c r="BB849" s="77"/>
      <c r="BC849" s="77"/>
      <c r="BD849" s="79"/>
    </row>
    <row r="850" spans="7:56" s="70" customFormat="1">
      <c r="G850" s="71" t="str">
        <f t="shared" si="347"/>
        <v>-</v>
      </c>
      <c r="K850" s="29"/>
      <c r="L850" s="29"/>
      <c r="M850" s="67"/>
      <c r="P850" s="73"/>
      <c r="Q850" s="73"/>
      <c r="R850" s="73"/>
      <c r="S850" s="74"/>
      <c r="T850" s="73"/>
      <c r="U850" s="75"/>
      <c r="V850" s="73"/>
      <c r="W850" s="73"/>
      <c r="X850" s="73" t="e">
        <f>VLOOKUP(W850,definitions_list_lookup!$V$12:$W$15,2,FALSE)</f>
        <v>#N/A</v>
      </c>
      <c r="Y850" s="75"/>
      <c r="Z850" s="75" t="e">
        <f>VLOOKUP(Y850,definitions_list_lookup!$AT$3:$AU$5,2,FALSE)</f>
        <v>#N/A</v>
      </c>
      <c r="AA850" s="75"/>
      <c r="AB850" s="75"/>
      <c r="AC850" s="73"/>
      <c r="AD850" s="73"/>
      <c r="AE850" s="73" t="e">
        <f>VLOOKUP(AD850,definitions_list_lookup!$Y$12:$Z$15,2,FALSE)</f>
        <v>#N/A</v>
      </c>
      <c r="AF850" s="75"/>
      <c r="AG850" s="75" t="e">
        <f>VLOOKUP(AF850,definitions_list_lookup!$AT$3:$AU$5,2,FALSE)</f>
        <v>#N/A</v>
      </c>
      <c r="AH850" s="73"/>
      <c r="AI850" s="73"/>
      <c r="AJ850" s="73"/>
      <c r="AK850" s="72"/>
      <c r="AL850" s="76"/>
      <c r="AM850" s="76"/>
      <c r="AN850" s="72"/>
      <c r="AO850" s="76"/>
      <c r="AP850" s="72"/>
      <c r="AQ850" s="72"/>
      <c r="AR850" s="72"/>
      <c r="AS850" s="72"/>
      <c r="AT850" s="77"/>
      <c r="AU850" s="78"/>
      <c r="AV850" s="77"/>
      <c r="AW850" s="77"/>
      <c r="AX850" s="77"/>
      <c r="AY850" s="77"/>
      <c r="AZ850" s="77"/>
      <c r="BA850" s="77"/>
      <c r="BB850" s="77"/>
      <c r="BC850" s="77"/>
      <c r="BD850" s="79"/>
    </row>
    <row r="851" spans="7:56" s="70" customFormat="1">
      <c r="G851" s="71" t="str">
        <f t="shared" si="347"/>
        <v>-</v>
      </c>
      <c r="K851" s="29"/>
      <c r="L851" s="29"/>
      <c r="M851" s="67"/>
      <c r="P851" s="73"/>
      <c r="Q851" s="73"/>
      <c r="R851" s="73"/>
      <c r="S851" s="74"/>
      <c r="T851" s="73"/>
      <c r="U851" s="75"/>
      <c r="V851" s="73"/>
      <c r="W851" s="73"/>
      <c r="X851" s="73" t="e">
        <f>VLOOKUP(W851,definitions_list_lookup!$V$12:$W$15,2,FALSE)</f>
        <v>#N/A</v>
      </c>
      <c r="Y851" s="75"/>
      <c r="Z851" s="75" t="e">
        <f>VLOOKUP(Y851,definitions_list_lookup!$AT$3:$AU$5,2,FALSE)</f>
        <v>#N/A</v>
      </c>
      <c r="AA851" s="75"/>
      <c r="AB851" s="75"/>
      <c r="AC851" s="73"/>
      <c r="AD851" s="73"/>
      <c r="AE851" s="73" t="e">
        <f>VLOOKUP(AD851,definitions_list_lookup!$Y$12:$Z$15,2,FALSE)</f>
        <v>#N/A</v>
      </c>
      <c r="AF851" s="75"/>
      <c r="AG851" s="75" t="e">
        <f>VLOOKUP(AF851,definitions_list_lookup!$AT$3:$AU$5,2,FALSE)</f>
        <v>#N/A</v>
      </c>
      <c r="AH851" s="73"/>
      <c r="AI851" s="73"/>
      <c r="AJ851" s="73"/>
      <c r="AK851" s="72"/>
      <c r="AL851" s="76"/>
      <c r="AM851" s="76"/>
      <c r="AN851" s="72"/>
      <c r="AO851" s="76"/>
      <c r="AP851" s="72"/>
      <c r="AQ851" s="72"/>
      <c r="AR851" s="72"/>
      <c r="AS851" s="72"/>
      <c r="AT851" s="77"/>
      <c r="AU851" s="78"/>
      <c r="AV851" s="77"/>
      <c r="AW851" s="77"/>
      <c r="AX851" s="77"/>
      <c r="AY851" s="77"/>
      <c r="AZ851" s="77"/>
      <c r="BA851" s="77"/>
      <c r="BB851" s="77"/>
      <c r="BC851" s="77"/>
      <c r="BD851" s="79"/>
    </row>
    <row r="852" spans="7:56" s="70" customFormat="1">
      <c r="G852" s="71" t="str">
        <f t="shared" si="347"/>
        <v>-</v>
      </c>
      <c r="K852" s="29"/>
      <c r="L852" s="29"/>
      <c r="M852" s="67"/>
      <c r="P852" s="73"/>
      <c r="Q852" s="73"/>
      <c r="R852" s="73"/>
      <c r="S852" s="74"/>
      <c r="T852" s="73"/>
      <c r="U852" s="75"/>
      <c r="V852" s="73"/>
      <c r="W852" s="73"/>
      <c r="X852" s="73" t="e">
        <f>VLOOKUP(W852,definitions_list_lookup!$V$12:$W$15,2,FALSE)</f>
        <v>#N/A</v>
      </c>
      <c r="Y852" s="75"/>
      <c r="Z852" s="75" t="e">
        <f>VLOOKUP(Y852,definitions_list_lookup!$AT$3:$AU$5,2,FALSE)</f>
        <v>#N/A</v>
      </c>
      <c r="AA852" s="75"/>
      <c r="AB852" s="75"/>
      <c r="AC852" s="73"/>
      <c r="AD852" s="73"/>
      <c r="AE852" s="73" t="e">
        <f>VLOOKUP(AD852,definitions_list_lookup!$Y$12:$Z$15,2,FALSE)</f>
        <v>#N/A</v>
      </c>
      <c r="AF852" s="75"/>
      <c r="AG852" s="75" t="e">
        <f>VLOOKUP(AF852,definitions_list_lookup!$AT$3:$AU$5,2,FALSE)</f>
        <v>#N/A</v>
      </c>
      <c r="AH852" s="73"/>
      <c r="AI852" s="73"/>
      <c r="AJ852" s="73"/>
      <c r="AK852" s="72"/>
      <c r="AL852" s="76"/>
      <c r="AM852" s="76"/>
      <c r="AN852" s="72"/>
      <c r="AO852" s="76"/>
      <c r="AP852" s="72"/>
      <c r="AQ852" s="72"/>
      <c r="AR852" s="72"/>
      <c r="AS852" s="72"/>
      <c r="AT852" s="77"/>
      <c r="AU852" s="78"/>
      <c r="AV852" s="77"/>
      <c r="AW852" s="77"/>
      <c r="AX852" s="77"/>
      <c r="AY852" s="77"/>
      <c r="AZ852" s="77"/>
      <c r="BA852" s="77"/>
      <c r="BB852" s="77"/>
      <c r="BC852" s="77"/>
      <c r="BD852" s="79"/>
    </row>
    <row r="853" spans="7:56" s="70" customFormat="1">
      <c r="G853" s="71" t="str">
        <f t="shared" si="347"/>
        <v>-</v>
      </c>
      <c r="K853" s="29"/>
      <c r="L853" s="29"/>
      <c r="M853" s="67"/>
      <c r="P853" s="73"/>
      <c r="Q853" s="73"/>
      <c r="R853" s="73"/>
      <c r="S853" s="74"/>
      <c r="T853" s="73"/>
      <c r="U853" s="75"/>
      <c r="V853" s="73"/>
      <c r="W853" s="73"/>
      <c r="X853" s="73" t="e">
        <f>VLOOKUP(W853,definitions_list_lookup!$V$12:$W$15,2,FALSE)</f>
        <v>#N/A</v>
      </c>
      <c r="Y853" s="75"/>
      <c r="Z853" s="75" t="e">
        <f>VLOOKUP(Y853,definitions_list_lookup!$AT$3:$AU$5,2,FALSE)</f>
        <v>#N/A</v>
      </c>
      <c r="AA853" s="75"/>
      <c r="AB853" s="75"/>
      <c r="AC853" s="73"/>
      <c r="AD853" s="73"/>
      <c r="AE853" s="73" t="e">
        <f>VLOOKUP(AD853,definitions_list_lookup!$Y$12:$Z$15,2,FALSE)</f>
        <v>#N/A</v>
      </c>
      <c r="AF853" s="75"/>
      <c r="AG853" s="75" t="e">
        <f>VLOOKUP(AF853,definitions_list_lookup!$AT$3:$AU$5,2,FALSE)</f>
        <v>#N/A</v>
      </c>
      <c r="AH853" s="73"/>
      <c r="AI853" s="73"/>
      <c r="AJ853" s="73"/>
      <c r="AK853" s="72"/>
      <c r="AL853" s="76"/>
      <c r="AM853" s="76"/>
      <c r="AN853" s="72"/>
      <c r="AO853" s="76"/>
      <c r="AP853" s="72"/>
      <c r="AQ853" s="72"/>
      <c r="AR853" s="72"/>
      <c r="AS853" s="72"/>
      <c r="AT853" s="77"/>
      <c r="AU853" s="78"/>
      <c r="AV853" s="77"/>
      <c r="AW853" s="77"/>
      <c r="AX853" s="77"/>
      <c r="AY853" s="77"/>
      <c r="AZ853" s="77"/>
      <c r="BA853" s="77"/>
      <c r="BB853" s="77"/>
      <c r="BC853" s="77"/>
      <c r="BD853" s="79"/>
    </row>
    <row r="854" spans="7:56" s="70" customFormat="1">
      <c r="G854" s="71" t="str">
        <f t="shared" si="347"/>
        <v>-</v>
      </c>
      <c r="K854" s="29"/>
      <c r="L854" s="29"/>
      <c r="M854" s="67"/>
      <c r="P854" s="73"/>
      <c r="Q854" s="73"/>
      <c r="R854" s="73"/>
      <c r="S854" s="74"/>
      <c r="T854" s="73"/>
      <c r="U854" s="75"/>
      <c r="V854" s="73"/>
      <c r="W854" s="73"/>
      <c r="X854" s="73" t="e">
        <f>VLOOKUP(W854,definitions_list_lookup!$V$12:$W$15,2,FALSE)</f>
        <v>#N/A</v>
      </c>
      <c r="Y854" s="75"/>
      <c r="Z854" s="75" t="e">
        <f>VLOOKUP(Y854,definitions_list_lookup!$AT$3:$AU$5,2,FALSE)</f>
        <v>#N/A</v>
      </c>
      <c r="AA854" s="75"/>
      <c r="AB854" s="75"/>
      <c r="AC854" s="73"/>
      <c r="AD854" s="73"/>
      <c r="AE854" s="73" t="e">
        <f>VLOOKUP(AD854,definitions_list_lookup!$Y$12:$Z$15,2,FALSE)</f>
        <v>#N/A</v>
      </c>
      <c r="AF854" s="75"/>
      <c r="AG854" s="75" t="e">
        <f>VLOOKUP(AF854,definitions_list_lookup!$AT$3:$AU$5,2,FALSE)</f>
        <v>#N/A</v>
      </c>
      <c r="AH854" s="73"/>
      <c r="AI854" s="73"/>
      <c r="AJ854" s="73"/>
      <c r="AK854" s="72"/>
      <c r="AL854" s="76"/>
      <c r="AM854" s="76"/>
      <c r="AN854" s="72"/>
      <c r="AO854" s="76"/>
      <c r="AP854" s="72"/>
      <c r="AQ854" s="72"/>
      <c r="AR854" s="72"/>
      <c r="AS854" s="72"/>
      <c r="AT854" s="77"/>
      <c r="AU854" s="78"/>
      <c r="AV854" s="77"/>
      <c r="AW854" s="77"/>
      <c r="AX854" s="77"/>
      <c r="AY854" s="77"/>
      <c r="AZ854" s="77"/>
      <c r="BA854" s="77"/>
      <c r="BB854" s="77"/>
      <c r="BC854" s="77"/>
      <c r="BD854" s="79"/>
    </row>
    <row r="855" spans="7:56" s="70" customFormat="1">
      <c r="G855" s="71" t="str">
        <f t="shared" si="347"/>
        <v>-</v>
      </c>
      <c r="K855" s="29"/>
      <c r="L855" s="29"/>
      <c r="M855" s="67"/>
      <c r="P855" s="73"/>
      <c r="Q855" s="73"/>
      <c r="R855" s="73"/>
      <c r="S855" s="74"/>
      <c r="T855" s="73"/>
      <c r="U855" s="75"/>
      <c r="V855" s="73"/>
      <c r="W855" s="73"/>
      <c r="X855" s="73" t="e">
        <f>VLOOKUP(W855,definitions_list_lookup!$V$12:$W$15,2,FALSE)</f>
        <v>#N/A</v>
      </c>
      <c r="Y855" s="75"/>
      <c r="Z855" s="75" t="e">
        <f>VLOOKUP(Y855,definitions_list_lookup!$AT$3:$AU$5,2,FALSE)</f>
        <v>#N/A</v>
      </c>
      <c r="AA855" s="75"/>
      <c r="AB855" s="75"/>
      <c r="AC855" s="73"/>
      <c r="AD855" s="73"/>
      <c r="AE855" s="73" t="e">
        <f>VLOOKUP(AD855,definitions_list_lookup!$Y$12:$Z$15,2,FALSE)</f>
        <v>#N/A</v>
      </c>
      <c r="AF855" s="75"/>
      <c r="AG855" s="75" t="e">
        <f>VLOOKUP(AF855,definitions_list_lookup!$AT$3:$AU$5,2,FALSE)</f>
        <v>#N/A</v>
      </c>
      <c r="AH855" s="73"/>
      <c r="AI855" s="73"/>
      <c r="AJ855" s="73"/>
      <c r="AK855" s="72"/>
      <c r="AL855" s="76"/>
      <c r="AM855" s="76"/>
      <c r="AN855" s="72"/>
      <c r="AO855" s="76"/>
      <c r="AP855" s="72"/>
      <c r="AQ855" s="72"/>
      <c r="AR855" s="72"/>
      <c r="AS855" s="72"/>
      <c r="AT855" s="77"/>
      <c r="AU855" s="78"/>
      <c r="AV855" s="77"/>
      <c r="AW855" s="77"/>
      <c r="AX855" s="77"/>
      <c r="AY855" s="77"/>
      <c r="AZ855" s="77"/>
      <c r="BA855" s="77"/>
      <c r="BB855" s="77"/>
      <c r="BC855" s="77"/>
      <c r="BD855" s="79"/>
    </row>
    <row r="856" spans="7:56" s="70" customFormat="1">
      <c r="G856" s="71" t="str">
        <f t="shared" si="347"/>
        <v>-</v>
      </c>
      <c r="K856" s="29"/>
      <c r="L856" s="29"/>
      <c r="M856" s="67"/>
      <c r="P856" s="73"/>
      <c r="Q856" s="73"/>
      <c r="R856" s="73"/>
      <c r="S856" s="74"/>
      <c r="T856" s="73"/>
      <c r="U856" s="75"/>
      <c r="V856" s="73"/>
      <c r="W856" s="73"/>
      <c r="X856" s="73" t="e">
        <f>VLOOKUP(W856,definitions_list_lookup!$V$12:$W$15,2,FALSE)</f>
        <v>#N/A</v>
      </c>
      <c r="Y856" s="75"/>
      <c r="Z856" s="75" t="e">
        <f>VLOOKUP(Y856,definitions_list_lookup!$AT$3:$AU$5,2,FALSE)</f>
        <v>#N/A</v>
      </c>
      <c r="AA856" s="75"/>
      <c r="AB856" s="75"/>
      <c r="AC856" s="73"/>
      <c r="AD856" s="73"/>
      <c r="AE856" s="73" t="e">
        <f>VLOOKUP(AD856,definitions_list_lookup!$Y$12:$Z$15,2,FALSE)</f>
        <v>#N/A</v>
      </c>
      <c r="AF856" s="75"/>
      <c r="AG856" s="75" t="e">
        <f>VLOOKUP(AF856,definitions_list_lookup!$AT$3:$AU$5,2,FALSE)</f>
        <v>#N/A</v>
      </c>
      <c r="AH856" s="73"/>
      <c r="AI856" s="73"/>
      <c r="AJ856" s="73"/>
      <c r="AK856" s="72"/>
      <c r="AL856" s="76"/>
      <c r="AM856" s="76"/>
      <c r="AN856" s="72"/>
      <c r="AO856" s="76"/>
      <c r="AP856" s="72"/>
      <c r="AQ856" s="72"/>
      <c r="AR856" s="72"/>
      <c r="AS856" s="72"/>
      <c r="AT856" s="77"/>
      <c r="AU856" s="78"/>
      <c r="AV856" s="77"/>
      <c r="AW856" s="77"/>
      <c r="AX856" s="77"/>
      <c r="AY856" s="77"/>
      <c r="AZ856" s="77"/>
      <c r="BA856" s="77"/>
      <c r="BB856" s="77"/>
      <c r="BC856" s="77"/>
      <c r="BD856" s="79"/>
    </row>
    <row r="857" spans="7:56" s="70" customFormat="1">
      <c r="G857" s="71" t="str">
        <f t="shared" si="347"/>
        <v>-</v>
      </c>
      <c r="K857" s="29"/>
      <c r="L857" s="29"/>
      <c r="M857" s="67"/>
      <c r="P857" s="73"/>
      <c r="Q857" s="73"/>
      <c r="R857" s="73"/>
      <c r="S857" s="74"/>
      <c r="T857" s="73"/>
      <c r="U857" s="75"/>
      <c r="V857" s="73"/>
      <c r="W857" s="73"/>
      <c r="X857" s="73" t="e">
        <f>VLOOKUP(W857,definitions_list_lookup!$V$12:$W$15,2,FALSE)</f>
        <v>#N/A</v>
      </c>
      <c r="Y857" s="75"/>
      <c r="Z857" s="75" t="e">
        <f>VLOOKUP(Y857,definitions_list_lookup!$AT$3:$AU$5,2,FALSE)</f>
        <v>#N/A</v>
      </c>
      <c r="AA857" s="75"/>
      <c r="AB857" s="75"/>
      <c r="AC857" s="73"/>
      <c r="AD857" s="73"/>
      <c r="AE857" s="73" t="e">
        <f>VLOOKUP(AD857,definitions_list_lookup!$Y$12:$Z$15,2,FALSE)</f>
        <v>#N/A</v>
      </c>
      <c r="AF857" s="75"/>
      <c r="AG857" s="75" t="e">
        <f>VLOOKUP(AF857,definitions_list_lookup!$AT$3:$AU$5,2,FALSE)</f>
        <v>#N/A</v>
      </c>
      <c r="AH857" s="73"/>
      <c r="AI857" s="73"/>
      <c r="AJ857" s="73"/>
      <c r="AK857" s="72"/>
      <c r="AL857" s="76"/>
      <c r="AM857" s="76"/>
      <c r="AN857" s="72"/>
      <c r="AO857" s="76"/>
      <c r="AP857" s="72"/>
      <c r="AQ857" s="72"/>
      <c r="AR857" s="72"/>
      <c r="AS857" s="72"/>
      <c r="AT857" s="77"/>
      <c r="AU857" s="78"/>
      <c r="AV857" s="77"/>
      <c r="AW857" s="77"/>
      <c r="AX857" s="77"/>
      <c r="AY857" s="77"/>
      <c r="AZ857" s="77"/>
      <c r="BA857" s="77"/>
      <c r="BB857" s="77"/>
      <c r="BC857" s="77"/>
      <c r="BD857" s="79"/>
    </row>
    <row r="858" spans="7:56" s="70" customFormat="1">
      <c r="G858" s="71" t="str">
        <f t="shared" si="347"/>
        <v>-</v>
      </c>
      <c r="K858" s="29"/>
      <c r="L858" s="29"/>
      <c r="M858" s="67"/>
      <c r="P858" s="73"/>
      <c r="Q858" s="73"/>
      <c r="R858" s="73"/>
      <c r="S858" s="74"/>
      <c r="T858" s="73"/>
      <c r="U858" s="75"/>
      <c r="V858" s="73"/>
      <c r="W858" s="73"/>
      <c r="X858" s="73" t="e">
        <f>VLOOKUP(W858,definitions_list_lookup!$V$12:$W$15,2,FALSE)</f>
        <v>#N/A</v>
      </c>
      <c r="Y858" s="75"/>
      <c r="Z858" s="75" t="e">
        <f>VLOOKUP(Y858,definitions_list_lookup!$AT$3:$AU$5,2,FALSE)</f>
        <v>#N/A</v>
      </c>
      <c r="AA858" s="75"/>
      <c r="AB858" s="75"/>
      <c r="AC858" s="73"/>
      <c r="AD858" s="73"/>
      <c r="AE858" s="73" t="e">
        <f>VLOOKUP(AD858,definitions_list_lookup!$Y$12:$Z$15,2,FALSE)</f>
        <v>#N/A</v>
      </c>
      <c r="AF858" s="75"/>
      <c r="AG858" s="75" t="e">
        <f>VLOOKUP(AF858,definitions_list_lookup!$AT$3:$AU$5,2,FALSE)</f>
        <v>#N/A</v>
      </c>
      <c r="AH858" s="73"/>
      <c r="AI858" s="73"/>
      <c r="AJ858" s="73"/>
      <c r="AK858" s="72"/>
      <c r="AL858" s="76"/>
      <c r="AM858" s="76"/>
      <c r="AN858" s="72"/>
      <c r="AO858" s="76"/>
      <c r="AP858" s="72"/>
      <c r="AQ858" s="72"/>
      <c r="AR858" s="72"/>
      <c r="AS858" s="72"/>
      <c r="AT858" s="77"/>
      <c r="AU858" s="78"/>
      <c r="AV858" s="77"/>
      <c r="AW858" s="77"/>
      <c r="AX858" s="77"/>
      <c r="AY858" s="77"/>
      <c r="AZ858" s="77"/>
      <c r="BA858" s="77"/>
      <c r="BB858" s="77"/>
      <c r="BC858" s="77"/>
      <c r="BD858" s="79"/>
    </row>
    <row r="859" spans="7:56" s="70" customFormat="1">
      <c r="G859" s="71" t="str">
        <f t="shared" si="347"/>
        <v>-</v>
      </c>
      <c r="K859" s="29"/>
      <c r="L859" s="29"/>
      <c r="M859" s="67"/>
      <c r="P859" s="73"/>
      <c r="Q859" s="73"/>
      <c r="R859" s="73"/>
      <c r="S859" s="74"/>
      <c r="T859" s="73"/>
      <c r="U859" s="75"/>
      <c r="V859" s="73"/>
      <c r="W859" s="73"/>
      <c r="X859" s="73" t="e">
        <f>VLOOKUP(W859,definitions_list_lookup!$V$12:$W$15,2,FALSE)</f>
        <v>#N/A</v>
      </c>
      <c r="Y859" s="75"/>
      <c r="Z859" s="75" t="e">
        <f>VLOOKUP(Y859,definitions_list_lookup!$AT$3:$AU$5,2,FALSE)</f>
        <v>#N/A</v>
      </c>
      <c r="AA859" s="75"/>
      <c r="AB859" s="75"/>
      <c r="AC859" s="73"/>
      <c r="AD859" s="73"/>
      <c r="AE859" s="73" t="e">
        <f>VLOOKUP(AD859,definitions_list_lookup!$Y$12:$Z$15,2,FALSE)</f>
        <v>#N/A</v>
      </c>
      <c r="AF859" s="75"/>
      <c r="AG859" s="75" t="e">
        <f>VLOOKUP(AF859,definitions_list_lookup!$AT$3:$AU$5,2,FALSE)</f>
        <v>#N/A</v>
      </c>
      <c r="AH859" s="73"/>
      <c r="AI859" s="73"/>
      <c r="AJ859" s="73"/>
      <c r="AK859" s="72"/>
      <c r="AL859" s="76"/>
      <c r="AM859" s="76"/>
      <c r="AN859" s="72"/>
      <c r="AO859" s="76"/>
      <c r="AP859" s="72"/>
      <c r="AQ859" s="72"/>
      <c r="AR859" s="72"/>
      <c r="AS859" s="72"/>
      <c r="AT859" s="77"/>
      <c r="AU859" s="78"/>
      <c r="AV859" s="77"/>
      <c r="AW859" s="77"/>
      <c r="AX859" s="77"/>
      <c r="AY859" s="77"/>
      <c r="AZ859" s="77"/>
      <c r="BA859" s="77"/>
      <c r="BB859" s="77"/>
      <c r="BC859" s="77"/>
      <c r="BD859" s="79"/>
    </row>
    <row r="860" spans="7:56" s="70" customFormat="1">
      <c r="G860" s="71" t="str">
        <f t="shared" si="347"/>
        <v>-</v>
      </c>
      <c r="K860" s="29"/>
      <c r="L860" s="29"/>
      <c r="M860" s="67"/>
      <c r="P860" s="73"/>
      <c r="Q860" s="73"/>
      <c r="R860" s="73"/>
      <c r="S860" s="74"/>
      <c r="T860" s="73"/>
      <c r="U860" s="75"/>
      <c r="V860" s="73"/>
      <c r="W860" s="73"/>
      <c r="X860" s="73" t="e">
        <f>VLOOKUP(W860,definitions_list_lookup!$V$12:$W$15,2,FALSE)</f>
        <v>#N/A</v>
      </c>
      <c r="Y860" s="75"/>
      <c r="Z860" s="75" t="e">
        <f>VLOOKUP(Y860,definitions_list_lookup!$AT$3:$AU$5,2,FALSE)</f>
        <v>#N/A</v>
      </c>
      <c r="AA860" s="75"/>
      <c r="AB860" s="75"/>
      <c r="AC860" s="73"/>
      <c r="AD860" s="73"/>
      <c r="AE860" s="73" t="e">
        <f>VLOOKUP(AD860,definitions_list_lookup!$Y$12:$Z$15,2,FALSE)</f>
        <v>#N/A</v>
      </c>
      <c r="AF860" s="75"/>
      <c r="AG860" s="75" t="e">
        <f>VLOOKUP(AF860,definitions_list_lookup!$AT$3:$AU$5,2,FALSE)</f>
        <v>#N/A</v>
      </c>
      <c r="AH860" s="73"/>
      <c r="AI860" s="73"/>
      <c r="AJ860" s="73"/>
      <c r="AK860" s="72"/>
      <c r="AL860" s="76"/>
      <c r="AM860" s="76"/>
      <c r="AN860" s="72"/>
      <c r="AO860" s="76"/>
      <c r="AP860" s="72"/>
      <c r="AQ860" s="72"/>
      <c r="AR860" s="72"/>
      <c r="AS860" s="72"/>
      <c r="AT860" s="77"/>
      <c r="AU860" s="78"/>
      <c r="AV860" s="77"/>
      <c r="AW860" s="77"/>
      <c r="AX860" s="77"/>
      <c r="AY860" s="77"/>
      <c r="AZ860" s="77"/>
      <c r="BA860" s="77"/>
      <c r="BB860" s="77"/>
      <c r="BC860" s="77"/>
      <c r="BD860" s="79"/>
    </row>
    <row r="861" spans="7:56" s="70" customFormat="1">
      <c r="G861" s="71" t="str">
        <f t="shared" si="347"/>
        <v>-</v>
      </c>
      <c r="K861" s="29"/>
      <c r="L861" s="29"/>
      <c r="M861" s="67"/>
      <c r="P861" s="73"/>
      <c r="Q861" s="73"/>
      <c r="R861" s="73"/>
      <c r="S861" s="74"/>
      <c r="T861" s="73"/>
      <c r="U861" s="75"/>
      <c r="V861" s="73"/>
      <c r="W861" s="73"/>
      <c r="X861" s="73" t="e">
        <f>VLOOKUP(W861,definitions_list_lookup!$V$12:$W$15,2,FALSE)</f>
        <v>#N/A</v>
      </c>
      <c r="Y861" s="75"/>
      <c r="Z861" s="75" t="e">
        <f>VLOOKUP(Y861,definitions_list_lookup!$AT$3:$AU$5,2,FALSE)</f>
        <v>#N/A</v>
      </c>
      <c r="AA861" s="75"/>
      <c r="AB861" s="75"/>
      <c r="AC861" s="73"/>
      <c r="AD861" s="73"/>
      <c r="AE861" s="73" t="e">
        <f>VLOOKUP(AD861,definitions_list_lookup!$Y$12:$Z$15,2,FALSE)</f>
        <v>#N/A</v>
      </c>
      <c r="AF861" s="75"/>
      <c r="AG861" s="75" t="e">
        <f>VLOOKUP(AF861,definitions_list_lookup!$AT$3:$AU$5,2,FALSE)</f>
        <v>#N/A</v>
      </c>
      <c r="AH861" s="73"/>
      <c r="AI861" s="73"/>
      <c r="AJ861" s="73"/>
      <c r="AK861" s="72"/>
      <c r="AL861" s="76"/>
      <c r="AM861" s="76"/>
      <c r="AN861" s="72"/>
      <c r="AO861" s="76"/>
      <c r="AP861" s="72"/>
      <c r="AQ861" s="72"/>
      <c r="AR861" s="72"/>
      <c r="AS861" s="72"/>
      <c r="AT861" s="77"/>
      <c r="AU861" s="78"/>
      <c r="AV861" s="77"/>
      <c r="AW861" s="77"/>
      <c r="AX861" s="77"/>
      <c r="AY861" s="77"/>
      <c r="AZ861" s="77"/>
      <c r="BA861" s="77"/>
      <c r="BB861" s="77"/>
      <c r="BC861" s="77"/>
      <c r="BD861" s="79"/>
    </row>
    <row r="862" spans="7:56" s="70" customFormat="1">
      <c r="G862" s="71" t="str">
        <f t="shared" si="347"/>
        <v>-</v>
      </c>
      <c r="K862" s="29"/>
      <c r="L862" s="29"/>
      <c r="M862" s="67"/>
      <c r="P862" s="73"/>
      <c r="Q862" s="73"/>
      <c r="R862" s="73"/>
      <c r="S862" s="74"/>
      <c r="T862" s="73"/>
      <c r="U862" s="75"/>
      <c r="V862" s="73"/>
      <c r="W862" s="73"/>
      <c r="X862" s="73" t="e">
        <f>VLOOKUP(W862,definitions_list_lookup!$V$12:$W$15,2,FALSE)</f>
        <v>#N/A</v>
      </c>
      <c r="Y862" s="75"/>
      <c r="Z862" s="75" t="e">
        <f>VLOOKUP(Y862,definitions_list_lookup!$AT$3:$AU$5,2,FALSE)</f>
        <v>#N/A</v>
      </c>
      <c r="AA862" s="75"/>
      <c r="AB862" s="75"/>
      <c r="AC862" s="73"/>
      <c r="AD862" s="73"/>
      <c r="AE862" s="73" t="e">
        <f>VLOOKUP(AD862,definitions_list_lookup!$Y$12:$Z$15,2,FALSE)</f>
        <v>#N/A</v>
      </c>
      <c r="AF862" s="75"/>
      <c r="AG862" s="75" t="e">
        <f>VLOOKUP(AF862,definitions_list_lookup!$AT$3:$AU$5,2,FALSE)</f>
        <v>#N/A</v>
      </c>
      <c r="AH862" s="73"/>
      <c r="AI862" s="73"/>
      <c r="AJ862" s="73"/>
      <c r="AK862" s="72"/>
      <c r="AL862" s="76"/>
      <c r="AM862" s="76"/>
      <c r="AN862" s="72"/>
      <c r="AO862" s="76"/>
      <c r="AP862" s="72"/>
      <c r="AQ862" s="72"/>
      <c r="AR862" s="72"/>
      <c r="AS862" s="72"/>
      <c r="AT862" s="77"/>
      <c r="AU862" s="78"/>
      <c r="AV862" s="77"/>
      <c r="AW862" s="77"/>
      <c r="AX862" s="77"/>
      <c r="AY862" s="77"/>
      <c r="AZ862" s="77"/>
      <c r="BA862" s="77"/>
      <c r="BB862" s="77"/>
      <c r="BC862" s="77"/>
      <c r="BD862" s="79"/>
    </row>
    <row r="863" spans="7:56" s="70" customFormat="1">
      <c r="G863" s="71" t="str">
        <f t="shared" si="347"/>
        <v>-</v>
      </c>
      <c r="K863" s="29"/>
      <c r="L863" s="29"/>
      <c r="M863" s="67"/>
      <c r="P863" s="73"/>
      <c r="Q863" s="73"/>
      <c r="R863" s="73"/>
      <c r="S863" s="74"/>
      <c r="T863" s="73"/>
      <c r="U863" s="75"/>
      <c r="V863" s="73"/>
      <c r="W863" s="73"/>
      <c r="X863" s="73" t="e">
        <f>VLOOKUP(W863,definitions_list_lookup!$V$12:$W$15,2,FALSE)</f>
        <v>#N/A</v>
      </c>
      <c r="Y863" s="75"/>
      <c r="Z863" s="75" t="e">
        <f>VLOOKUP(Y863,definitions_list_lookup!$AT$3:$AU$5,2,FALSE)</f>
        <v>#N/A</v>
      </c>
      <c r="AA863" s="75"/>
      <c r="AB863" s="75"/>
      <c r="AC863" s="73"/>
      <c r="AD863" s="73"/>
      <c r="AE863" s="73" t="e">
        <f>VLOOKUP(AD863,definitions_list_lookup!$Y$12:$Z$15,2,FALSE)</f>
        <v>#N/A</v>
      </c>
      <c r="AF863" s="75"/>
      <c r="AG863" s="75" t="e">
        <f>VLOOKUP(AF863,definitions_list_lookup!$AT$3:$AU$5,2,FALSE)</f>
        <v>#N/A</v>
      </c>
      <c r="AH863" s="73"/>
      <c r="AI863" s="73"/>
      <c r="AJ863" s="73"/>
      <c r="AK863" s="72"/>
      <c r="AL863" s="76"/>
      <c r="AM863" s="76"/>
      <c r="AN863" s="72"/>
      <c r="AO863" s="76"/>
      <c r="AP863" s="72"/>
      <c r="AQ863" s="72"/>
      <c r="AR863" s="72"/>
      <c r="AS863" s="72"/>
      <c r="AT863" s="77"/>
      <c r="AU863" s="78"/>
      <c r="AV863" s="77"/>
      <c r="AW863" s="77"/>
      <c r="AX863" s="77"/>
      <c r="AY863" s="77"/>
      <c r="AZ863" s="77"/>
      <c r="BA863" s="77"/>
      <c r="BB863" s="77"/>
      <c r="BC863" s="77"/>
      <c r="BD863" s="79"/>
    </row>
    <row r="864" spans="7:56" s="70" customFormat="1">
      <c r="G864" s="71" t="str">
        <f t="shared" si="347"/>
        <v>-</v>
      </c>
      <c r="K864" s="29"/>
      <c r="L864" s="29"/>
      <c r="M864" s="67"/>
      <c r="P864" s="73"/>
      <c r="Q864" s="73"/>
      <c r="R864" s="73"/>
      <c r="S864" s="74"/>
      <c r="T864" s="73"/>
      <c r="U864" s="75"/>
      <c r="V864" s="73"/>
      <c r="W864" s="73"/>
      <c r="X864" s="73" t="e">
        <f>VLOOKUP(W864,definitions_list_lookup!$V$12:$W$15,2,FALSE)</f>
        <v>#N/A</v>
      </c>
      <c r="Y864" s="75"/>
      <c r="Z864" s="75" t="e">
        <f>VLOOKUP(Y864,definitions_list_lookup!$AT$3:$AU$5,2,FALSE)</f>
        <v>#N/A</v>
      </c>
      <c r="AA864" s="75"/>
      <c r="AB864" s="75"/>
      <c r="AC864" s="73"/>
      <c r="AD864" s="73"/>
      <c r="AE864" s="73" t="e">
        <f>VLOOKUP(AD864,definitions_list_lookup!$Y$12:$Z$15,2,FALSE)</f>
        <v>#N/A</v>
      </c>
      <c r="AF864" s="75"/>
      <c r="AG864" s="75" t="e">
        <f>VLOOKUP(AF864,definitions_list_lookup!$AT$3:$AU$5,2,FALSE)</f>
        <v>#N/A</v>
      </c>
      <c r="AH864" s="73"/>
      <c r="AI864" s="73"/>
      <c r="AJ864" s="73"/>
      <c r="AK864" s="72"/>
      <c r="AL864" s="76"/>
      <c r="AM864" s="76"/>
      <c r="AN864" s="72"/>
      <c r="AO864" s="76"/>
      <c r="AP864" s="72"/>
      <c r="AQ864" s="72"/>
      <c r="AR864" s="72"/>
      <c r="AS864" s="72"/>
      <c r="AT864" s="77"/>
      <c r="AU864" s="78"/>
      <c r="AV864" s="77"/>
      <c r="AW864" s="77"/>
      <c r="AX864" s="77"/>
      <c r="AY864" s="77"/>
      <c r="AZ864" s="77"/>
      <c r="BA864" s="77"/>
      <c r="BB864" s="77"/>
      <c r="BC864" s="77"/>
      <c r="BD864" s="79"/>
    </row>
    <row r="865" spans="7:56" s="70" customFormat="1">
      <c r="G865" s="71" t="str">
        <f t="shared" si="347"/>
        <v>-</v>
      </c>
      <c r="K865" s="29"/>
      <c r="L865" s="29"/>
      <c r="M865" s="67"/>
      <c r="P865" s="73"/>
      <c r="Q865" s="73"/>
      <c r="R865" s="73"/>
      <c r="S865" s="74"/>
      <c r="T865" s="73"/>
      <c r="U865" s="75"/>
      <c r="V865" s="73"/>
      <c r="W865" s="73"/>
      <c r="X865" s="73" t="e">
        <f>VLOOKUP(W865,definitions_list_lookup!$V$12:$W$15,2,FALSE)</f>
        <v>#N/A</v>
      </c>
      <c r="Y865" s="75"/>
      <c r="Z865" s="75" t="e">
        <f>VLOOKUP(Y865,definitions_list_lookup!$AT$3:$AU$5,2,FALSE)</f>
        <v>#N/A</v>
      </c>
      <c r="AA865" s="75"/>
      <c r="AB865" s="75"/>
      <c r="AC865" s="73"/>
      <c r="AD865" s="73"/>
      <c r="AE865" s="73" t="e">
        <f>VLOOKUP(AD865,definitions_list_lookup!$Y$12:$Z$15,2,FALSE)</f>
        <v>#N/A</v>
      </c>
      <c r="AF865" s="75"/>
      <c r="AG865" s="75" t="e">
        <f>VLOOKUP(AF865,definitions_list_lookup!$AT$3:$AU$5,2,FALSE)</f>
        <v>#N/A</v>
      </c>
      <c r="AH865" s="73"/>
      <c r="AI865" s="73"/>
      <c r="AJ865" s="73"/>
      <c r="AK865" s="72"/>
      <c r="AL865" s="76"/>
      <c r="AM865" s="76"/>
      <c r="AN865" s="72"/>
      <c r="AO865" s="76"/>
      <c r="AP865" s="72"/>
      <c r="AQ865" s="72"/>
      <c r="AR865" s="72"/>
      <c r="AS865" s="72"/>
      <c r="AT865" s="77"/>
      <c r="AU865" s="78"/>
      <c r="AV865" s="77"/>
      <c r="AW865" s="77"/>
      <c r="AX865" s="77"/>
      <c r="AY865" s="77"/>
      <c r="AZ865" s="77"/>
      <c r="BA865" s="77"/>
      <c r="BB865" s="77"/>
      <c r="BC865" s="77"/>
      <c r="BD865" s="79"/>
    </row>
    <row r="866" spans="7:56" s="70" customFormat="1">
      <c r="G866" s="71" t="str">
        <f t="shared" si="347"/>
        <v>-</v>
      </c>
      <c r="K866" s="29"/>
      <c r="L866" s="29"/>
      <c r="M866" s="67"/>
      <c r="P866" s="73"/>
      <c r="Q866" s="73"/>
      <c r="R866" s="73"/>
      <c r="S866" s="74"/>
      <c r="T866" s="73"/>
      <c r="U866" s="75"/>
      <c r="V866" s="73"/>
      <c r="W866" s="73"/>
      <c r="X866" s="73" t="e">
        <f>VLOOKUP(W866,definitions_list_lookup!$V$12:$W$15,2,FALSE)</f>
        <v>#N/A</v>
      </c>
      <c r="Y866" s="75"/>
      <c r="Z866" s="75" t="e">
        <f>VLOOKUP(Y866,definitions_list_lookup!$AT$3:$AU$5,2,FALSE)</f>
        <v>#N/A</v>
      </c>
      <c r="AA866" s="75"/>
      <c r="AB866" s="75"/>
      <c r="AC866" s="73"/>
      <c r="AD866" s="73"/>
      <c r="AE866" s="73" t="e">
        <f>VLOOKUP(AD866,definitions_list_lookup!$Y$12:$Z$15,2,FALSE)</f>
        <v>#N/A</v>
      </c>
      <c r="AF866" s="75"/>
      <c r="AG866" s="75" t="e">
        <f>VLOOKUP(AF866,definitions_list_lookup!$AT$3:$AU$5,2,FALSE)</f>
        <v>#N/A</v>
      </c>
      <c r="AH866" s="73"/>
      <c r="AI866" s="73"/>
      <c r="AJ866" s="73"/>
      <c r="AK866" s="72"/>
      <c r="AL866" s="76"/>
      <c r="AM866" s="76"/>
      <c r="AN866" s="72"/>
      <c r="AO866" s="76"/>
      <c r="AP866" s="72"/>
      <c r="AQ866" s="72"/>
      <c r="AR866" s="72"/>
      <c r="AS866" s="72"/>
      <c r="AT866" s="77"/>
      <c r="AU866" s="78"/>
      <c r="AV866" s="77"/>
      <c r="AW866" s="77"/>
      <c r="AX866" s="77"/>
      <c r="AY866" s="77"/>
      <c r="AZ866" s="77"/>
      <c r="BA866" s="77"/>
      <c r="BB866" s="77"/>
      <c r="BC866" s="77"/>
      <c r="BD866" s="79"/>
    </row>
    <row r="867" spans="7:56" s="70" customFormat="1">
      <c r="G867" s="71" t="str">
        <f t="shared" si="347"/>
        <v>-</v>
      </c>
      <c r="K867" s="29"/>
      <c r="L867" s="29"/>
      <c r="M867" s="67"/>
      <c r="P867" s="73"/>
      <c r="Q867" s="73"/>
      <c r="R867" s="73"/>
      <c r="S867" s="74"/>
      <c r="T867" s="73"/>
      <c r="U867" s="75"/>
      <c r="V867" s="73"/>
      <c r="W867" s="73"/>
      <c r="X867" s="73" t="e">
        <f>VLOOKUP(W867,definitions_list_lookup!$V$12:$W$15,2,FALSE)</f>
        <v>#N/A</v>
      </c>
      <c r="Y867" s="75"/>
      <c r="Z867" s="75" t="e">
        <f>VLOOKUP(Y867,definitions_list_lookup!$AT$3:$AU$5,2,FALSE)</f>
        <v>#N/A</v>
      </c>
      <c r="AA867" s="75"/>
      <c r="AB867" s="75"/>
      <c r="AC867" s="73"/>
      <c r="AD867" s="73"/>
      <c r="AE867" s="73" t="e">
        <f>VLOOKUP(AD867,definitions_list_lookup!$Y$12:$Z$15,2,FALSE)</f>
        <v>#N/A</v>
      </c>
      <c r="AF867" s="75"/>
      <c r="AG867" s="75" t="e">
        <f>VLOOKUP(AF867,definitions_list_lookup!$AT$3:$AU$5,2,FALSE)</f>
        <v>#N/A</v>
      </c>
      <c r="AH867" s="73"/>
      <c r="AI867" s="73"/>
      <c r="AJ867" s="73"/>
      <c r="AK867" s="72"/>
      <c r="AL867" s="76"/>
      <c r="AM867" s="76"/>
      <c r="AN867" s="72"/>
      <c r="AO867" s="76"/>
      <c r="AP867" s="72"/>
      <c r="AQ867" s="72"/>
      <c r="AR867" s="72"/>
      <c r="AS867" s="72"/>
      <c r="AT867" s="77"/>
      <c r="AU867" s="78"/>
      <c r="AV867" s="77"/>
      <c r="AW867" s="77"/>
      <c r="AX867" s="77"/>
      <c r="AY867" s="77"/>
      <c r="AZ867" s="77"/>
      <c r="BA867" s="77"/>
      <c r="BB867" s="77"/>
      <c r="BC867" s="77"/>
      <c r="BD867" s="79"/>
    </row>
    <row r="868" spans="7:56" s="70" customFormat="1">
      <c r="G868" s="71" t="str">
        <f t="shared" si="347"/>
        <v>-</v>
      </c>
      <c r="K868" s="29"/>
      <c r="L868" s="29"/>
      <c r="M868" s="67"/>
      <c r="P868" s="73"/>
      <c r="Q868" s="73"/>
      <c r="R868" s="73"/>
      <c r="S868" s="74"/>
      <c r="T868" s="73"/>
      <c r="U868" s="75"/>
      <c r="V868" s="73"/>
      <c r="W868" s="73"/>
      <c r="X868" s="73" t="e">
        <f>VLOOKUP(W868,definitions_list_lookup!$V$12:$W$15,2,FALSE)</f>
        <v>#N/A</v>
      </c>
      <c r="Y868" s="75"/>
      <c r="Z868" s="75" t="e">
        <f>VLOOKUP(Y868,definitions_list_lookup!$AT$3:$AU$5,2,FALSE)</f>
        <v>#N/A</v>
      </c>
      <c r="AA868" s="75"/>
      <c r="AB868" s="75"/>
      <c r="AC868" s="73"/>
      <c r="AD868" s="73"/>
      <c r="AE868" s="73" t="e">
        <f>VLOOKUP(AD868,definitions_list_lookup!$Y$12:$Z$15,2,FALSE)</f>
        <v>#N/A</v>
      </c>
      <c r="AF868" s="75"/>
      <c r="AG868" s="75" t="e">
        <f>VLOOKUP(AF868,definitions_list_lookup!$AT$3:$AU$5,2,FALSE)</f>
        <v>#N/A</v>
      </c>
      <c r="AH868" s="73"/>
      <c r="AI868" s="73"/>
      <c r="AJ868" s="73"/>
      <c r="AK868" s="72"/>
      <c r="AL868" s="76"/>
      <c r="AM868" s="76"/>
      <c r="AN868" s="72"/>
      <c r="AO868" s="76"/>
      <c r="AP868" s="72"/>
      <c r="AQ868" s="72"/>
      <c r="AR868" s="72"/>
      <c r="AS868" s="72"/>
      <c r="AT868" s="77"/>
      <c r="AU868" s="78"/>
      <c r="AV868" s="77"/>
      <c r="AW868" s="77"/>
      <c r="AX868" s="77"/>
      <c r="AY868" s="77"/>
      <c r="AZ868" s="77"/>
      <c r="BA868" s="77"/>
      <c r="BB868" s="77"/>
      <c r="BC868" s="77"/>
      <c r="BD868" s="79"/>
    </row>
    <row r="869" spans="7:56" s="70" customFormat="1">
      <c r="G869" s="71" t="str">
        <f t="shared" si="347"/>
        <v>-</v>
      </c>
      <c r="K869" s="29"/>
      <c r="L869" s="29"/>
      <c r="M869" s="67"/>
      <c r="P869" s="73"/>
      <c r="Q869" s="73"/>
      <c r="R869" s="73"/>
      <c r="S869" s="74"/>
      <c r="T869" s="73"/>
      <c r="U869" s="75"/>
      <c r="V869" s="73"/>
      <c r="W869" s="73"/>
      <c r="X869" s="73" t="e">
        <f>VLOOKUP(W869,definitions_list_lookup!$V$12:$W$15,2,FALSE)</f>
        <v>#N/A</v>
      </c>
      <c r="Y869" s="75"/>
      <c r="Z869" s="75" t="e">
        <f>VLOOKUP(Y869,definitions_list_lookup!$AT$3:$AU$5,2,FALSE)</f>
        <v>#N/A</v>
      </c>
      <c r="AA869" s="75"/>
      <c r="AB869" s="75"/>
      <c r="AC869" s="73"/>
      <c r="AD869" s="73"/>
      <c r="AE869" s="73" t="e">
        <f>VLOOKUP(AD869,definitions_list_lookup!$Y$12:$Z$15,2,FALSE)</f>
        <v>#N/A</v>
      </c>
      <c r="AF869" s="75"/>
      <c r="AG869" s="75" t="e">
        <f>VLOOKUP(AF869,definitions_list_lookup!$AT$3:$AU$5,2,FALSE)</f>
        <v>#N/A</v>
      </c>
      <c r="AH869" s="73"/>
      <c r="AI869" s="73"/>
      <c r="AJ869" s="73"/>
      <c r="AK869" s="72"/>
      <c r="AL869" s="76"/>
      <c r="AM869" s="76"/>
      <c r="AN869" s="72"/>
      <c r="AO869" s="76"/>
      <c r="AP869" s="72"/>
      <c r="AQ869" s="72"/>
      <c r="AR869" s="72"/>
      <c r="AS869" s="72"/>
      <c r="AT869" s="77"/>
      <c r="AU869" s="78"/>
      <c r="AV869" s="77"/>
      <c r="AW869" s="77"/>
      <c r="AX869" s="77"/>
      <c r="AY869" s="77"/>
      <c r="AZ869" s="77"/>
      <c r="BA869" s="77"/>
      <c r="BB869" s="77"/>
      <c r="BC869" s="77"/>
      <c r="BD869" s="79"/>
    </row>
    <row r="870" spans="7:56" s="70" customFormat="1">
      <c r="G870" s="71" t="str">
        <f t="shared" si="347"/>
        <v>-</v>
      </c>
      <c r="K870" s="29"/>
      <c r="L870" s="29"/>
      <c r="M870" s="67"/>
      <c r="P870" s="73"/>
      <c r="Q870" s="73"/>
      <c r="R870" s="73"/>
      <c r="S870" s="74"/>
      <c r="T870" s="73"/>
      <c r="U870" s="75"/>
      <c r="V870" s="73"/>
      <c r="W870" s="73"/>
      <c r="X870" s="73" t="e">
        <f>VLOOKUP(W870,definitions_list_lookup!$V$12:$W$15,2,FALSE)</f>
        <v>#N/A</v>
      </c>
      <c r="Y870" s="75"/>
      <c r="Z870" s="75" t="e">
        <f>VLOOKUP(Y870,definitions_list_lookup!$AT$3:$AU$5,2,FALSE)</f>
        <v>#N/A</v>
      </c>
      <c r="AA870" s="75"/>
      <c r="AB870" s="75"/>
      <c r="AC870" s="73"/>
      <c r="AD870" s="73"/>
      <c r="AE870" s="73" t="e">
        <f>VLOOKUP(AD870,definitions_list_lookup!$Y$12:$Z$15,2,FALSE)</f>
        <v>#N/A</v>
      </c>
      <c r="AF870" s="75"/>
      <c r="AG870" s="75" t="e">
        <f>VLOOKUP(AF870,definitions_list_lookup!$AT$3:$AU$5,2,FALSE)</f>
        <v>#N/A</v>
      </c>
      <c r="AH870" s="73"/>
      <c r="AI870" s="73"/>
      <c r="AJ870" s="73"/>
      <c r="AK870" s="72"/>
      <c r="AL870" s="76"/>
      <c r="AM870" s="76"/>
      <c r="AN870" s="72"/>
      <c r="AO870" s="76"/>
      <c r="AP870" s="72"/>
      <c r="AQ870" s="72"/>
      <c r="AR870" s="72"/>
      <c r="AS870" s="72"/>
      <c r="AT870" s="77"/>
      <c r="AU870" s="78"/>
      <c r="AV870" s="77"/>
      <c r="AW870" s="77"/>
      <c r="AX870" s="77"/>
      <c r="AY870" s="77"/>
      <c r="AZ870" s="77"/>
      <c r="BA870" s="77"/>
      <c r="BB870" s="77"/>
      <c r="BC870" s="77"/>
      <c r="BD870" s="79"/>
    </row>
    <row r="871" spans="7:56" s="70" customFormat="1">
      <c r="G871" s="71" t="str">
        <f t="shared" si="347"/>
        <v>-</v>
      </c>
      <c r="K871" s="29"/>
      <c r="L871" s="29"/>
      <c r="M871" s="67"/>
      <c r="P871" s="73"/>
      <c r="Q871" s="73"/>
      <c r="R871" s="73"/>
      <c r="S871" s="74"/>
      <c r="T871" s="73"/>
      <c r="U871" s="75"/>
      <c r="V871" s="73"/>
      <c r="W871" s="73"/>
      <c r="X871" s="73" t="e">
        <f>VLOOKUP(W871,definitions_list_lookup!$V$12:$W$15,2,FALSE)</f>
        <v>#N/A</v>
      </c>
      <c r="Y871" s="75"/>
      <c r="Z871" s="75" t="e">
        <f>VLOOKUP(Y871,definitions_list_lookup!$AT$3:$AU$5,2,FALSE)</f>
        <v>#N/A</v>
      </c>
      <c r="AA871" s="75"/>
      <c r="AB871" s="75"/>
      <c r="AC871" s="73"/>
      <c r="AD871" s="73"/>
      <c r="AE871" s="73" t="e">
        <f>VLOOKUP(AD871,definitions_list_lookup!$Y$12:$Z$15,2,FALSE)</f>
        <v>#N/A</v>
      </c>
      <c r="AF871" s="75"/>
      <c r="AG871" s="75" t="e">
        <f>VLOOKUP(AF871,definitions_list_lookup!$AT$3:$AU$5,2,FALSE)</f>
        <v>#N/A</v>
      </c>
      <c r="AH871" s="73"/>
      <c r="AI871" s="73"/>
      <c r="AJ871" s="73"/>
      <c r="AK871" s="72"/>
      <c r="AL871" s="76"/>
      <c r="AM871" s="76"/>
      <c r="AN871" s="72"/>
      <c r="AO871" s="76"/>
      <c r="AP871" s="72"/>
      <c r="AQ871" s="72"/>
      <c r="AR871" s="72"/>
      <c r="AS871" s="72"/>
      <c r="AT871" s="77"/>
      <c r="AU871" s="78"/>
      <c r="AV871" s="77"/>
      <c r="AW871" s="77"/>
      <c r="AX871" s="77"/>
      <c r="AY871" s="77"/>
      <c r="AZ871" s="77"/>
      <c r="BA871" s="77"/>
      <c r="BB871" s="77"/>
      <c r="BC871" s="77"/>
      <c r="BD871" s="79"/>
    </row>
    <row r="872" spans="7:56" s="70" customFormat="1">
      <c r="G872" s="71" t="str">
        <f t="shared" si="347"/>
        <v>-</v>
      </c>
      <c r="K872" s="29"/>
      <c r="L872" s="29"/>
      <c r="M872" s="67"/>
      <c r="P872" s="73"/>
      <c r="Q872" s="73"/>
      <c r="R872" s="73"/>
      <c r="S872" s="74"/>
      <c r="T872" s="73"/>
      <c r="U872" s="75"/>
      <c r="V872" s="73"/>
      <c r="W872" s="73"/>
      <c r="X872" s="73" t="e">
        <f>VLOOKUP(W872,definitions_list_lookup!$V$12:$W$15,2,FALSE)</f>
        <v>#N/A</v>
      </c>
      <c r="Y872" s="75"/>
      <c r="Z872" s="75" t="e">
        <f>VLOOKUP(Y872,definitions_list_lookup!$AT$3:$AU$5,2,FALSE)</f>
        <v>#N/A</v>
      </c>
      <c r="AA872" s="75"/>
      <c r="AB872" s="75"/>
      <c r="AC872" s="73"/>
      <c r="AD872" s="73"/>
      <c r="AE872" s="73" t="e">
        <f>VLOOKUP(AD872,definitions_list_lookup!$Y$12:$Z$15,2,FALSE)</f>
        <v>#N/A</v>
      </c>
      <c r="AF872" s="75"/>
      <c r="AG872" s="75" t="e">
        <f>VLOOKUP(AF872,definitions_list_lookup!$AT$3:$AU$5,2,FALSE)</f>
        <v>#N/A</v>
      </c>
      <c r="AH872" s="73"/>
      <c r="AI872" s="73"/>
      <c r="AJ872" s="73"/>
      <c r="AK872" s="72"/>
      <c r="AL872" s="76"/>
      <c r="AM872" s="76"/>
      <c r="AN872" s="72"/>
      <c r="AO872" s="76"/>
      <c r="AP872" s="72"/>
      <c r="AQ872" s="72"/>
      <c r="AR872" s="72"/>
      <c r="AS872" s="72"/>
      <c r="AT872" s="77"/>
      <c r="AU872" s="78"/>
      <c r="AV872" s="77"/>
      <c r="AW872" s="77"/>
      <c r="AX872" s="77"/>
      <c r="AY872" s="77"/>
      <c r="AZ872" s="77"/>
      <c r="BA872" s="77"/>
      <c r="BB872" s="77"/>
      <c r="BC872" s="77"/>
      <c r="BD872" s="79"/>
    </row>
    <row r="873" spans="7:56" s="70" customFormat="1">
      <c r="G873" s="71" t="str">
        <f t="shared" si="347"/>
        <v>-</v>
      </c>
      <c r="K873" s="29"/>
      <c r="L873" s="29"/>
      <c r="M873" s="67"/>
      <c r="P873" s="73"/>
      <c r="Q873" s="73"/>
      <c r="R873" s="73"/>
      <c r="S873" s="74"/>
      <c r="T873" s="73"/>
      <c r="U873" s="75"/>
      <c r="V873" s="73"/>
      <c r="W873" s="73"/>
      <c r="X873" s="73" t="e">
        <f>VLOOKUP(W873,definitions_list_lookup!$V$12:$W$15,2,FALSE)</f>
        <v>#N/A</v>
      </c>
      <c r="Y873" s="75"/>
      <c r="Z873" s="75" t="e">
        <f>VLOOKUP(Y873,definitions_list_lookup!$AT$3:$AU$5,2,FALSE)</f>
        <v>#N/A</v>
      </c>
      <c r="AA873" s="75"/>
      <c r="AB873" s="75"/>
      <c r="AC873" s="73"/>
      <c r="AD873" s="73"/>
      <c r="AE873" s="73" t="e">
        <f>VLOOKUP(AD873,definitions_list_lookup!$Y$12:$Z$15,2,FALSE)</f>
        <v>#N/A</v>
      </c>
      <c r="AF873" s="75"/>
      <c r="AG873" s="75" t="e">
        <f>VLOOKUP(AF873,definitions_list_lookup!$AT$3:$AU$5,2,FALSE)</f>
        <v>#N/A</v>
      </c>
      <c r="AH873" s="73"/>
      <c r="AI873" s="73"/>
      <c r="AJ873" s="73"/>
      <c r="AK873" s="72"/>
      <c r="AL873" s="76"/>
      <c r="AM873" s="76"/>
      <c r="AN873" s="72"/>
      <c r="AO873" s="76"/>
      <c r="AP873" s="72"/>
      <c r="AQ873" s="72"/>
      <c r="AR873" s="72"/>
      <c r="AS873" s="72"/>
      <c r="AT873" s="77"/>
      <c r="AU873" s="78"/>
      <c r="AV873" s="77"/>
      <c r="AW873" s="77"/>
      <c r="AX873" s="77"/>
      <c r="AY873" s="77"/>
      <c r="AZ873" s="77"/>
      <c r="BA873" s="77"/>
      <c r="BB873" s="77"/>
      <c r="BC873" s="77"/>
      <c r="BD873" s="79"/>
    </row>
    <row r="874" spans="7:56" s="70" customFormat="1">
      <c r="G874" s="71" t="str">
        <f t="shared" si="347"/>
        <v>-</v>
      </c>
      <c r="K874" s="29"/>
      <c r="L874" s="29"/>
      <c r="M874" s="67"/>
      <c r="P874" s="73"/>
      <c r="Q874" s="73"/>
      <c r="R874" s="73"/>
      <c r="S874" s="74"/>
      <c r="T874" s="73"/>
      <c r="U874" s="75"/>
      <c r="V874" s="73"/>
      <c r="W874" s="73"/>
      <c r="X874" s="73" t="e">
        <f>VLOOKUP(W874,definitions_list_lookup!$V$12:$W$15,2,FALSE)</f>
        <v>#N/A</v>
      </c>
      <c r="Y874" s="75"/>
      <c r="Z874" s="75" t="e">
        <f>VLOOKUP(Y874,definitions_list_lookup!$AT$3:$AU$5,2,FALSE)</f>
        <v>#N/A</v>
      </c>
      <c r="AA874" s="75"/>
      <c r="AB874" s="75"/>
      <c r="AC874" s="73"/>
      <c r="AD874" s="73"/>
      <c r="AE874" s="73" t="e">
        <f>VLOOKUP(AD874,definitions_list_lookup!$Y$12:$Z$15,2,FALSE)</f>
        <v>#N/A</v>
      </c>
      <c r="AF874" s="75"/>
      <c r="AG874" s="75" t="e">
        <f>VLOOKUP(AF874,definitions_list_lookup!$AT$3:$AU$5,2,FALSE)</f>
        <v>#N/A</v>
      </c>
      <c r="AH874" s="73"/>
      <c r="AI874" s="73"/>
      <c r="AJ874" s="73"/>
      <c r="AK874" s="72"/>
      <c r="AL874" s="76"/>
      <c r="AM874" s="76"/>
      <c r="AN874" s="72"/>
      <c r="AO874" s="76"/>
      <c r="AP874" s="72"/>
      <c r="AQ874" s="72"/>
      <c r="AR874" s="72"/>
      <c r="AS874" s="72"/>
      <c r="AT874" s="77"/>
      <c r="AU874" s="78"/>
      <c r="AV874" s="77"/>
      <c r="AW874" s="77"/>
      <c r="AX874" s="77"/>
      <c r="AY874" s="77"/>
      <c r="AZ874" s="77"/>
      <c r="BA874" s="77"/>
      <c r="BB874" s="77"/>
      <c r="BC874" s="77"/>
      <c r="BD874" s="79"/>
    </row>
    <row r="875" spans="7:56" s="70" customFormat="1">
      <c r="G875" s="71" t="str">
        <f t="shared" si="347"/>
        <v>-</v>
      </c>
      <c r="K875" s="29"/>
      <c r="L875" s="29"/>
      <c r="M875" s="67"/>
      <c r="P875" s="73"/>
      <c r="Q875" s="73"/>
      <c r="R875" s="73"/>
      <c r="S875" s="74"/>
      <c r="T875" s="73"/>
      <c r="U875" s="75"/>
      <c r="V875" s="73"/>
      <c r="W875" s="73"/>
      <c r="X875" s="73" t="e">
        <f>VLOOKUP(W875,definitions_list_lookup!$V$12:$W$15,2,FALSE)</f>
        <v>#N/A</v>
      </c>
      <c r="Y875" s="75"/>
      <c r="Z875" s="75" t="e">
        <f>VLOOKUP(Y875,definitions_list_lookup!$AT$3:$AU$5,2,FALSE)</f>
        <v>#N/A</v>
      </c>
      <c r="AA875" s="75"/>
      <c r="AB875" s="75"/>
      <c r="AC875" s="73"/>
      <c r="AD875" s="73"/>
      <c r="AE875" s="73" t="e">
        <f>VLOOKUP(AD875,definitions_list_lookup!$Y$12:$Z$15,2,FALSE)</f>
        <v>#N/A</v>
      </c>
      <c r="AF875" s="75"/>
      <c r="AG875" s="75" t="e">
        <f>VLOOKUP(AF875,definitions_list_lookup!$AT$3:$AU$5,2,FALSE)</f>
        <v>#N/A</v>
      </c>
      <c r="AH875" s="73"/>
      <c r="AI875" s="73"/>
      <c r="AJ875" s="73"/>
      <c r="AK875" s="72"/>
      <c r="AL875" s="76"/>
      <c r="AM875" s="76"/>
      <c r="AN875" s="72"/>
      <c r="AO875" s="76"/>
      <c r="AP875" s="72"/>
      <c r="AQ875" s="72"/>
      <c r="AR875" s="72"/>
      <c r="AS875" s="72"/>
      <c r="AT875" s="77"/>
      <c r="AU875" s="78"/>
      <c r="AV875" s="77"/>
      <c r="AW875" s="77"/>
      <c r="AX875" s="77"/>
      <c r="AY875" s="77"/>
      <c r="AZ875" s="77"/>
      <c r="BA875" s="77"/>
      <c r="BB875" s="77"/>
      <c r="BC875" s="77"/>
      <c r="BD875" s="79"/>
    </row>
    <row r="876" spans="7:56" s="70" customFormat="1">
      <c r="G876" s="71" t="str">
        <f t="shared" si="347"/>
        <v>-</v>
      </c>
      <c r="K876" s="29"/>
      <c r="L876" s="29"/>
      <c r="M876" s="67"/>
      <c r="P876" s="73"/>
      <c r="Q876" s="73"/>
      <c r="R876" s="73"/>
      <c r="S876" s="74"/>
      <c r="T876" s="73"/>
      <c r="U876" s="75"/>
      <c r="V876" s="73"/>
      <c r="W876" s="73"/>
      <c r="X876" s="73" t="e">
        <f>VLOOKUP(W876,definitions_list_lookup!$V$12:$W$15,2,FALSE)</f>
        <v>#N/A</v>
      </c>
      <c r="Y876" s="75"/>
      <c r="Z876" s="75" t="e">
        <f>VLOOKUP(Y876,definitions_list_lookup!$AT$3:$AU$5,2,FALSE)</f>
        <v>#N/A</v>
      </c>
      <c r="AA876" s="75"/>
      <c r="AB876" s="75"/>
      <c r="AC876" s="73"/>
      <c r="AD876" s="73"/>
      <c r="AE876" s="73" t="e">
        <f>VLOOKUP(AD876,definitions_list_lookup!$Y$12:$Z$15,2,FALSE)</f>
        <v>#N/A</v>
      </c>
      <c r="AF876" s="75"/>
      <c r="AG876" s="75" t="e">
        <f>VLOOKUP(AF876,definitions_list_lookup!$AT$3:$AU$5,2,FALSE)</f>
        <v>#N/A</v>
      </c>
      <c r="AH876" s="73"/>
      <c r="AI876" s="73"/>
      <c r="AJ876" s="73"/>
      <c r="AK876" s="72"/>
      <c r="AL876" s="76"/>
      <c r="AM876" s="76"/>
      <c r="AN876" s="72"/>
      <c r="AO876" s="76"/>
      <c r="AP876" s="72"/>
      <c r="AQ876" s="72"/>
      <c r="AR876" s="72"/>
      <c r="AS876" s="72"/>
      <c r="AT876" s="77"/>
      <c r="AU876" s="78"/>
      <c r="AV876" s="77"/>
      <c r="AW876" s="77"/>
      <c r="AX876" s="77"/>
      <c r="AY876" s="77"/>
      <c r="AZ876" s="77"/>
      <c r="BA876" s="77"/>
      <c r="BB876" s="77"/>
      <c r="BC876" s="77"/>
      <c r="BD876" s="79"/>
    </row>
    <row r="877" spans="7:56" s="70" customFormat="1">
      <c r="G877" s="71" t="str">
        <f t="shared" si="347"/>
        <v>-</v>
      </c>
      <c r="K877" s="29"/>
      <c r="L877" s="29"/>
      <c r="M877" s="67"/>
      <c r="P877" s="73"/>
      <c r="Q877" s="73"/>
      <c r="R877" s="73"/>
      <c r="S877" s="74"/>
      <c r="T877" s="73"/>
      <c r="U877" s="75"/>
      <c r="V877" s="73"/>
      <c r="W877" s="73"/>
      <c r="X877" s="73" t="e">
        <f>VLOOKUP(W877,definitions_list_lookup!$V$12:$W$15,2,FALSE)</f>
        <v>#N/A</v>
      </c>
      <c r="Y877" s="75"/>
      <c r="Z877" s="75" t="e">
        <f>VLOOKUP(Y877,definitions_list_lookup!$AT$3:$AU$5,2,FALSE)</f>
        <v>#N/A</v>
      </c>
      <c r="AA877" s="75"/>
      <c r="AB877" s="75"/>
      <c r="AC877" s="73"/>
      <c r="AD877" s="73"/>
      <c r="AE877" s="73" t="e">
        <f>VLOOKUP(AD877,definitions_list_lookup!$Y$12:$Z$15,2,FALSE)</f>
        <v>#N/A</v>
      </c>
      <c r="AF877" s="75"/>
      <c r="AG877" s="75" t="e">
        <f>VLOOKUP(AF877,definitions_list_lookup!$AT$3:$AU$5,2,FALSE)</f>
        <v>#N/A</v>
      </c>
      <c r="AH877" s="73"/>
      <c r="AI877" s="73"/>
      <c r="AJ877" s="73"/>
      <c r="AK877" s="72"/>
      <c r="AL877" s="76"/>
      <c r="AM877" s="76"/>
      <c r="AN877" s="72"/>
      <c r="AO877" s="76"/>
      <c r="AP877" s="72"/>
      <c r="AQ877" s="72"/>
      <c r="AR877" s="72"/>
      <c r="AS877" s="72"/>
      <c r="AT877" s="77"/>
      <c r="AU877" s="78"/>
      <c r="AV877" s="77"/>
      <c r="AW877" s="77"/>
      <c r="AX877" s="77"/>
      <c r="AY877" s="77"/>
      <c r="AZ877" s="77"/>
      <c r="BA877" s="77"/>
      <c r="BB877" s="77"/>
      <c r="BC877" s="77"/>
      <c r="BD877" s="79"/>
    </row>
    <row r="878" spans="7:56" s="70" customFormat="1">
      <c r="G878" s="71" t="str">
        <f t="shared" si="347"/>
        <v>-</v>
      </c>
      <c r="K878" s="29"/>
      <c r="L878" s="29"/>
      <c r="M878" s="67"/>
      <c r="P878" s="73"/>
      <c r="Q878" s="73"/>
      <c r="R878" s="73"/>
      <c r="S878" s="74"/>
      <c r="T878" s="73"/>
      <c r="U878" s="75"/>
      <c r="V878" s="73"/>
      <c r="W878" s="73"/>
      <c r="X878" s="73" t="e">
        <f>VLOOKUP(W878,definitions_list_lookup!$V$12:$W$15,2,FALSE)</f>
        <v>#N/A</v>
      </c>
      <c r="Y878" s="75"/>
      <c r="Z878" s="75" t="e">
        <f>VLOOKUP(Y878,definitions_list_lookup!$AT$3:$AU$5,2,FALSE)</f>
        <v>#N/A</v>
      </c>
      <c r="AA878" s="75"/>
      <c r="AB878" s="75"/>
      <c r="AC878" s="73"/>
      <c r="AD878" s="73"/>
      <c r="AE878" s="73" t="e">
        <f>VLOOKUP(AD878,definitions_list_lookup!$Y$12:$Z$15,2,FALSE)</f>
        <v>#N/A</v>
      </c>
      <c r="AF878" s="75"/>
      <c r="AG878" s="75" t="e">
        <f>VLOOKUP(AF878,definitions_list_lookup!$AT$3:$AU$5,2,FALSE)</f>
        <v>#N/A</v>
      </c>
      <c r="AH878" s="73"/>
      <c r="AI878" s="73"/>
      <c r="AJ878" s="73"/>
      <c r="AK878" s="72"/>
      <c r="AL878" s="76"/>
      <c r="AM878" s="76"/>
      <c r="AN878" s="72"/>
      <c r="AO878" s="76"/>
      <c r="AP878" s="72"/>
      <c r="AQ878" s="72"/>
      <c r="AR878" s="72"/>
      <c r="AS878" s="72"/>
      <c r="AT878" s="77"/>
      <c r="AU878" s="78"/>
      <c r="AV878" s="77"/>
      <c r="AW878" s="77"/>
      <c r="AX878" s="77"/>
      <c r="AY878" s="77"/>
      <c r="AZ878" s="77"/>
      <c r="BA878" s="77"/>
      <c r="BB878" s="77"/>
      <c r="BC878" s="77"/>
      <c r="BD878" s="79"/>
    </row>
    <row r="879" spans="7:56" s="70" customFormat="1">
      <c r="G879" s="71" t="str">
        <f t="shared" si="347"/>
        <v>-</v>
      </c>
      <c r="K879" s="29"/>
      <c r="L879" s="29"/>
      <c r="M879" s="67"/>
      <c r="P879" s="73"/>
      <c r="Q879" s="73"/>
      <c r="R879" s="73"/>
      <c r="S879" s="74"/>
      <c r="T879" s="73"/>
      <c r="U879" s="75"/>
      <c r="V879" s="73"/>
      <c r="W879" s="73"/>
      <c r="X879" s="73" t="e">
        <f>VLOOKUP(W879,definitions_list_lookup!$V$12:$W$15,2,FALSE)</f>
        <v>#N/A</v>
      </c>
      <c r="Y879" s="75"/>
      <c r="Z879" s="75" t="e">
        <f>VLOOKUP(Y879,definitions_list_lookup!$AT$3:$AU$5,2,FALSE)</f>
        <v>#N/A</v>
      </c>
      <c r="AA879" s="75"/>
      <c r="AB879" s="75"/>
      <c r="AC879" s="73"/>
      <c r="AD879" s="73"/>
      <c r="AE879" s="73" t="e">
        <f>VLOOKUP(AD879,definitions_list_lookup!$Y$12:$Z$15,2,FALSE)</f>
        <v>#N/A</v>
      </c>
      <c r="AF879" s="75"/>
      <c r="AG879" s="75" t="e">
        <f>VLOOKUP(AF879,definitions_list_lookup!$AT$3:$AU$5,2,FALSE)</f>
        <v>#N/A</v>
      </c>
      <c r="AH879" s="73"/>
      <c r="AI879" s="73"/>
      <c r="AJ879" s="73"/>
      <c r="AK879" s="72"/>
      <c r="AL879" s="76"/>
      <c r="AM879" s="76"/>
      <c r="AN879" s="72"/>
      <c r="AO879" s="76"/>
      <c r="AP879" s="72"/>
      <c r="AQ879" s="72"/>
      <c r="AR879" s="72"/>
      <c r="AS879" s="72"/>
      <c r="AT879" s="77"/>
      <c r="AU879" s="78"/>
      <c r="AV879" s="77"/>
      <c r="AW879" s="77"/>
      <c r="AX879" s="77"/>
      <c r="AY879" s="77"/>
      <c r="AZ879" s="77"/>
      <c r="BA879" s="77"/>
      <c r="BB879" s="77"/>
      <c r="BC879" s="77"/>
      <c r="BD879" s="79"/>
    </row>
    <row r="880" spans="7:56" s="70" customFormat="1">
      <c r="G880" s="71" t="str">
        <f t="shared" si="347"/>
        <v>-</v>
      </c>
      <c r="K880" s="29"/>
      <c r="L880" s="29"/>
      <c r="M880" s="67"/>
      <c r="P880" s="73"/>
      <c r="Q880" s="73"/>
      <c r="R880" s="73"/>
      <c r="S880" s="74"/>
      <c r="T880" s="73"/>
      <c r="U880" s="75"/>
      <c r="V880" s="73"/>
      <c r="W880" s="73"/>
      <c r="X880" s="73" t="e">
        <f>VLOOKUP(W880,definitions_list_lookup!$V$12:$W$15,2,FALSE)</f>
        <v>#N/A</v>
      </c>
      <c r="Y880" s="75"/>
      <c r="Z880" s="75" t="e">
        <f>VLOOKUP(Y880,definitions_list_lookup!$AT$3:$AU$5,2,FALSE)</f>
        <v>#N/A</v>
      </c>
      <c r="AA880" s="75"/>
      <c r="AB880" s="75"/>
      <c r="AC880" s="73"/>
      <c r="AD880" s="73"/>
      <c r="AE880" s="73" t="e">
        <f>VLOOKUP(AD880,definitions_list_lookup!$Y$12:$Z$15,2,FALSE)</f>
        <v>#N/A</v>
      </c>
      <c r="AF880" s="75"/>
      <c r="AG880" s="75" t="e">
        <f>VLOOKUP(AF880,definitions_list_lookup!$AT$3:$AU$5,2,FALSE)</f>
        <v>#N/A</v>
      </c>
      <c r="AH880" s="73"/>
      <c r="AI880" s="73"/>
      <c r="AJ880" s="73"/>
      <c r="AK880" s="72"/>
      <c r="AL880" s="76"/>
      <c r="AM880" s="76"/>
      <c r="AN880" s="72"/>
      <c r="AO880" s="76"/>
      <c r="AP880" s="72"/>
      <c r="AQ880" s="72"/>
      <c r="AR880" s="72"/>
      <c r="AS880" s="72"/>
      <c r="AT880" s="77"/>
      <c r="AU880" s="78"/>
      <c r="AV880" s="77"/>
      <c r="AW880" s="77"/>
      <c r="AX880" s="77"/>
      <c r="AY880" s="77"/>
      <c r="AZ880" s="77"/>
      <c r="BA880" s="77"/>
      <c r="BB880" s="77"/>
      <c r="BC880" s="77"/>
      <c r="BD880" s="79"/>
    </row>
    <row r="881" spans="7:56" s="70" customFormat="1">
      <c r="G881" s="71" t="str">
        <f t="shared" si="347"/>
        <v>-</v>
      </c>
      <c r="K881" s="29"/>
      <c r="L881" s="29"/>
      <c r="M881" s="67"/>
      <c r="P881" s="73"/>
      <c r="Q881" s="73"/>
      <c r="R881" s="73"/>
      <c r="S881" s="74"/>
      <c r="T881" s="73"/>
      <c r="U881" s="75"/>
      <c r="V881" s="73"/>
      <c r="W881" s="73"/>
      <c r="X881" s="73" t="e">
        <f>VLOOKUP(W881,definitions_list_lookup!$V$12:$W$15,2,FALSE)</f>
        <v>#N/A</v>
      </c>
      <c r="Y881" s="75"/>
      <c r="Z881" s="75" t="e">
        <f>VLOOKUP(Y881,definitions_list_lookup!$AT$3:$AU$5,2,FALSE)</f>
        <v>#N/A</v>
      </c>
      <c r="AA881" s="75"/>
      <c r="AB881" s="75"/>
      <c r="AC881" s="73"/>
      <c r="AD881" s="73"/>
      <c r="AE881" s="73" t="e">
        <f>VLOOKUP(AD881,definitions_list_lookup!$Y$12:$Z$15,2,FALSE)</f>
        <v>#N/A</v>
      </c>
      <c r="AF881" s="75"/>
      <c r="AG881" s="75" t="e">
        <f>VLOOKUP(AF881,definitions_list_lookup!$AT$3:$AU$5,2,FALSE)</f>
        <v>#N/A</v>
      </c>
      <c r="AH881" s="73"/>
      <c r="AI881" s="73"/>
      <c r="AJ881" s="73"/>
      <c r="AK881" s="72"/>
      <c r="AL881" s="76"/>
      <c r="AM881" s="76"/>
      <c r="AN881" s="72"/>
      <c r="AO881" s="76"/>
      <c r="AP881" s="72"/>
      <c r="AQ881" s="72"/>
      <c r="AR881" s="72"/>
      <c r="AS881" s="72"/>
      <c r="AT881" s="77"/>
      <c r="AU881" s="78"/>
      <c r="AV881" s="77"/>
      <c r="AW881" s="77"/>
      <c r="AX881" s="77"/>
      <c r="AY881" s="77"/>
      <c r="AZ881" s="77"/>
      <c r="BA881" s="77"/>
      <c r="BB881" s="77"/>
      <c r="BC881" s="77"/>
      <c r="BD881" s="79"/>
    </row>
    <row r="882" spans="7:56" s="70" customFormat="1">
      <c r="G882" s="71" t="str">
        <f t="shared" si="347"/>
        <v>-</v>
      </c>
      <c r="K882" s="29"/>
      <c r="L882" s="29"/>
      <c r="M882" s="67"/>
      <c r="P882" s="73"/>
      <c r="Q882" s="73"/>
      <c r="R882" s="73"/>
      <c r="S882" s="74"/>
      <c r="T882" s="73"/>
      <c r="U882" s="75"/>
      <c r="V882" s="73"/>
      <c r="W882" s="73"/>
      <c r="X882" s="73" t="e">
        <f>VLOOKUP(W882,definitions_list_lookup!$V$12:$W$15,2,FALSE)</f>
        <v>#N/A</v>
      </c>
      <c r="Y882" s="75"/>
      <c r="Z882" s="75" t="e">
        <f>VLOOKUP(Y882,definitions_list_lookup!$AT$3:$AU$5,2,FALSE)</f>
        <v>#N/A</v>
      </c>
      <c r="AA882" s="75"/>
      <c r="AB882" s="75"/>
      <c r="AC882" s="73"/>
      <c r="AD882" s="73"/>
      <c r="AE882" s="73" t="e">
        <f>VLOOKUP(AD882,definitions_list_lookup!$Y$12:$Z$15,2,FALSE)</f>
        <v>#N/A</v>
      </c>
      <c r="AF882" s="75"/>
      <c r="AG882" s="75" t="e">
        <f>VLOOKUP(AF882,definitions_list_lookup!$AT$3:$AU$5,2,FALSE)</f>
        <v>#N/A</v>
      </c>
      <c r="AH882" s="73"/>
      <c r="AI882" s="73"/>
      <c r="AJ882" s="73"/>
      <c r="AK882" s="72"/>
      <c r="AL882" s="76"/>
      <c r="AM882" s="76"/>
      <c r="AN882" s="72"/>
      <c r="AO882" s="76"/>
      <c r="AP882" s="72"/>
      <c r="AQ882" s="72"/>
      <c r="AR882" s="72"/>
      <c r="AS882" s="72"/>
      <c r="AT882" s="77"/>
      <c r="AU882" s="78"/>
      <c r="AV882" s="77"/>
      <c r="AW882" s="77"/>
      <c r="AX882" s="77"/>
      <c r="AY882" s="77"/>
      <c r="AZ882" s="77"/>
      <c r="BA882" s="77"/>
      <c r="BB882" s="77"/>
      <c r="BC882" s="77"/>
      <c r="BD882" s="79"/>
    </row>
    <row r="883" spans="7:56" s="70" customFormat="1">
      <c r="G883" s="71" t="str">
        <f t="shared" si="347"/>
        <v>-</v>
      </c>
      <c r="K883" s="29"/>
      <c r="L883" s="29"/>
      <c r="M883" s="67"/>
      <c r="P883" s="73"/>
      <c r="Q883" s="73"/>
      <c r="R883" s="73"/>
      <c r="S883" s="74"/>
      <c r="T883" s="73"/>
      <c r="U883" s="75"/>
      <c r="V883" s="73"/>
      <c r="W883" s="73"/>
      <c r="X883" s="73" t="e">
        <f>VLOOKUP(W883,definitions_list_lookup!$V$12:$W$15,2,FALSE)</f>
        <v>#N/A</v>
      </c>
      <c r="Y883" s="75"/>
      <c r="Z883" s="75" t="e">
        <f>VLOOKUP(Y883,definitions_list_lookup!$AT$3:$AU$5,2,FALSE)</f>
        <v>#N/A</v>
      </c>
      <c r="AA883" s="75"/>
      <c r="AB883" s="75"/>
      <c r="AC883" s="73"/>
      <c r="AD883" s="73"/>
      <c r="AE883" s="73" t="e">
        <f>VLOOKUP(AD883,definitions_list_lookup!$Y$12:$Z$15,2,FALSE)</f>
        <v>#N/A</v>
      </c>
      <c r="AF883" s="75"/>
      <c r="AG883" s="75" t="e">
        <f>VLOOKUP(AF883,definitions_list_lookup!$AT$3:$AU$5,2,FALSE)</f>
        <v>#N/A</v>
      </c>
      <c r="AH883" s="73"/>
      <c r="AI883" s="73"/>
      <c r="AJ883" s="73"/>
      <c r="AK883" s="72"/>
      <c r="AL883" s="76"/>
      <c r="AM883" s="76"/>
      <c r="AN883" s="72"/>
      <c r="AO883" s="76"/>
      <c r="AP883" s="72"/>
      <c r="AQ883" s="72"/>
      <c r="AR883" s="72"/>
      <c r="AS883" s="72"/>
      <c r="AT883" s="77"/>
      <c r="AU883" s="78"/>
      <c r="AV883" s="77"/>
      <c r="AW883" s="77"/>
      <c r="AX883" s="77"/>
      <c r="AY883" s="77"/>
      <c r="AZ883" s="77"/>
      <c r="BA883" s="77"/>
      <c r="BB883" s="77"/>
      <c r="BC883" s="77"/>
      <c r="BD883" s="79"/>
    </row>
    <row r="884" spans="7:56" s="70" customFormat="1">
      <c r="G884" s="71" t="str">
        <f t="shared" si="347"/>
        <v>-</v>
      </c>
      <c r="K884" s="29"/>
      <c r="L884" s="29"/>
      <c r="M884" s="67"/>
      <c r="P884" s="73"/>
      <c r="Q884" s="73"/>
      <c r="R884" s="73"/>
      <c r="S884" s="74"/>
      <c r="T884" s="73"/>
      <c r="U884" s="75"/>
      <c r="V884" s="73"/>
      <c r="W884" s="73"/>
      <c r="X884" s="73" t="e">
        <f>VLOOKUP(W884,definitions_list_lookup!$V$12:$W$15,2,FALSE)</f>
        <v>#N/A</v>
      </c>
      <c r="Y884" s="75"/>
      <c r="Z884" s="75" t="e">
        <f>VLOOKUP(Y884,definitions_list_lookup!$AT$3:$AU$5,2,FALSE)</f>
        <v>#N/A</v>
      </c>
      <c r="AA884" s="75"/>
      <c r="AB884" s="75"/>
      <c r="AC884" s="73"/>
      <c r="AD884" s="73"/>
      <c r="AE884" s="73" t="e">
        <f>VLOOKUP(AD884,definitions_list_lookup!$Y$12:$Z$15,2,FALSE)</f>
        <v>#N/A</v>
      </c>
      <c r="AF884" s="75"/>
      <c r="AG884" s="75" t="e">
        <f>VLOOKUP(AF884,definitions_list_lookup!$AT$3:$AU$5,2,FALSE)</f>
        <v>#N/A</v>
      </c>
      <c r="AH884" s="73"/>
      <c r="AI884" s="73"/>
      <c r="AJ884" s="73"/>
      <c r="AK884" s="72"/>
      <c r="AL884" s="76"/>
      <c r="AM884" s="76"/>
      <c r="AN884" s="72"/>
      <c r="AO884" s="76"/>
      <c r="AP884" s="72"/>
      <c r="AQ884" s="72"/>
      <c r="AR884" s="72"/>
      <c r="AS884" s="72"/>
      <c r="AT884" s="77"/>
      <c r="AU884" s="78"/>
      <c r="AV884" s="77"/>
      <c r="AW884" s="77"/>
      <c r="AX884" s="77"/>
      <c r="AY884" s="77"/>
      <c r="AZ884" s="77"/>
      <c r="BA884" s="77"/>
      <c r="BB884" s="77"/>
      <c r="BC884" s="77"/>
      <c r="BD884" s="79"/>
    </row>
    <row r="885" spans="7:56" s="70" customFormat="1">
      <c r="G885" s="71" t="str">
        <f t="shared" si="347"/>
        <v>-</v>
      </c>
      <c r="K885" s="29"/>
      <c r="L885" s="29"/>
      <c r="M885" s="67"/>
      <c r="P885" s="73"/>
      <c r="Q885" s="73"/>
      <c r="R885" s="73"/>
      <c r="S885" s="74"/>
      <c r="T885" s="73"/>
      <c r="U885" s="75"/>
      <c r="V885" s="73"/>
      <c r="W885" s="73"/>
      <c r="X885" s="73" t="e">
        <f>VLOOKUP(W885,definitions_list_lookup!$V$12:$W$15,2,FALSE)</f>
        <v>#N/A</v>
      </c>
      <c r="Y885" s="75"/>
      <c r="Z885" s="75" t="e">
        <f>VLOOKUP(Y885,definitions_list_lookup!$AT$3:$AU$5,2,FALSE)</f>
        <v>#N/A</v>
      </c>
      <c r="AA885" s="75"/>
      <c r="AB885" s="75"/>
      <c r="AC885" s="73"/>
      <c r="AD885" s="73"/>
      <c r="AE885" s="73" t="e">
        <f>VLOOKUP(AD885,definitions_list_lookup!$Y$12:$Z$15,2,FALSE)</f>
        <v>#N/A</v>
      </c>
      <c r="AF885" s="75"/>
      <c r="AG885" s="75" t="e">
        <f>VLOOKUP(AF885,definitions_list_lookup!$AT$3:$AU$5,2,FALSE)</f>
        <v>#N/A</v>
      </c>
      <c r="AH885" s="73"/>
      <c r="AI885" s="73"/>
      <c r="AJ885" s="73"/>
      <c r="AK885" s="72"/>
      <c r="AL885" s="76"/>
      <c r="AM885" s="76"/>
      <c r="AN885" s="72"/>
      <c r="AO885" s="76"/>
      <c r="AP885" s="72"/>
      <c r="AQ885" s="72"/>
      <c r="AR885" s="72"/>
      <c r="AS885" s="72"/>
      <c r="AT885" s="77"/>
      <c r="AU885" s="78"/>
      <c r="AV885" s="77"/>
      <c r="AW885" s="77"/>
      <c r="AX885" s="77"/>
      <c r="AY885" s="77"/>
      <c r="AZ885" s="77"/>
      <c r="BA885" s="77"/>
      <c r="BB885" s="77"/>
      <c r="BC885" s="77"/>
      <c r="BD885" s="79"/>
    </row>
    <row r="886" spans="7:56" s="70" customFormat="1">
      <c r="G886" s="71" t="str">
        <f t="shared" si="347"/>
        <v>-</v>
      </c>
      <c r="K886" s="29"/>
      <c r="L886" s="29"/>
      <c r="M886" s="67"/>
      <c r="P886" s="73"/>
      <c r="Q886" s="73"/>
      <c r="R886" s="73"/>
      <c r="S886" s="74"/>
      <c r="T886" s="73"/>
      <c r="U886" s="75"/>
      <c r="V886" s="73"/>
      <c r="W886" s="73"/>
      <c r="X886" s="73" t="e">
        <f>VLOOKUP(W886,definitions_list_lookup!$V$12:$W$15,2,FALSE)</f>
        <v>#N/A</v>
      </c>
      <c r="Y886" s="75"/>
      <c r="Z886" s="75" t="e">
        <f>VLOOKUP(Y886,definitions_list_lookup!$AT$3:$AU$5,2,FALSE)</f>
        <v>#N/A</v>
      </c>
      <c r="AA886" s="75"/>
      <c r="AB886" s="75"/>
      <c r="AC886" s="73"/>
      <c r="AD886" s="73"/>
      <c r="AE886" s="73" t="e">
        <f>VLOOKUP(AD886,definitions_list_lookup!$Y$12:$Z$15,2,FALSE)</f>
        <v>#N/A</v>
      </c>
      <c r="AF886" s="75"/>
      <c r="AG886" s="75" t="e">
        <f>VLOOKUP(AF886,definitions_list_lookup!$AT$3:$AU$5,2,FALSE)</f>
        <v>#N/A</v>
      </c>
      <c r="AH886" s="73"/>
      <c r="AI886" s="73"/>
      <c r="AJ886" s="73"/>
      <c r="AK886" s="72"/>
      <c r="AL886" s="76"/>
      <c r="AM886" s="76"/>
      <c r="AN886" s="72"/>
      <c r="AO886" s="76"/>
      <c r="AP886" s="72"/>
      <c r="AQ886" s="72"/>
      <c r="AR886" s="72"/>
      <c r="AS886" s="72"/>
      <c r="AT886" s="77"/>
      <c r="AU886" s="78"/>
      <c r="AV886" s="77"/>
      <c r="AW886" s="77"/>
      <c r="AX886" s="77"/>
      <c r="AY886" s="77"/>
      <c r="AZ886" s="77"/>
      <c r="BA886" s="77"/>
      <c r="BB886" s="77"/>
      <c r="BC886" s="77"/>
      <c r="BD886" s="79"/>
    </row>
    <row r="887" spans="7:56" s="70" customFormat="1">
      <c r="G887" s="71" t="str">
        <f t="shared" si="347"/>
        <v>-</v>
      </c>
      <c r="K887" s="29"/>
      <c r="L887" s="29"/>
      <c r="M887" s="67"/>
      <c r="P887" s="73"/>
      <c r="Q887" s="73"/>
      <c r="R887" s="73"/>
      <c r="S887" s="74"/>
      <c r="T887" s="73"/>
      <c r="U887" s="75"/>
      <c r="V887" s="73"/>
      <c r="W887" s="73"/>
      <c r="X887" s="73" t="e">
        <f>VLOOKUP(W887,definitions_list_lookup!$V$12:$W$15,2,FALSE)</f>
        <v>#N/A</v>
      </c>
      <c r="Y887" s="75"/>
      <c r="Z887" s="75" t="e">
        <f>VLOOKUP(Y887,definitions_list_lookup!$AT$3:$AU$5,2,FALSE)</f>
        <v>#N/A</v>
      </c>
      <c r="AA887" s="75"/>
      <c r="AB887" s="75"/>
      <c r="AC887" s="73"/>
      <c r="AD887" s="73"/>
      <c r="AE887" s="73" t="e">
        <f>VLOOKUP(AD887,definitions_list_lookup!$Y$12:$Z$15,2,FALSE)</f>
        <v>#N/A</v>
      </c>
      <c r="AF887" s="75"/>
      <c r="AG887" s="75" t="e">
        <f>VLOOKUP(AF887,definitions_list_lookup!$AT$3:$AU$5,2,FALSE)</f>
        <v>#N/A</v>
      </c>
      <c r="AH887" s="73"/>
      <c r="AI887" s="73"/>
      <c r="AJ887" s="73"/>
      <c r="AK887" s="72"/>
      <c r="AL887" s="76"/>
      <c r="AM887" s="76"/>
      <c r="AN887" s="72"/>
      <c r="AO887" s="76"/>
      <c r="AP887" s="72"/>
      <c r="AQ887" s="72"/>
      <c r="AR887" s="72"/>
      <c r="AS887" s="72"/>
      <c r="AT887" s="77"/>
      <c r="AU887" s="78"/>
      <c r="AV887" s="77"/>
      <c r="AW887" s="77"/>
      <c r="AX887" s="77"/>
      <c r="AY887" s="77"/>
      <c r="AZ887" s="77"/>
      <c r="BA887" s="77"/>
      <c r="BB887" s="77"/>
      <c r="BC887" s="77"/>
      <c r="BD887" s="79"/>
    </row>
    <row r="888" spans="7:56" s="70" customFormat="1">
      <c r="G888" s="71" t="str">
        <f t="shared" si="347"/>
        <v>-</v>
      </c>
      <c r="K888" s="29"/>
      <c r="L888" s="29"/>
      <c r="M888" s="67"/>
      <c r="P888" s="73"/>
      <c r="Q888" s="73"/>
      <c r="R888" s="73"/>
      <c r="S888" s="74"/>
      <c r="T888" s="73"/>
      <c r="U888" s="75"/>
      <c r="V888" s="73"/>
      <c r="W888" s="73"/>
      <c r="X888" s="73" t="e">
        <f>VLOOKUP(W888,definitions_list_lookup!$V$12:$W$15,2,FALSE)</f>
        <v>#N/A</v>
      </c>
      <c r="Y888" s="75"/>
      <c r="Z888" s="75" t="e">
        <f>VLOOKUP(Y888,definitions_list_lookup!$AT$3:$AU$5,2,FALSE)</f>
        <v>#N/A</v>
      </c>
      <c r="AA888" s="75"/>
      <c r="AB888" s="75"/>
      <c r="AC888" s="73"/>
      <c r="AD888" s="73"/>
      <c r="AE888" s="73" t="e">
        <f>VLOOKUP(AD888,definitions_list_lookup!$Y$12:$Z$15,2,FALSE)</f>
        <v>#N/A</v>
      </c>
      <c r="AF888" s="75"/>
      <c r="AG888" s="75" t="e">
        <f>VLOOKUP(AF888,definitions_list_lookup!$AT$3:$AU$5,2,FALSE)</f>
        <v>#N/A</v>
      </c>
      <c r="AH888" s="73"/>
      <c r="AI888" s="73"/>
      <c r="AJ888" s="73"/>
      <c r="AK888" s="72"/>
      <c r="AL888" s="76"/>
      <c r="AM888" s="76"/>
      <c r="AN888" s="72"/>
      <c r="AO888" s="76"/>
      <c r="AP888" s="72"/>
      <c r="AQ888" s="72"/>
      <c r="AR888" s="72"/>
      <c r="AS888" s="72"/>
      <c r="AT888" s="77"/>
      <c r="AU888" s="78"/>
      <c r="AV888" s="77"/>
      <c r="AW888" s="77"/>
      <c r="AX888" s="77"/>
      <c r="AY888" s="77"/>
      <c r="AZ888" s="77"/>
      <c r="BA888" s="77"/>
      <c r="BB888" s="77"/>
      <c r="BC888" s="77"/>
      <c r="BD888" s="79"/>
    </row>
    <row r="889" spans="7:56" s="70" customFormat="1">
      <c r="G889" s="71" t="str">
        <f t="shared" si="347"/>
        <v>-</v>
      </c>
      <c r="K889" s="29"/>
      <c r="L889" s="29"/>
      <c r="M889" s="67"/>
      <c r="P889" s="73"/>
      <c r="Q889" s="73"/>
      <c r="R889" s="73"/>
      <c r="S889" s="74"/>
      <c r="T889" s="73"/>
      <c r="U889" s="75"/>
      <c r="V889" s="73"/>
      <c r="W889" s="73"/>
      <c r="X889" s="73" t="e">
        <f>VLOOKUP(W889,definitions_list_lookup!$V$12:$W$15,2,FALSE)</f>
        <v>#N/A</v>
      </c>
      <c r="Y889" s="75"/>
      <c r="Z889" s="75" t="e">
        <f>VLOOKUP(Y889,definitions_list_lookup!$AT$3:$AU$5,2,FALSE)</f>
        <v>#N/A</v>
      </c>
      <c r="AA889" s="75"/>
      <c r="AB889" s="75"/>
      <c r="AC889" s="73"/>
      <c r="AD889" s="73"/>
      <c r="AE889" s="73" t="e">
        <f>VLOOKUP(AD889,definitions_list_lookup!$Y$12:$Z$15,2,FALSE)</f>
        <v>#N/A</v>
      </c>
      <c r="AF889" s="75"/>
      <c r="AG889" s="75" t="e">
        <f>VLOOKUP(AF889,definitions_list_lookup!$AT$3:$AU$5,2,FALSE)</f>
        <v>#N/A</v>
      </c>
      <c r="AH889" s="73"/>
      <c r="AI889" s="73"/>
      <c r="AJ889" s="73"/>
      <c r="AK889" s="72"/>
      <c r="AL889" s="76"/>
      <c r="AM889" s="76"/>
      <c r="AN889" s="72"/>
      <c r="AO889" s="76"/>
      <c r="AP889" s="72"/>
      <c r="AQ889" s="72"/>
      <c r="AR889" s="72"/>
      <c r="AS889" s="72"/>
      <c r="AT889" s="77"/>
      <c r="AU889" s="78"/>
      <c r="AV889" s="77"/>
      <c r="AW889" s="77"/>
      <c r="AX889" s="77"/>
      <c r="AY889" s="77"/>
      <c r="AZ889" s="77"/>
      <c r="BA889" s="77"/>
      <c r="BB889" s="77"/>
      <c r="BC889" s="77"/>
      <c r="BD889" s="79"/>
    </row>
    <row r="890" spans="7:56" s="70" customFormat="1">
      <c r="G890" s="71" t="str">
        <f t="shared" si="347"/>
        <v>-</v>
      </c>
      <c r="K890" s="29"/>
      <c r="L890" s="29"/>
      <c r="M890" s="67"/>
      <c r="P890" s="73"/>
      <c r="Q890" s="73"/>
      <c r="R890" s="73"/>
      <c r="S890" s="74"/>
      <c r="T890" s="73"/>
      <c r="U890" s="75"/>
      <c r="V890" s="73"/>
      <c r="W890" s="73"/>
      <c r="X890" s="73" t="e">
        <f>VLOOKUP(W890,definitions_list_lookup!$V$12:$W$15,2,FALSE)</f>
        <v>#N/A</v>
      </c>
      <c r="Y890" s="75"/>
      <c r="Z890" s="75" t="e">
        <f>VLOOKUP(Y890,definitions_list_lookup!$AT$3:$AU$5,2,FALSE)</f>
        <v>#N/A</v>
      </c>
      <c r="AA890" s="75"/>
      <c r="AB890" s="75"/>
      <c r="AC890" s="73"/>
      <c r="AD890" s="73"/>
      <c r="AE890" s="73" t="e">
        <f>VLOOKUP(AD890,definitions_list_lookup!$Y$12:$Z$15,2,FALSE)</f>
        <v>#N/A</v>
      </c>
      <c r="AF890" s="75"/>
      <c r="AG890" s="75" t="e">
        <f>VLOOKUP(AF890,definitions_list_lookup!$AT$3:$AU$5,2,FALSE)</f>
        <v>#N/A</v>
      </c>
      <c r="AH890" s="73"/>
      <c r="AI890" s="73"/>
      <c r="AJ890" s="73"/>
      <c r="AK890" s="72"/>
      <c r="AL890" s="76"/>
      <c r="AM890" s="76"/>
      <c r="AN890" s="72"/>
      <c r="AO890" s="76"/>
      <c r="AP890" s="72"/>
      <c r="AQ890" s="72"/>
      <c r="AR890" s="72"/>
      <c r="AS890" s="72"/>
      <c r="AT890" s="77"/>
      <c r="AU890" s="78"/>
      <c r="AV890" s="77"/>
      <c r="AW890" s="77"/>
      <c r="AX890" s="77"/>
      <c r="AY890" s="77"/>
      <c r="AZ890" s="77"/>
      <c r="BA890" s="77"/>
      <c r="BB890" s="77"/>
      <c r="BC890" s="77"/>
      <c r="BD890" s="79"/>
    </row>
    <row r="891" spans="7:56" s="70" customFormat="1">
      <c r="G891" s="71" t="str">
        <f t="shared" si="347"/>
        <v>-</v>
      </c>
      <c r="K891" s="29"/>
      <c r="L891" s="29"/>
      <c r="M891" s="67"/>
      <c r="P891" s="73"/>
      <c r="Q891" s="73"/>
      <c r="R891" s="73"/>
      <c r="S891" s="74"/>
      <c r="T891" s="73"/>
      <c r="U891" s="75"/>
      <c r="V891" s="73"/>
      <c r="W891" s="73"/>
      <c r="X891" s="73" t="e">
        <f>VLOOKUP(W891,definitions_list_lookup!$V$12:$W$15,2,FALSE)</f>
        <v>#N/A</v>
      </c>
      <c r="Y891" s="75"/>
      <c r="Z891" s="75" t="e">
        <f>VLOOKUP(Y891,definitions_list_lookup!$AT$3:$AU$5,2,FALSE)</f>
        <v>#N/A</v>
      </c>
      <c r="AA891" s="75"/>
      <c r="AB891" s="75"/>
      <c r="AC891" s="73"/>
      <c r="AD891" s="73"/>
      <c r="AE891" s="73" t="e">
        <f>VLOOKUP(AD891,definitions_list_lookup!$Y$12:$Z$15,2,FALSE)</f>
        <v>#N/A</v>
      </c>
      <c r="AF891" s="75"/>
      <c r="AG891" s="75" t="e">
        <f>VLOOKUP(AF891,definitions_list_lookup!$AT$3:$AU$5,2,FALSE)</f>
        <v>#N/A</v>
      </c>
      <c r="AH891" s="73"/>
      <c r="AI891" s="73"/>
      <c r="AJ891" s="73"/>
      <c r="AK891" s="72"/>
      <c r="AL891" s="76"/>
      <c r="AM891" s="76"/>
      <c r="AN891" s="72"/>
      <c r="AO891" s="76"/>
      <c r="AP891" s="72"/>
      <c r="AQ891" s="72"/>
      <c r="AR891" s="72"/>
      <c r="AS891" s="72"/>
      <c r="AT891" s="77"/>
      <c r="AU891" s="78"/>
      <c r="AV891" s="77"/>
      <c r="AW891" s="77"/>
      <c r="AX891" s="77"/>
      <c r="AY891" s="77"/>
      <c r="AZ891" s="77"/>
      <c r="BA891" s="77"/>
      <c r="BB891" s="77"/>
      <c r="BC891" s="77"/>
      <c r="BD891" s="79"/>
    </row>
    <row r="892" spans="7:56" s="70" customFormat="1">
      <c r="G892" s="71" t="str">
        <f t="shared" si="347"/>
        <v>-</v>
      </c>
      <c r="K892" s="29"/>
      <c r="L892" s="29"/>
      <c r="M892" s="67"/>
      <c r="P892" s="73"/>
      <c r="Q892" s="73"/>
      <c r="R892" s="73"/>
      <c r="S892" s="74"/>
      <c r="T892" s="73"/>
      <c r="U892" s="75"/>
      <c r="V892" s="73"/>
      <c r="W892" s="73"/>
      <c r="X892" s="73" t="e">
        <f>VLOOKUP(W892,definitions_list_lookup!$V$12:$W$15,2,FALSE)</f>
        <v>#N/A</v>
      </c>
      <c r="Y892" s="75"/>
      <c r="Z892" s="75" t="e">
        <f>VLOOKUP(Y892,definitions_list_lookup!$AT$3:$AU$5,2,FALSE)</f>
        <v>#N/A</v>
      </c>
      <c r="AA892" s="75"/>
      <c r="AB892" s="75"/>
      <c r="AC892" s="73"/>
      <c r="AD892" s="73"/>
      <c r="AE892" s="73" t="e">
        <f>VLOOKUP(AD892,definitions_list_lookup!$Y$12:$Z$15,2,FALSE)</f>
        <v>#N/A</v>
      </c>
      <c r="AF892" s="75"/>
      <c r="AG892" s="75" t="e">
        <f>VLOOKUP(AF892,definitions_list_lookup!$AT$3:$AU$5,2,FALSE)</f>
        <v>#N/A</v>
      </c>
      <c r="AH892" s="73"/>
      <c r="AI892" s="73"/>
      <c r="AJ892" s="73"/>
      <c r="AK892" s="72"/>
      <c r="AL892" s="76"/>
      <c r="AM892" s="76"/>
      <c r="AN892" s="72"/>
      <c r="AO892" s="76"/>
      <c r="AP892" s="72"/>
      <c r="AQ892" s="72"/>
      <c r="AR892" s="72"/>
      <c r="AS892" s="72"/>
      <c r="AT892" s="77"/>
      <c r="AU892" s="78"/>
      <c r="AV892" s="77"/>
      <c r="AW892" s="77"/>
      <c r="AX892" s="77"/>
      <c r="AY892" s="77"/>
      <c r="AZ892" s="77"/>
      <c r="BA892" s="77"/>
      <c r="BB892" s="77"/>
      <c r="BC892" s="77"/>
      <c r="BD892" s="79"/>
    </row>
    <row r="893" spans="7:56" s="70" customFormat="1">
      <c r="G893" s="71" t="str">
        <f t="shared" si="347"/>
        <v>-</v>
      </c>
      <c r="K893" s="29"/>
      <c r="L893" s="29"/>
      <c r="M893" s="67"/>
      <c r="P893" s="73"/>
      <c r="Q893" s="73"/>
      <c r="R893" s="73"/>
      <c r="S893" s="74"/>
      <c r="T893" s="73"/>
      <c r="U893" s="75"/>
      <c r="V893" s="73"/>
      <c r="W893" s="73"/>
      <c r="X893" s="73" t="e">
        <f>VLOOKUP(W893,definitions_list_lookup!$V$12:$W$15,2,FALSE)</f>
        <v>#N/A</v>
      </c>
      <c r="Y893" s="75"/>
      <c r="Z893" s="75" t="e">
        <f>VLOOKUP(Y893,definitions_list_lookup!$AT$3:$AU$5,2,FALSE)</f>
        <v>#N/A</v>
      </c>
      <c r="AA893" s="75"/>
      <c r="AB893" s="75"/>
      <c r="AC893" s="73"/>
      <c r="AD893" s="73"/>
      <c r="AE893" s="73" t="e">
        <f>VLOOKUP(AD893,definitions_list_lookup!$Y$12:$Z$15,2,FALSE)</f>
        <v>#N/A</v>
      </c>
      <c r="AF893" s="75"/>
      <c r="AG893" s="75" t="e">
        <f>VLOOKUP(AF893,definitions_list_lookup!$AT$3:$AU$5,2,FALSE)</f>
        <v>#N/A</v>
      </c>
      <c r="AH893" s="73"/>
      <c r="AI893" s="73"/>
      <c r="AJ893" s="73"/>
      <c r="AK893" s="72"/>
      <c r="AL893" s="76"/>
      <c r="AM893" s="76"/>
      <c r="AN893" s="72"/>
      <c r="AO893" s="76"/>
      <c r="AP893" s="72"/>
      <c r="AQ893" s="72"/>
      <c r="AR893" s="72"/>
      <c r="AS893" s="72"/>
      <c r="AT893" s="77"/>
      <c r="AU893" s="78"/>
      <c r="AV893" s="77"/>
      <c r="AW893" s="77"/>
      <c r="AX893" s="77"/>
      <c r="AY893" s="77"/>
      <c r="AZ893" s="77"/>
      <c r="BA893" s="77"/>
      <c r="BB893" s="77"/>
      <c r="BC893" s="77"/>
      <c r="BD893" s="79"/>
    </row>
    <row r="894" spans="7:56" s="70" customFormat="1">
      <c r="G894" s="71" t="str">
        <f t="shared" si="347"/>
        <v>-</v>
      </c>
      <c r="K894" s="29"/>
      <c r="L894" s="29"/>
      <c r="M894" s="67"/>
      <c r="P894" s="73"/>
      <c r="Q894" s="73"/>
      <c r="R894" s="73"/>
      <c r="S894" s="74"/>
      <c r="T894" s="73"/>
      <c r="U894" s="75"/>
      <c r="V894" s="73"/>
      <c r="W894" s="73"/>
      <c r="X894" s="73" t="e">
        <f>VLOOKUP(W894,definitions_list_lookup!$V$12:$W$15,2,FALSE)</f>
        <v>#N/A</v>
      </c>
      <c r="Y894" s="75"/>
      <c r="Z894" s="75" t="e">
        <f>VLOOKUP(Y894,definitions_list_lookup!$AT$3:$AU$5,2,FALSE)</f>
        <v>#N/A</v>
      </c>
      <c r="AA894" s="75"/>
      <c r="AB894" s="75"/>
      <c r="AC894" s="73"/>
      <c r="AD894" s="73"/>
      <c r="AE894" s="73" t="e">
        <f>VLOOKUP(AD894,definitions_list_lookup!$Y$12:$Z$15,2,FALSE)</f>
        <v>#N/A</v>
      </c>
      <c r="AF894" s="75"/>
      <c r="AG894" s="75" t="e">
        <f>VLOOKUP(AF894,definitions_list_lookup!$AT$3:$AU$5,2,FALSE)</f>
        <v>#N/A</v>
      </c>
      <c r="AH894" s="73"/>
      <c r="AI894" s="73"/>
      <c r="AJ894" s="73"/>
      <c r="AK894" s="72"/>
      <c r="AL894" s="76"/>
      <c r="AM894" s="76"/>
      <c r="AN894" s="72"/>
      <c r="AO894" s="76"/>
      <c r="AP894" s="72"/>
      <c r="AQ894" s="72"/>
      <c r="AR894" s="72"/>
      <c r="AS894" s="72"/>
      <c r="AT894" s="77"/>
      <c r="AU894" s="78"/>
      <c r="AV894" s="77"/>
      <c r="AW894" s="77"/>
      <c r="AX894" s="77"/>
      <c r="AY894" s="77"/>
      <c r="AZ894" s="77"/>
      <c r="BA894" s="77"/>
      <c r="BB894" s="77"/>
      <c r="BC894" s="77"/>
      <c r="BD894" s="79"/>
    </row>
    <row r="895" spans="7:56" s="70" customFormat="1">
      <c r="G895" s="71" t="str">
        <f t="shared" si="347"/>
        <v>-</v>
      </c>
      <c r="K895" s="29"/>
      <c r="L895" s="29"/>
      <c r="M895" s="67"/>
      <c r="P895" s="73"/>
      <c r="Q895" s="73"/>
      <c r="R895" s="73"/>
      <c r="S895" s="74"/>
      <c r="T895" s="73"/>
      <c r="U895" s="75"/>
      <c r="V895" s="73"/>
      <c r="W895" s="73"/>
      <c r="X895" s="73" t="e">
        <f>VLOOKUP(W895,definitions_list_lookup!$V$12:$W$15,2,FALSE)</f>
        <v>#N/A</v>
      </c>
      <c r="Y895" s="75"/>
      <c r="Z895" s="75" t="e">
        <f>VLOOKUP(Y895,definitions_list_lookup!$AT$3:$AU$5,2,FALSE)</f>
        <v>#N/A</v>
      </c>
      <c r="AA895" s="75"/>
      <c r="AB895" s="75"/>
      <c r="AC895" s="73"/>
      <c r="AD895" s="73"/>
      <c r="AE895" s="73" t="e">
        <f>VLOOKUP(AD895,definitions_list_lookup!$Y$12:$Z$15,2,FALSE)</f>
        <v>#N/A</v>
      </c>
      <c r="AF895" s="75"/>
      <c r="AG895" s="75" t="e">
        <f>VLOOKUP(AF895,definitions_list_lookup!$AT$3:$AU$5,2,FALSE)</f>
        <v>#N/A</v>
      </c>
      <c r="AH895" s="73"/>
      <c r="AI895" s="73"/>
      <c r="AJ895" s="73"/>
      <c r="AK895" s="72"/>
      <c r="AL895" s="76"/>
      <c r="AM895" s="76"/>
      <c r="AN895" s="72"/>
      <c r="AO895" s="76"/>
      <c r="AP895" s="72"/>
      <c r="AQ895" s="72"/>
      <c r="AR895" s="72"/>
      <c r="AS895" s="72"/>
      <c r="AT895" s="77"/>
      <c r="AU895" s="78"/>
      <c r="AV895" s="77"/>
      <c r="AW895" s="77"/>
      <c r="AX895" s="77"/>
      <c r="AY895" s="77"/>
      <c r="AZ895" s="77"/>
      <c r="BA895" s="77"/>
      <c r="BB895" s="77"/>
      <c r="BC895" s="77"/>
      <c r="BD895" s="79"/>
    </row>
    <row r="896" spans="7:56" s="70" customFormat="1">
      <c r="G896" s="71" t="str">
        <f t="shared" si="347"/>
        <v>-</v>
      </c>
      <c r="K896" s="29"/>
      <c r="L896" s="29"/>
      <c r="M896" s="67"/>
      <c r="P896" s="73"/>
      <c r="Q896" s="73"/>
      <c r="R896" s="73"/>
      <c r="S896" s="74"/>
      <c r="T896" s="73"/>
      <c r="U896" s="75"/>
      <c r="V896" s="73"/>
      <c r="W896" s="73"/>
      <c r="X896" s="73" t="e">
        <f>VLOOKUP(W896,definitions_list_lookup!$V$12:$W$15,2,FALSE)</f>
        <v>#N/A</v>
      </c>
      <c r="Y896" s="75"/>
      <c r="Z896" s="75" t="e">
        <f>VLOOKUP(Y896,definitions_list_lookup!$AT$3:$AU$5,2,FALSE)</f>
        <v>#N/A</v>
      </c>
      <c r="AA896" s="75"/>
      <c r="AB896" s="75"/>
      <c r="AC896" s="73"/>
      <c r="AD896" s="73"/>
      <c r="AE896" s="73" t="e">
        <f>VLOOKUP(AD896,definitions_list_lookup!$Y$12:$Z$15,2,FALSE)</f>
        <v>#N/A</v>
      </c>
      <c r="AF896" s="75"/>
      <c r="AG896" s="75" t="e">
        <f>VLOOKUP(AF896,definitions_list_lookup!$AT$3:$AU$5,2,FALSE)</f>
        <v>#N/A</v>
      </c>
      <c r="AH896" s="73"/>
      <c r="AI896" s="73"/>
      <c r="AJ896" s="73"/>
      <c r="AK896" s="72"/>
      <c r="AL896" s="76"/>
      <c r="AM896" s="76"/>
      <c r="AN896" s="72"/>
      <c r="AO896" s="76"/>
      <c r="AP896" s="72"/>
      <c r="AQ896" s="72"/>
      <c r="AR896" s="72"/>
      <c r="AS896" s="72"/>
      <c r="AT896" s="77"/>
      <c r="AU896" s="78"/>
      <c r="AV896" s="77"/>
      <c r="AW896" s="77"/>
      <c r="AX896" s="77"/>
      <c r="AY896" s="77"/>
      <c r="AZ896" s="77"/>
      <c r="BA896" s="77"/>
      <c r="BB896" s="77"/>
      <c r="BC896" s="77"/>
      <c r="BD896" s="79"/>
    </row>
    <row r="897" spans="7:56" s="70" customFormat="1">
      <c r="G897" s="71" t="str">
        <f t="shared" si="347"/>
        <v>-</v>
      </c>
      <c r="K897" s="29"/>
      <c r="L897" s="29"/>
      <c r="M897" s="67"/>
      <c r="P897" s="73"/>
      <c r="Q897" s="73"/>
      <c r="R897" s="73"/>
      <c r="S897" s="74"/>
      <c r="T897" s="73"/>
      <c r="U897" s="75"/>
      <c r="V897" s="73"/>
      <c r="W897" s="73"/>
      <c r="X897" s="73" t="e">
        <f>VLOOKUP(W897,definitions_list_lookup!$V$12:$W$15,2,FALSE)</f>
        <v>#N/A</v>
      </c>
      <c r="Y897" s="75"/>
      <c r="Z897" s="75" t="e">
        <f>VLOOKUP(Y897,definitions_list_lookup!$AT$3:$AU$5,2,FALSE)</f>
        <v>#N/A</v>
      </c>
      <c r="AA897" s="75"/>
      <c r="AB897" s="75"/>
      <c r="AC897" s="73"/>
      <c r="AD897" s="73"/>
      <c r="AE897" s="73" t="e">
        <f>VLOOKUP(AD897,definitions_list_lookup!$Y$12:$Z$15,2,FALSE)</f>
        <v>#N/A</v>
      </c>
      <c r="AF897" s="75"/>
      <c r="AG897" s="75" t="e">
        <f>VLOOKUP(AF897,definitions_list_lookup!$AT$3:$AU$5,2,FALSE)</f>
        <v>#N/A</v>
      </c>
      <c r="AH897" s="73"/>
      <c r="AI897" s="73"/>
      <c r="AJ897" s="73"/>
      <c r="AK897" s="72"/>
      <c r="AL897" s="76"/>
      <c r="AM897" s="76"/>
      <c r="AN897" s="72"/>
      <c r="AO897" s="76"/>
      <c r="AP897" s="72"/>
      <c r="AQ897" s="72"/>
      <c r="AR897" s="72"/>
      <c r="AS897" s="72"/>
      <c r="AT897" s="77"/>
      <c r="AU897" s="78"/>
      <c r="AV897" s="77"/>
      <c r="AW897" s="77"/>
      <c r="AX897" s="77"/>
      <c r="AY897" s="77"/>
      <c r="AZ897" s="77"/>
      <c r="BA897" s="77"/>
      <c r="BB897" s="77"/>
      <c r="BC897" s="77"/>
      <c r="BD897" s="79"/>
    </row>
    <row r="898" spans="7:56" s="70" customFormat="1">
      <c r="G898" s="71" t="str">
        <f t="shared" si="347"/>
        <v>-</v>
      </c>
      <c r="K898" s="29"/>
      <c r="L898" s="29"/>
      <c r="M898" s="67"/>
      <c r="P898" s="73"/>
      <c r="Q898" s="73"/>
      <c r="R898" s="73"/>
      <c r="S898" s="74"/>
      <c r="T898" s="73"/>
      <c r="U898" s="75"/>
      <c r="V898" s="73"/>
      <c r="W898" s="73"/>
      <c r="X898" s="73" t="e">
        <f>VLOOKUP(W898,definitions_list_lookup!$V$12:$W$15,2,FALSE)</f>
        <v>#N/A</v>
      </c>
      <c r="Y898" s="75"/>
      <c r="Z898" s="75" t="e">
        <f>VLOOKUP(Y898,definitions_list_lookup!$AT$3:$AU$5,2,FALSE)</f>
        <v>#N/A</v>
      </c>
      <c r="AA898" s="75"/>
      <c r="AB898" s="75"/>
      <c r="AC898" s="73"/>
      <c r="AD898" s="73"/>
      <c r="AE898" s="73" t="e">
        <f>VLOOKUP(AD898,definitions_list_lookup!$Y$12:$Z$15,2,FALSE)</f>
        <v>#N/A</v>
      </c>
      <c r="AF898" s="75"/>
      <c r="AG898" s="75" t="e">
        <f>VLOOKUP(AF898,definitions_list_lookup!$AT$3:$AU$5,2,FALSE)</f>
        <v>#N/A</v>
      </c>
      <c r="AH898" s="73"/>
      <c r="AI898" s="73"/>
      <c r="AJ898" s="73"/>
      <c r="AK898" s="72"/>
      <c r="AL898" s="76"/>
      <c r="AM898" s="76"/>
      <c r="AN898" s="72"/>
      <c r="AO898" s="76"/>
      <c r="AP898" s="72"/>
      <c r="AQ898" s="72"/>
      <c r="AR898" s="72"/>
      <c r="AS898" s="72"/>
      <c r="AT898" s="77"/>
      <c r="AU898" s="78"/>
      <c r="AV898" s="77"/>
      <c r="AW898" s="77"/>
      <c r="AX898" s="77"/>
      <c r="AY898" s="77"/>
      <c r="AZ898" s="77"/>
      <c r="BA898" s="77"/>
      <c r="BB898" s="77"/>
      <c r="BC898" s="77"/>
      <c r="BD898" s="79"/>
    </row>
    <row r="899" spans="7:56" s="70" customFormat="1">
      <c r="G899" s="71" t="str">
        <f t="shared" si="347"/>
        <v>-</v>
      </c>
      <c r="K899" s="29"/>
      <c r="L899" s="29"/>
      <c r="M899" s="67"/>
      <c r="P899" s="73"/>
      <c r="Q899" s="73"/>
      <c r="R899" s="73"/>
      <c r="S899" s="74"/>
      <c r="T899" s="73"/>
      <c r="U899" s="75"/>
      <c r="V899" s="73"/>
      <c r="W899" s="73"/>
      <c r="X899" s="73" t="e">
        <f>VLOOKUP(W899,definitions_list_lookup!$V$12:$W$15,2,FALSE)</f>
        <v>#N/A</v>
      </c>
      <c r="Y899" s="75"/>
      <c r="Z899" s="75" t="e">
        <f>VLOOKUP(Y899,definitions_list_lookup!$AT$3:$AU$5,2,FALSE)</f>
        <v>#N/A</v>
      </c>
      <c r="AA899" s="75"/>
      <c r="AB899" s="75"/>
      <c r="AC899" s="73"/>
      <c r="AD899" s="73"/>
      <c r="AE899" s="73" t="e">
        <f>VLOOKUP(AD899,definitions_list_lookup!$Y$12:$Z$15,2,FALSE)</f>
        <v>#N/A</v>
      </c>
      <c r="AF899" s="75"/>
      <c r="AG899" s="75" t="e">
        <f>VLOOKUP(AF899,definitions_list_lookup!$AT$3:$AU$5,2,FALSE)</f>
        <v>#N/A</v>
      </c>
      <c r="AH899" s="73"/>
      <c r="AI899" s="73"/>
      <c r="AJ899" s="73"/>
      <c r="AK899" s="72"/>
      <c r="AL899" s="76"/>
      <c r="AM899" s="76"/>
      <c r="AN899" s="72"/>
      <c r="AO899" s="76"/>
      <c r="AP899" s="72"/>
      <c r="AQ899" s="72"/>
      <c r="AR899" s="72"/>
      <c r="AS899" s="72"/>
      <c r="AT899" s="77"/>
      <c r="AU899" s="78"/>
      <c r="AV899" s="77"/>
      <c r="AW899" s="77"/>
      <c r="AX899" s="77"/>
      <c r="AY899" s="77"/>
      <c r="AZ899" s="77"/>
      <c r="BA899" s="77"/>
      <c r="BB899" s="77"/>
      <c r="BC899" s="77"/>
      <c r="BD899" s="79"/>
    </row>
    <row r="900" spans="7:56" s="70" customFormat="1">
      <c r="G900" s="71" t="str">
        <f t="shared" si="347"/>
        <v>-</v>
      </c>
      <c r="K900" s="29"/>
      <c r="L900" s="29"/>
      <c r="M900" s="67"/>
      <c r="P900" s="73"/>
      <c r="Q900" s="73"/>
      <c r="R900" s="73"/>
      <c r="S900" s="74"/>
      <c r="T900" s="73"/>
      <c r="U900" s="75"/>
      <c r="V900" s="73"/>
      <c r="W900" s="73"/>
      <c r="X900" s="73" t="e">
        <f>VLOOKUP(W900,definitions_list_lookup!$V$12:$W$15,2,FALSE)</f>
        <v>#N/A</v>
      </c>
      <c r="Y900" s="75"/>
      <c r="Z900" s="75" t="e">
        <f>VLOOKUP(Y900,definitions_list_lookup!$AT$3:$AU$5,2,FALSE)</f>
        <v>#N/A</v>
      </c>
      <c r="AA900" s="75"/>
      <c r="AB900" s="75"/>
      <c r="AC900" s="73"/>
      <c r="AD900" s="73"/>
      <c r="AE900" s="73" t="e">
        <f>VLOOKUP(AD900,definitions_list_lookup!$Y$12:$Z$15,2,FALSE)</f>
        <v>#N/A</v>
      </c>
      <c r="AF900" s="75"/>
      <c r="AG900" s="75" t="e">
        <f>VLOOKUP(AF900,definitions_list_lookup!$AT$3:$AU$5,2,FALSE)</f>
        <v>#N/A</v>
      </c>
      <c r="AH900" s="73"/>
      <c r="AI900" s="73"/>
      <c r="AJ900" s="73"/>
      <c r="AK900" s="72"/>
      <c r="AL900" s="76"/>
      <c r="AM900" s="76"/>
      <c r="AN900" s="72"/>
      <c r="AO900" s="76"/>
      <c r="AP900" s="72"/>
      <c r="AQ900" s="72"/>
      <c r="AR900" s="72"/>
      <c r="AS900" s="72"/>
      <c r="AT900" s="77"/>
      <c r="AU900" s="78"/>
      <c r="AV900" s="77"/>
      <c r="AW900" s="77"/>
      <c r="AX900" s="77"/>
      <c r="AY900" s="77"/>
      <c r="AZ900" s="77"/>
      <c r="BA900" s="77"/>
      <c r="BB900" s="77"/>
      <c r="BC900" s="77"/>
      <c r="BD900" s="79"/>
    </row>
    <row r="901" spans="7:56" s="70" customFormat="1">
      <c r="G901" s="71" t="str">
        <f t="shared" si="347"/>
        <v>-</v>
      </c>
      <c r="K901" s="29"/>
      <c r="L901" s="29"/>
      <c r="M901" s="67"/>
      <c r="P901" s="73"/>
      <c r="Q901" s="73"/>
      <c r="R901" s="73"/>
      <c r="S901" s="74"/>
      <c r="T901" s="73"/>
      <c r="U901" s="75"/>
      <c r="V901" s="73"/>
      <c r="W901" s="73"/>
      <c r="X901" s="73" t="e">
        <f>VLOOKUP(W901,definitions_list_lookup!$V$12:$W$15,2,FALSE)</f>
        <v>#N/A</v>
      </c>
      <c r="Y901" s="75"/>
      <c r="Z901" s="75" t="e">
        <f>VLOOKUP(Y901,definitions_list_lookup!$AT$3:$AU$5,2,FALSE)</f>
        <v>#N/A</v>
      </c>
      <c r="AA901" s="75"/>
      <c r="AB901" s="75"/>
      <c r="AC901" s="73"/>
      <c r="AD901" s="73"/>
      <c r="AE901" s="73" t="e">
        <f>VLOOKUP(AD901,definitions_list_lookup!$Y$12:$Z$15,2,FALSE)</f>
        <v>#N/A</v>
      </c>
      <c r="AF901" s="75"/>
      <c r="AG901" s="75" t="e">
        <f>VLOOKUP(AF901,definitions_list_lookup!$AT$3:$AU$5,2,FALSE)</f>
        <v>#N/A</v>
      </c>
      <c r="AH901" s="73"/>
      <c r="AI901" s="73"/>
      <c r="AJ901" s="73"/>
      <c r="AK901" s="72"/>
      <c r="AL901" s="76"/>
      <c r="AM901" s="76"/>
      <c r="AN901" s="72"/>
      <c r="AO901" s="76"/>
      <c r="AP901" s="72"/>
      <c r="AQ901" s="72"/>
      <c r="AR901" s="72"/>
      <c r="AS901" s="72"/>
      <c r="AT901" s="77"/>
      <c r="AU901" s="78"/>
      <c r="AV901" s="77"/>
      <c r="AW901" s="77"/>
      <c r="AX901" s="77"/>
      <c r="AY901" s="77"/>
      <c r="AZ901" s="77"/>
      <c r="BA901" s="77"/>
      <c r="BB901" s="77"/>
      <c r="BC901" s="77"/>
      <c r="BD901" s="79"/>
    </row>
    <row r="902" spans="7:56" s="70" customFormat="1">
      <c r="G902" s="71" t="str">
        <f t="shared" si="347"/>
        <v>-</v>
      </c>
      <c r="K902" s="29"/>
      <c r="L902" s="29"/>
      <c r="M902" s="67"/>
      <c r="P902" s="73"/>
      <c r="Q902" s="73"/>
      <c r="R902" s="73"/>
      <c r="S902" s="74"/>
      <c r="T902" s="73"/>
      <c r="U902" s="75"/>
      <c r="V902" s="73"/>
      <c r="W902" s="73"/>
      <c r="X902" s="73" t="e">
        <f>VLOOKUP(W902,definitions_list_lookup!$V$12:$W$15,2,FALSE)</f>
        <v>#N/A</v>
      </c>
      <c r="Y902" s="75"/>
      <c r="Z902" s="75" t="e">
        <f>VLOOKUP(Y902,definitions_list_lookup!$AT$3:$AU$5,2,FALSE)</f>
        <v>#N/A</v>
      </c>
      <c r="AA902" s="75"/>
      <c r="AB902" s="75"/>
      <c r="AC902" s="73"/>
      <c r="AD902" s="73"/>
      <c r="AE902" s="73" t="e">
        <f>VLOOKUP(AD902,definitions_list_lookup!$Y$12:$Z$15,2,FALSE)</f>
        <v>#N/A</v>
      </c>
      <c r="AF902" s="75"/>
      <c r="AG902" s="75" t="e">
        <f>VLOOKUP(AF902,definitions_list_lookup!$AT$3:$AU$5,2,FALSE)</f>
        <v>#N/A</v>
      </c>
      <c r="AH902" s="73"/>
      <c r="AI902" s="73"/>
      <c r="AJ902" s="73"/>
      <c r="AK902" s="72"/>
      <c r="AL902" s="76"/>
      <c r="AM902" s="76"/>
      <c r="AN902" s="72"/>
      <c r="AO902" s="76"/>
      <c r="AP902" s="72"/>
      <c r="AQ902" s="72"/>
      <c r="AR902" s="72"/>
      <c r="AS902" s="72"/>
      <c r="AT902" s="77"/>
      <c r="AU902" s="78"/>
      <c r="AV902" s="77"/>
      <c r="AW902" s="77"/>
      <c r="AX902" s="77"/>
      <c r="AY902" s="77"/>
      <c r="AZ902" s="77"/>
      <c r="BA902" s="77"/>
      <c r="BB902" s="77"/>
      <c r="BC902" s="77"/>
      <c r="BD902" s="79"/>
    </row>
    <row r="903" spans="7:56" s="70" customFormat="1">
      <c r="G903" s="71" t="str">
        <f t="shared" si="347"/>
        <v>-</v>
      </c>
      <c r="K903" s="29"/>
      <c r="L903" s="29"/>
      <c r="M903" s="67"/>
      <c r="P903" s="73"/>
      <c r="Q903" s="73"/>
      <c r="R903" s="73"/>
      <c r="S903" s="74"/>
      <c r="T903" s="73"/>
      <c r="U903" s="75"/>
      <c r="V903" s="73"/>
      <c r="W903" s="73"/>
      <c r="X903" s="73" t="e">
        <f>VLOOKUP(W903,definitions_list_lookup!$V$12:$W$15,2,FALSE)</f>
        <v>#N/A</v>
      </c>
      <c r="Y903" s="75"/>
      <c r="Z903" s="75" t="e">
        <f>VLOOKUP(Y903,definitions_list_lookup!$AT$3:$AU$5,2,FALSE)</f>
        <v>#N/A</v>
      </c>
      <c r="AA903" s="75"/>
      <c r="AB903" s="75"/>
      <c r="AC903" s="73"/>
      <c r="AD903" s="73"/>
      <c r="AE903" s="73" t="e">
        <f>VLOOKUP(AD903,definitions_list_lookup!$Y$12:$Z$15,2,FALSE)</f>
        <v>#N/A</v>
      </c>
      <c r="AF903" s="75"/>
      <c r="AG903" s="75" t="e">
        <f>VLOOKUP(AF903,definitions_list_lookup!$AT$3:$AU$5,2,FALSE)</f>
        <v>#N/A</v>
      </c>
      <c r="AH903" s="73"/>
      <c r="AI903" s="73"/>
      <c r="AJ903" s="73"/>
      <c r="AK903" s="72"/>
      <c r="AL903" s="76"/>
      <c r="AM903" s="76"/>
      <c r="AN903" s="72"/>
      <c r="AO903" s="76"/>
      <c r="AP903" s="72"/>
      <c r="AQ903" s="72"/>
      <c r="AR903" s="72"/>
      <c r="AS903" s="72"/>
      <c r="AT903" s="77"/>
      <c r="AU903" s="78"/>
      <c r="AV903" s="77"/>
      <c r="AW903" s="77"/>
      <c r="AX903" s="77"/>
      <c r="AY903" s="77"/>
      <c r="AZ903" s="77"/>
      <c r="BA903" s="77"/>
      <c r="BB903" s="77"/>
      <c r="BC903" s="77"/>
      <c r="BD903" s="79"/>
    </row>
    <row r="904" spans="7:56" s="70" customFormat="1">
      <c r="G904" s="71" t="str">
        <f t="shared" si="347"/>
        <v>-</v>
      </c>
      <c r="K904" s="29"/>
      <c r="L904" s="29"/>
      <c r="M904" s="67"/>
      <c r="P904" s="73"/>
      <c r="Q904" s="73"/>
      <c r="R904" s="73"/>
      <c r="S904" s="74"/>
      <c r="T904" s="73"/>
      <c r="U904" s="75"/>
      <c r="V904" s="73"/>
      <c r="W904" s="73"/>
      <c r="X904" s="73" t="e">
        <f>VLOOKUP(W904,definitions_list_lookup!$V$12:$W$15,2,FALSE)</f>
        <v>#N/A</v>
      </c>
      <c r="Y904" s="75"/>
      <c r="Z904" s="75" t="e">
        <f>VLOOKUP(Y904,definitions_list_lookup!$AT$3:$AU$5,2,FALSE)</f>
        <v>#N/A</v>
      </c>
      <c r="AA904" s="75"/>
      <c r="AB904" s="75"/>
      <c r="AC904" s="73"/>
      <c r="AD904" s="73"/>
      <c r="AE904" s="73" t="e">
        <f>VLOOKUP(AD904,definitions_list_lookup!$Y$12:$Z$15,2,FALSE)</f>
        <v>#N/A</v>
      </c>
      <c r="AF904" s="75"/>
      <c r="AG904" s="75" t="e">
        <f>VLOOKUP(AF904,definitions_list_lookup!$AT$3:$AU$5,2,FALSE)</f>
        <v>#N/A</v>
      </c>
      <c r="AH904" s="73"/>
      <c r="AI904" s="73"/>
      <c r="AJ904" s="73"/>
      <c r="AK904" s="72"/>
      <c r="AL904" s="76"/>
      <c r="AM904" s="76"/>
      <c r="AN904" s="72"/>
      <c r="AO904" s="76"/>
      <c r="AP904" s="72"/>
      <c r="AQ904" s="72"/>
      <c r="AR904" s="72"/>
      <c r="AS904" s="72"/>
      <c r="AT904" s="77"/>
      <c r="AU904" s="78"/>
      <c r="AV904" s="77"/>
      <c r="AW904" s="77"/>
      <c r="AX904" s="77"/>
      <c r="AY904" s="77"/>
      <c r="AZ904" s="77"/>
      <c r="BA904" s="77"/>
      <c r="BB904" s="77"/>
      <c r="BC904" s="77"/>
      <c r="BD904" s="79"/>
    </row>
    <row r="905" spans="7:56" s="70" customFormat="1">
      <c r="G905" s="71" t="str">
        <f t="shared" si="347"/>
        <v>-</v>
      </c>
      <c r="K905" s="29"/>
      <c r="L905" s="29"/>
      <c r="M905" s="67"/>
      <c r="P905" s="73"/>
      <c r="Q905" s="73"/>
      <c r="R905" s="73"/>
      <c r="S905" s="74"/>
      <c r="T905" s="73"/>
      <c r="U905" s="75"/>
      <c r="V905" s="73"/>
      <c r="W905" s="73"/>
      <c r="X905" s="73" t="e">
        <f>VLOOKUP(W905,definitions_list_lookup!$V$12:$W$15,2,FALSE)</f>
        <v>#N/A</v>
      </c>
      <c r="Y905" s="75"/>
      <c r="Z905" s="75" t="e">
        <f>VLOOKUP(Y905,definitions_list_lookup!$AT$3:$AU$5,2,FALSE)</f>
        <v>#N/A</v>
      </c>
      <c r="AA905" s="75"/>
      <c r="AB905" s="75"/>
      <c r="AC905" s="73"/>
      <c r="AD905" s="73"/>
      <c r="AE905" s="73" t="e">
        <f>VLOOKUP(AD905,definitions_list_lookup!$Y$12:$Z$15,2,FALSE)</f>
        <v>#N/A</v>
      </c>
      <c r="AF905" s="75"/>
      <c r="AG905" s="75" t="e">
        <f>VLOOKUP(AF905,definitions_list_lookup!$AT$3:$AU$5,2,FALSE)</f>
        <v>#N/A</v>
      </c>
      <c r="AH905" s="73"/>
      <c r="AI905" s="73"/>
      <c r="AJ905" s="73"/>
      <c r="AK905" s="72"/>
      <c r="AL905" s="76"/>
      <c r="AM905" s="76"/>
      <c r="AN905" s="72"/>
      <c r="AO905" s="76"/>
      <c r="AP905" s="72"/>
      <c r="AQ905" s="72"/>
      <c r="AR905" s="72"/>
      <c r="AS905" s="72"/>
      <c r="AT905" s="77"/>
      <c r="AU905" s="78"/>
      <c r="AV905" s="77"/>
      <c r="AW905" s="77"/>
      <c r="AX905" s="77"/>
      <c r="AY905" s="77"/>
      <c r="AZ905" s="77"/>
      <c r="BA905" s="77"/>
      <c r="BB905" s="77"/>
      <c r="BC905" s="77"/>
      <c r="BD905" s="79"/>
    </row>
    <row r="906" spans="7:56" s="70" customFormat="1">
      <c r="G906" s="71" t="str">
        <f t="shared" ref="G906:G969" si="348">E906&amp;"-"&amp;F906</f>
        <v>-</v>
      </c>
      <c r="K906" s="29"/>
      <c r="L906" s="29"/>
      <c r="M906" s="67"/>
      <c r="P906" s="73"/>
      <c r="Q906" s="73"/>
      <c r="R906" s="73"/>
      <c r="S906" s="74"/>
      <c r="T906" s="73"/>
      <c r="U906" s="75"/>
      <c r="V906" s="73"/>
      <c r="W906" s="73"/>
      <c r="X906" s="73" t="e">
        <f>VLOOKUP(W906,definitions_list_lookup!$V$12:$W$15,2,FALSE)</f>
        <v>#N/A</v>
      </c>
      <c r="Y906" s="75"/>
      <c r="Z906" s="75" t="e">
        <f>VLOOKUP(Y906,definitions_list_lookup!$AT$3:$AU$5,2,FALSE)</f>
        <v>#N/A</v>
      </c>
      <c r="AA906" s="75"/>
      <c r="AB906" s="75"/>
      <c r="AC906" s="73"/>
      <c r="AD906" s="73"/>
      <c r="AE906" s="73" t="e">
        <f>VLOOKUP(AD906,definitions_list_lookup!$Y$12:$Z$15,2,FALSE)</f>
        <v>#N/A</v>
      </c>
      <c r="AF906" s="75"/>
      <c r="AG906" s="75" t="e">
        <f>VLOOKUP(AF906,definitions_list_lookup!$AT$3:$AU$5,2,FALSE)</f>
        <v>#N/A</v>
      </c>
      <c r="AH906" s="73"/>
      <c r="AI906" s="73"/>
      <c r="AJ906" s="73"/>
      <c r="AK906" s="72"/>
      <c r="AL906" s="76"/>
      <c r="AM906" s="76"/>
      <c r="AN906" s="72"/>
      <c r="AO906" s="76"/>
      <c r="AP906" s="72"/>
      <c r="AQ906" s="72"/>
      <c r="AR906" s="72"/>
      <c r="AS906" s="72"/>
      <c r="AT906" s="77"/>
      <c r="AU906" s="78"/>
      <c r="AV906" s="77"/>
      <c r="AW906" s="77"/>
      <c r="AX906" s="77"/>
      <c r="AY906" s="77"/>
      <c r="AZ906" s="77"/>
      <c r="BA906" s="77"/>
      <c r="BB906" s="77"/>
      <c r="BC906" s="77"/>
      <c r="BD906" s="79"/>
    </row>
    <row r="907" spans="7:56" s="70" customFormat="1">
      <c r="G907" s="71" t="str">
        <f t="shared" si="348"/>
        <v>-</v>
      </c>
      <c r="K907" s="29"/>
      <c r="L907" s="29"/>
      <c r="M907" s="67"/>
      <c r="P907" s="73"/>
      <c r="Q907" s="73"/>
      <c r="R907" s="73"/>
      <c r="S907" s="74"/>
      <c r="T907" s="73"/>
      <c r="U907" s="75"/>
      <c r="V907" s="73"/>
      <c r="W907" s="73"/>
      <c r="X907" s="73" t="e">
        <f>VLOOKUP(W907,definitions_list_lookup!$V$12:$W$15,2,FALSE)</f>
        <v>#N/A</v>
      </c>
      <c r="Y907" s="75"/>
      <c r="Z907" s="75" t="e">
        <f>VLOOKUP(Y907,definitions_list_lookup!$AT$3:$AU$5,2,FALSE)</f>
        <v>#N/A</v>
      </c>
      <c r="AA907" s="75"/>
      <c r="AB907" s="75"/>
      <c r="AC907" s="73"/>
      <c r="AD907" s="73"/>
      <c r="AE907" s="73" t="e">
        <f>VLOOKUP(AD907,definitions_list_lookup!$Y$12:$Z$15,2,FALSE)</f>
        <v>#N/A</v>
      </c>
      <c r="AF907" s="75"/>
      <c r="AG907" s="75" t="e">
        <f>VLOOKUP(AF907,definitions_list_lookup!$AT$3:$AU$5,2,FALSE)</f>
        <v>#N/A</v>
      </c>
      <c r="AH907" s="73"/>
      <c r="AI907" s="73"/>
      <c r="AJ907" s="73"/>
      <c r="AK907" s="72"/>
      <c r="AL907" s="76"/>
      <c r="AM907" s="76"/>
      <c r="AN907" s="72"/>
      <c r="AO907" s="76"/>
      <c r="AP907" s="72"/>
      <c r="AQ907" s="72"/>
      <c r="AR907" s="72"/>
      <c r="AS907" s="72"/>
      <c r="AT907" s="77"/>
      <c r="AU907" s="78"/>
      <c r="AV907" s="77"/>
      <c r="AW907" s="77"/>
      <c r="AX907" s="77"/>
      <c r="AY907" s="77"/>
      <c r="AZ907" s="77"/>
      <c r="BA907" s="77"/>
      <c r="BB907" s="77"/>
      <c r="BC907" s="77"/>
      <c r="BD907" s="79"/>
    </row>
    <row r="908" spans="7:56" s="70" customFormat="1">
      <c r="G908" s="71" t="str">
        <f t="shared" si="348"/>
        <v>-</v>
      </c>
      <c r="K908" s="29"/>
      <c r="L908" s="29"/>
      <c r="M908" s="67"/>
      <c r="P908" s="73"/>
      <c r="Q908" s="73"/>
      <c r="R908" s="73"/>
      <c r="S908" s="74"/>
      <c r="T908" s="73"/>
      <c r="U908" s="75"/>
      <c r="V908" s="73"/>
      <c r="W908" s="73"/>
      <c r="X908" s="73" t="e">
        <f>VLOOKUP(W908,definitions_list_lookup!$V$12:$W$15,2,FALSE)</f>
        <v>#N/A</v>
      </c>
      <c r="Y908" s="75"/>
      <c r="Z908" s="75" t="e">
        <f>VLOOKUP(Y908,definitions_list_lookup!$AT$3:$AU$5,2,FALSE)</f>
        <v>#N/A</v>
      </c>
      <c r="AA908" s="75"/>
      <c r="AB908" s="75"/>
      <c r="AC908" s="73"/>
      <c r="AD908" s="73"/>
      <c r="AE908" s="73" t="e">
        <f>VLOOKUP(AD908,definitions_list_lookup!$Y$12:$Z$15,2,FALSE)</f>
        <v>#N/A</v>
      </c>
      <c r="AF908" s="75"/>
      <c r="AG908" s="75" t="e">
        <f>VLOOKUP(AF908,definitions_list_lookup!$AT$3:$AU$5,2,FALSE)</f>
        <v>#N/A</v>
      </c>
      <c r="AH908" s="73"/>
      <c r="AI908" s="73"/>
      <c r="AJ908" s="73"/>
      <c r="AK908" s="72"/>
      <c r="AL908" s="76"/>
      <c r="AM908" s="76"/>
      <c r="AN908" s="72"/>
      <c r="AO908" s="76"/>
      <c r="AP908" s="72"/>
      <c r="AQ908" s="72"/>
      <c r="AR908" s="72"/>
      <c r="AS908" s="72"/>
      <c r="AT908" s="77"/>
      <c r="AU908" s="78"/>
      <c r="AV908" s="77"/>
      <c r="AW908" s="77"/>
      <c r="AX908" s="77"/>
      <c r="AY908" s="77"/>
      <c r="AZ908" s="77"/>
      <c r="BA908" s="77"/>
      <c r="BB908" s="77"/>
      <c r="BC908" s="77"/>
      <c r="BD908" s="79"/>
    </row>
    <row r="909" spans="7:56" s="70" customFormat="1">
      <c r="G909" s="71" t="str">
        <f t="shared" si="348"/>
        <v>-</v>
      </c>
      <c r="K909" s="29"/>
      <c r="L909" s="29"/>
      <c r="M909" s="67"/>
      <c r="P909" s="73"/>
      <c r="Q909" s="73"/>
      <c r="R909" s="73"/>
      <c r="S909" s="74"/>
      <c r="T909" s="73"/>
      <c r="U909" s="75"/>
      <c r="V909" s="73"/>
      <c r="W909" s="73"/>
      <c r="X909" s="73" t="e">
        <f>VLOOKUP(W909,definitions_list_lookup!$V$12:$W$15,2,FALSE)</f>
        <v>#N/A</v>
      </c>
      <c r="Y909" s="75"/>
      <c r="Z909" s="75" t="e">
        <f>VLOOKUP(Y909,definitions_list_lookup!$AT$3:$AU$5,2,FALSE)</f>
        <v>#N/A</v>
      </c>
      <c r="AA909" s="75"/>
      <c r="AB909" s="75"/>
      <c r="AC909" s="73"/>
      <c r="AD909" s="73"/>
      <c r="AE909" s="73" t="e">
        <f>VLOOKUP(AD909,definitions_list_lookup!$Y$12:$Z$15,2,FALSE)</f>
        <v>#N/A</v>
      </c>
      <c r="AF909" s="75"/>
      <c r="AG909" s="75" t="e">
        <f>VLOOKUP(AF909,definitions_list_lookup!$AT$3:$AU$5,2,FALSE)</f>
        <v>#N/A</v>
      </c>
      <c r="AH909" s="73"/>
      <c r="AI909" s="73"/>
      <c r="AJ909" s="73"/>
      <c r="AK909" s="72"/>
      <c r="AL909" s="76"/>
      <c r="AM909" s="76"/>
      <c r="AN909" s="72"/>
      <c r="AO909" s="76"/>
      <c r="AP909" s="72"/>
      <c r="AQ909" s="72"/>
      <c r="AR909" s="72"/>
      <c r="AS909" s="72"/>
      <c r="AT909" s="77"/>
      <c r="AU909" s="78"/>
      <c r="AV909" s="77"/>
      <c r="AW909" s="77"/>
      <c r="AX909" s="77"/>
      <c r="AY909" s="77"/>
      <c r="AZ909" s="77"/>
      <c r="BA909" s="77"/>
      <c r="BB909" s="77"/>
      <c r="BC909" s="77"/>
      <c r="BD909" s="79"/>
    </row>
    <row r="910" spans="7:56" s="70" customFormat="1">
      <c r="G910" s="71" t="str">
        <f t="shared" si="348"/>
        <v>-</v>
      </c>
      <c r="K910" s="29"/>
      <c r="L910" s="29"/>
      <c r="M910" s="67"/>
      <c r="P910" s="73"/>
      <c r="Q910" s="73"/>
      <c r="R910" s="73"/>
      <c r="S910" s="74"/>
      <c r="T910" s="73"/>
      <c r="U910" s="75"/>
      <c r="V910" s="73"/>
      <c r="W910" s="73"/>
      <c r="X910" s="73" t="e">
        <f>VLOOKUP(W910,definitions_list_lookup!$V$12:$W$15,2,FALSE)</f>
        <v>#N/A</v>
      </c>
      <c r="Y910" s="75"/>
      <c r="Z910" s="75" t="e">
        <f>VLOOKUP(Y910,definitions_list_lookup!$AT$3:$AU$5,2,FALSE)</f>
        <v>#N/A</v>
      </c>
      <c r="AA910" s="75"/>
      <c r="AB910" s="75"/>
      <c r="AC910" s="73"/>
      <c r="AD910" s="73"/>
      <c r="AE910" s="73" t="e">
        <f>VLOOKUP(AD910,definitions_list_lookup!$Y$12:$Z$15,2,FALSE)</f>
        <v>#N/A</v>
      </c>
      <c r="AF910" s="75"/>
      <c r="AG910" s="75" t="e">
        <f>VLOOKUP(AF910,definitions_list_lookup!$AT$3:$AU$5,2,FALSE)</f>
        <v>#N/A</v>
      </c>
      <c r="AH910" s="73"/>
      <c r="AI910" s="73"/>
      <c r="AJ910" s="73"/>
      <c r="AK910" s="72"/>
      <c r="AL910" s="76"/>
      <c r="AM910" s="76"/>
      <c r="AN910" s="72"/>
      <c r="AO910" s="76"/>
      <c r="AP910" s="72"/>
      <c r="AQ910" s="72"/>
      <c r="AR910" s="72"/>
      <c r="AS910" s="72"/>
      <c r="AT910" s="77"/>
      <c r="AU910" s="78"/>
      <c r="AV910" s="77"/>
      <c r="AW910" s="77"/>
      <c r="AX910" s="77"/>
      <c r="AY910" s="77"/>
      <c r="AZ910" s="77"/>
      <c r="BA910" s="77"/>
      <c r="BB910" s="77"/>
      <c r="BC910" s="77"/>
      <c r="BD910" s="79"/>
    </row>
    <row r="911" spans="7:56" s="70" customFormat="1">
      <c r="G911" s="71" t="str">
        <f t="shared" si="348"/>
        <v>-</v>
      </c>
      <c r="K911" s="29"/>
      <c r="L911" s="29"/>
      <c r="M911" s="67"/>
      <c r="P911" s="73"/>
      <c r="Q911" s="73"/>
      <c r="R911" s="73"/>
      <c r="S911" s="74"/>
      <c r="T911" s="73"/>
      <c r="U911" s="75"/>
      <c r="V911" s="73"/>
      <c r="W911" s="73"/>
      <c r="X911" s="73" t="e">
        <f>VLOOKUP(W911,definitions_list_lookup!$V$12:$W$15,2,FALSE)</f>
        <v>#N/A</v>
      </c>
      <c r="Y911" s="75"/>
      <c r="Z911" s="75" t="e">
        <f>VLOOKUP(Y911,definitions_list_lookup!$AT$3:$AU$5,2,FALSE)</f>
        <v>#N/A</v>
      </c>
      <c r="AA911" s="75"/>
      <c r="AB911" s="75"/>
      <c r="AC911" s="73"/>
      <c r="AD911" s="73"/>
      <c r="AE911" s="73" t="e">
        <f>VLOOKUP(AD911,definitions_list_lookup!$Y$12:$Z$15,2,FALSE)</f>
        <v>#N/A</v>
      </c>
      <c r="AF911" s="75"/>
      <c r="AG911" s="75" t="e">
        <f>VLOOKUP(AF911,definitions_list_lookup!$AT$3:$AU$5,2,FALSE)</f>
        <v>#N/A</v>
      </c>
      <c r="AH911" s="73"/>
      <c r="AI911" s="73"/>
      <c r="AJ911" s="73"/>
      <c r="AK911" s="72"/>
      <c r="AL911" s="76"/>
      <c r="AM911" s="76"/>
      <c r="AN911" s="72"/>
      <c r="AO911" s="76"/>
      <c r="AP911" s="72"/>
      <c r="AQ911" s="72"/>
      <c r="AR911" s="72"/>
      <c r="AS911" s="72"/>
      <c r="AT911" s="77"/>
      <c r="AU911" s="78"/>
      <c r="AV911" s="77"/>
      <c r="AW911" s="77"/>
      <c r="AX911" s="77"/>
      <c r="AY911" s="77"/>
      <c r="AZ911" s="77"/>
      <c r="BA911" s="77"/>
      <c r="BB911" s="77"/>
      <c r="BC911" s="77"/>
      <c r="BD911" s="79"/>
    </row>
    <row r="912" spans="7:56" s="70" customFormat="1">
      <c r="G912" s="71" t="str">
        <f t="shared" si="348"/>
        <v>-</v>
      </c>
      <c r="K912" s="29"/>
      <c r="L912" s="29"/>
      <c r="M912" s="67"/>
      <c r="P912" s="73"/>
      <c r="Q912" s="73"/>
      <c r="R912" s="73"/>
      <c r="S912" s="74"/>
      <c r="T912" s="73"/>
      <c r="U912" s="75"/>
      <c r="V912" s="73"/>
      <c r="W912" s="73"/>
      <c r="X912" s="73" t="e">
        <f>VLOOKUP(W912,definitions_list_lookup!$V$12:$W$15,2,FALSE)</f>
        <v>#N/A</v>
      </c>
      <c r="Y912" s="75"/>
      <c r="Z912" s="75" t="e">
        <f>VLOOKUP(Y912,definitions_list_lookup!$AT$3:$AU$5,2,FALSE)</f>
        <v>#N/A</v>
      </c>
      <c r="AA912" s="75"/>
      <c r="AB912" s="75"/>
      <c r="AC912" s="73"/>
      <c r="AD912" s="73"/>
      <c r="AE912" s="73" t="e">
        <f>VLOOKUP(AD912,definitions_list_lookup!$Y$12:$Z$15,2,FALSE)</f>
        <v>#N/A</v>
      </c>
      <c r="AF912" s="75"/>
      <c r="AG912" s="75" t="e">
        <f>VLOOKUP(AF912,definitions_list_lookup!$AT$3:$AU$5,2,FALSE)</f>
        <v>#N/A</v>
      </c>
      <c r="AH912" s="73"/>
      <c r="AI912" s="73"/>
      <c r="AJ912" s="73"/>
      <c r="AK912" s="72"/>
      <c r="AL912" s="76"/>
      <c r="AM912" s="76"/>
      <c r="AN912" s="72"/>
      <c r="AO912" s="76"/>
      <c r="AP912" s="72"/>
      <c r="AQ912" s="72"/>
      <c r="AR912" s="72"/>
      <c r="AS912" s="72"/>
      <c r="AT912" s="77"/>
      <c r="AU912" s="78"/>
      <c r="AV912" s="77"/>
      <c r="AW912" s="77"/>
      <c r="AX912" s="77"/>
      <c r="AY912" s="77"/>
      <c r="AZ912" s="77"/>
      <c r="BA912" s="77"/>
      <c r="BB912" s="77"/>
      <c r="BC912" s="77"/>
      <c r="BD912" s="79"/>
    </row>
    <row r="913" spans="7:56" s="70" customFormat="1">
      <c r="G913" s="71" t="str">
        <f t="shared" si="348"/>
        <v>-</v>
      </c>
      <c r="K913" s="29"/>
      <c r="L913" s="29"/>
      <c r="M913" s="67"/>
      <c r="P913" s="73"/>
      <c r="Q913" s="73"/>
      <c r="R913" s="73"/>
      <c r="S913" s="74"/>
      <c r="T913" s="73"/>
      <c r="U913" s="75"/>
      <c r="V913" s="73"/>
      <c r="W913" s="73"/>
      <c r="X913" s="73" t="e">
        <f>VLOOKUP(W913,definitions_list_lookup!$V$12:$W$15,2,FALSE)</f>
        <v>#N/A</v>
      </c>
      <c r="Y913" s="75"/>
      <c r="Z913" s="75" t="e">
        <f>VLOOKUP(Y913,definitions_list_lookup!$AT$3:$AU$5,2,FALSE)</f>
        <v>#N/A</v>
      </c>
      <c r="AA913" s="75"/>
      <c r="AB913" s="75"/>
      <c r="AC913" s="73"/>
      <c r="AD913" s="73"/>
      <c r="AE913" s="73" t="e">
        <f>VLOOKUP(AD913,definitions_list_lookup!$Y$12:$Z$15,2,FALSE)</f>
        <v>#N/A</v>
      </c>
      <c r="AF913" s="75"/>
      <c r="AG913" s="75" t="e">
        <f>VLOOKUP(AF913,definitions_list_lookup!$AT$3:$AU$5,2,FALSE)</f>
        <v>#N/A</v>
      </c>
      <c r="AH913" s="73"/>
      <c r="AI913" s="73"/>
      <c r="AJ913" s="73"/>
      <c r="AK913" s="72"/>
      <c r="AL913" s="76"/>
      <c r="AM913" s="76"/>
      <c r="AN913" s="72"/>
      <c r="AO913" s="76"/>
      <c r="AP913" s="72"/>
      <c r="AQ913" s="72"/>
      <c r="AR913" s="72"/>
      <c r="AS913" s="72"/>
      <c r="AT913" s="77"/>
      <c r="AU913" s="78"/>
      <c r="AV913" s="77"/>
      <c r="AW913" s="77"/>
      <c r="AX913" s="77"/>
      <c r="AY913" s="77"/>
      <c r="AZ913" s="77"/>
      <c r="BA913" s="77"/>
      <c r="BB913" s="77"/>
      <c r="BC913" s="77"/>
      <c r="BD913" s="79"/>
    </row>
    <row r="914" spans="7:56" s="70" customFormat="1">
      <c r="G914" s="71" t="str">
        <f t="shared" si="348"/>
        <v>-</v>
      </c>
      <c r="K914" s="29"/>
      <c r="L914" s="29"/>
      <c r="M914" s="67"/>
      <c r="P914" s="73"/>
      <c r="Q914" s="73"/>
      <c r="R914" s="73"/>
      <c r="S914" s="74"/>
      <c r="T914" s="73"/>
      <c r="U914" s="75"/>
      <c r="V914" s="73"/>
      <c r="W914" s="73"/>
      <c r="X914" s="73" t="e">
        <f>VLOOKUP(W914,definitions_list_lookup!$V$12:$W$15,2,FALSE)</f>
        <v>#N/A</v>
      </c>
      <c r="Y914" s="75"/>
      <c r="Z914" s="75" t="e">
        <f>VLOOKUP(Y914,definitions_list_lookup!$AT$3:$AU$5,2,FALSE)</f>
        <v>#N/A</v>
      </c>
      <c r="AA914" s="75"/>
      <c r="AB914" s="75"/>
      <c r="AC914" s="73"/>
      <c r="AD914" s="73"/>
      <c r="AE914" s="73" t="e">
        <f>VLOOKUP(AD914,definitions_list_lookup!$Y$12:$Z$15,2,FALSE)</f>
        <v>#N/A</v>
      </c>
      <c r="AF914" s="75"/>
      <c r="AG914" s="75" t="e">
        <f>VLOOKUP(AF914,definitions_list_lookup!$AT$3:$AU$5,2,FALSE)</f>
        <v>#N/A</v>
      </c>
      <c r="AH914" s="73"/>
      <c r="AI914" s="73"/>
      <c r="AJ914" s="73"/>
      <c r="AK914" s="72"/>
      <c r="AL914" s="76"/>
      <c r="AM914" s="76"/>
      <c r="AN914" s="72"/>
      <c r="AO914" s="76"/>
      <c r="AP914" s="72"/>
      <c r="AQ914" s="72"/>
      <c r="AR914" s="72"/>
      <c r="AS914" s="72"/>
      <c r="AT914" s="77"/>
      <c r="AU914" s="78"/>
      <c r="AV914" s="77"/>
      <c r="AW914" s="77"/>
      <c r="AX914" s="77"/>
      <c r="AY914" s="77"/>
      <c r="AZ914" s="77"/>
      <c r="BA914" s="77"/>
      <c r="BB914" s="77"/>
      <c r="BC914" s="77"/>
      <c r="BD914" s="79"/>
    </row>
    <row r="915" spans="7:56" s="70" customFormat="1">
      <c r="G915" s="71" t="str">
        <f t="shared" si="348"/>
        <v>-</v>
      </c>
      <c r="K915" s="29"/>
      <c r="L915" s="29"/>
      <c r="M915" s="67"/>
      <c r="P915" s="73"/>
      <c r="Q915" s="73"/>
      <c r="R915" s="73"/>
      <c r="S915" s="74"/>
      <c r="T915" s="73"/>
      <c r="U915" s="75"/>
      <c r="V915" s="73"/>
      <c r="W915" s="73"/>
      <c r="X915" s="73" t="e">
        <f>VLOOKUP(W915,definitions_list_lookup!$V$12:$W$15,2,FALSE)</f>
        <v>#N/A</v>
      </c>
      <c r="Y915" s="75"/>
      <c r="Z915" s="75" t="e">
        <f>VLOOKUP(Y915,definitions_list_lookup!$AT$3:$AU$5,2,FALSE)</f>
        <v>#N/A</v>
      </c>
      <c r="AA915" s="75"/>
      <c r="AB915" s="75"/>
      <c r="AC915" s="73"/>
      <c r="AD915" s="73"/>
      <c r="AE915" s="73" t="e">
        <f>VLOOKUP(AD915,definitions_list_lookup!$Y$12:$Z$15,2,FALSE)</f>
        <v>#N/A</v>
      </c>
      <c r="AF915" s="75"/>
      <c r="AG915" s="75" t="e">
        <f>VLOOKUP(AF915,definitions_list_lookup!$AT$3:$AU$5,2,FALSE)</f>
        <v>#N/A</v>
      </c>
      <c r="AH915" s="73"/>
      <c r="AI915" s="73"/>
      <c r="AJ915" s="73"/>
      <c r="AK915" s="72"/>
      <c r="AL915" s="76"/>
      <c r="AM915" s="76"/>
      <c r="AN915" s="72"/>
      <c r="AO915" s="76"/>
      <c r="AP915" s="72"/>
      <c r="AQ915" s="72"/>
      <c r="AR915" s="72"/>
      <c r="AS915" s="72"/>
      <c r="AT915" s="77"/>
      <c r="AU915" s="78"/>
      <c r="AV915" s="77"/>
      <c r="AW915" s="77"/>
      <c r="AX915" s="77"/>
      <c r="AY915" s="77"/>
      <c r="AZ915" s="77"/>
      <c r="BA915" s="77"/>
      <c r="BB915" s="77"/>
      <c r="BC915" s="77"/>
      <c r="BD915" s="79"/>
    </row>
    <row r="916" spans="7:56" s="70" customFormat="1">
      <c r="G916" s="71" t="str">
        <f t="shared" si="348"/>
        <v>-</v>
      </c>
      <c r="K916" s="29"/>
      <c r="L916" s="29"/>
      <c r="M916" s="67"/>
      <c r="P916" s="73"/>
      <c r="Q916" s="73"/>
      <c r="R916" s="73"/>
      <c r="S916" s="74"/>
      <c r="T916" s="73"/>
      <c r="U916" s="75"/>
      <c r="V916" s="73"/>
      <c r="W916" s="73"/>
      <c r="X916" s="73" t="e">
        <f>VLOOKUP(W916,definitions_list_lookup!$V$12:$W$15,2,FALSE)</f>
        <v>#N/A</v>
      </c>
      <c r="Y916" s="75"/>
      <c r="Z916" s="75" t="e">
        <f>VLOOKUP(Y916,definitions_list_lookup!$AT$3:$AU$5,2,FALSE)</f>
        <v>#N/A</v>
      </c>
      <c r="AA916" s="75"/>
      <c r="AB916" s="75"/>
      <c r="AC916" s="73"/>
      <c r="AD916" s="73"/>
      <c r="AE916" s="73" t="e">
        <f>VLOOKUP(AD916,definitions_list_lookup!$Y$12:$Z$15,2,FALSE)</f>
        <v>#N/A</v>
      </c>
      <c r="AF916" s="75"/>
      <c r="AG916" s="75" t="e">
        <f>VLOOKUP(AF916,definitions_list_lookup!$AT$3:$AU$5,2,FALSE)</f>
        <v>#N/A</v>
      </c>
      <c r="AH916" s="73"/>
      <c r="AI916" s="73"/>
      <c r="AJ916" s="73"/>
      <c r="AK916" s="72"/>
      <c r="AL916" s="76"/>
      <c r="AM916" s="76"/>
      <c r="AN916" s="72"/>
      <c r="AO916" s="76"/>
      <c r="AP916" s="72"/>
      <c r="AQ916" s="72"/>
      <c r="AR916" s="72"/>
      <c r="AS916" s="72"/>
      <c r="AT916" s="77"/>
      <c r="AU916" s="78"/>
      <c r="AV916" s="77"/>
      <c r="AW916" s="77"/>
      <c r="AX916" s="77"/>
      <c r="AY916" s="77"/>
      <c r="AZ916" s="77"/>
      <c r="BA916" s="77"/>
      <c r="BB916" s="77"/>
      <c r="BC916" s="77"/>
      <c r="BD916" s="79"/>
    </row>
    <row r="917" spans="7:56" s="70" customFormat="1">
      <c r="G917" s="71" t="str">
        <f t="shared" si="348"/>
        <v>-</v>
      </c>
      <c r="K917" s="29"/>
      <c r="L917" s="29"/>
      <c r="M917" s="67"/>
      <c r="P917" s="73"/>
      <c r="Q917" s="73"/>
      <c r="R917" s="73"/>
      <c r="S917" s="74"/>
      <c r="T917" s="73"/>
      <c r="U917" s="75"/>
      <c r="V917" s="73"/>
      <c r="W917" s="73"/>
      <c r="X917" s="73" t="e">
        <f>VLOOKUP(W917,definitions_list_lookup!$V$12:$W$15,2,FALSE)</f>
        <v>#N/A</v>
      </c>
      <c r="Y917" s="75"/>
      <c r="Z917" s="75" t="e">
        <f>VLOOKUP(Y917,definitions_list_lookup!$AT$3:$AU$5,2,FALSE)</f>
        <v>#N/A</v>
      </c>
      <c r="AA917" s="75"/>
      <c r="AB917" s="75"/>
      <c r="AC917" s="73"/>
      <c r="AD917" s="73"/>
      <c r="AE917" s="73" t="e">
        <f>VLOOKUP(AD917,definitions_list_lookup!$Y$12:$Z$15,2,FALSE)</f>
        <v>#N/A</v>
      </c>
      <c r="AF917" s="75"/>
      <c r="AG917" s="75" t="e">
        <f>VLOOKUP(AF917,definitions_list_lookup!$AT$3:$AU$5,2,FALSE)</f>
        <v>#N/A</v>
      </c>
      <c r="AH917" s="73"/>
      <c r="AI917" s="73"/>
      <c r="AJ917" s="73"/>
      <c r="AK917" s="72"/>
      <c r="AL917" s="76"/>
      <c r="AM917" s="76"/>
      <c r="AN917" s="72"/>
      <c r="AO917" s="76"/>
      <c r="AP917" s="72"/>
      <c r="AQ917" s="72"/>
      <c r="AR917" s="72"/>
      <c r="AS917" s="72"/>
      <c r="AT917" s="77"/>
      <c r="AU917" s="78"/>
      <c r="AV917" s="77"/>
      <c r="AW917" s="77"/>
      <c r="AX917" s="77"/>
      <c r="AY917" s="77"/>
      <c r="AZ917" s="77"/>
      <c r="BA917" s="77"/>
      <c r="BB917" s="77"/>
      <c r="BC917" s="77"/>
      <c r="BD917" s="79"/>
    </row>
    <row r="918" spans="7:56" s="70" customFormat="1">
      <c r="G918" s="71" t="str">
        <f t="shared" si="348"/>
        <v>-</v>
      </c>
      <c r="K918" s="29"/>
      <c r="L918" s="29"/>
      <c r="M918" s="67"/>
      <c r="P918" s="73"/>
      <c r="Q918" s="73"/>
      <c r="R918" s="73"/>
      <c r="S918" s="74"/>
      <c r="T918" s="73"/>
      <c r="U918" s="75"/>
      <c r="V918" s="73"/>
      <c r="W918" s="73"/>
      <c r="X918" s="73" t="e">
        <f>VLOOKUP(W918,definitions_list_lookup!$V$12:$W$15,2,FALSE)</f>
        <v>#N/A</v>
      </c>
      <c r="Y918" s="75"/>
      <c r="Z918" s="75" t="e">
        <f>VLOOKUP(Y918,definitions_list_lookup!$AT$3:$AU$5,2,FALSE)</f>
        <v>#N/A</v>
      </c>
      <c r="AA918" s="75"/>
      <c r="AB918" s="75"/>
      <c r="AC918" s="73"/>
      <c r="AD918" s="73"/>
      <c r="AE918" s="73" t="e">
        <f>VLOOKUP(AD918,definitions_list_lookup!$Y$12:$Z$15,2,FALSE)</f>
        <v>#N/A</v>
      </c>
      <c r="AF918" s="75"/>
      <c r="AG918" s="75" t="e">
        <f>VLOOKUP(AF918,definitions_list_lookup!$AT$3:$AU$5,2,FALSE)</f>
        <v>#N/A</v>
      </c>
      <c r="AH918" s="73"/>
      <c r="AI918" s="73"/>
      <c r="AJ918" s="73"/>
      <c r="AK918" s="72"/>
      <c r="AL918" s="76"/>
      <c r="AM918" s="76"/>
      <c r="AN918" s="72"/>
      <c r="AO918" s="76"/>
      <c r="AP918" s="72"/>
      <c r="AQ918" s="72"/>
      <c r="AR918" s="72"/>
      <c r="AS918" s="72"/>
      <c r="AT918" s="77"/>
      <c r="AU918" s="78"/>
      <c r="AV918" s="77"/>
      <c r="AW918" s="77"/>
      <c r="AX918" s="77"/>
      <c r="AY918" s="77"/>
      <c r="AZ918" s="77"/>
      <c r="BA918" s="77"/>
      <c r="BB918" s="77"/>
      <c r="BC918" s="77"/>
      <c r="BD918" s="79"/>
    </row>
    <row r="919" spans="7:56" s="70" customFormat="1">
      <c r="G919" s="71" t="str">
        <f t="shared" si="348"/>
        <v>-</v>
      </c>
      <c r="K919" s="29"/>
      <c r="L919" s="29"/>
      <c r="M919" s="67"/>
      <c r="P919" s="73"/>
      <c r="Q919" s="73"/>
      <c r="R919" s="73"/>
      <c r="S919" s="74"/>
      <c r="T919" s="73"/>
      <c r="U919" s="75"/>
      <c r="V919" s="73"/>
      <c r="W919" s="73"/>
      <c r="X919" s="73" t="e">
        <f>VLOOKUP(W919,definitions_list_lookup!$V$12:$W$15,2,FALSE)</f>
        <v>#N/A</v>
      </c>
      <c r="Y919" s="75"/>
      <c r="Z919" s="75" t="e">
        <f>VLOOKUP(Y919,definitions_list_lookup!$AT$3:$AU$5,2,FALSE)</f>
        <v>#N/A</v>
      </c>
      <c r="AA919" s="75"/>
      <c r="AB919" s="75"/>
      <c r="AC919" s="73"/>
      <c r="AD919" s="73"/>
      <c r="AE919" s="73" t="e">
        <f>VLOOKUP(AD919,definitions_list_lookup!$Y$12:$Z$15,2,FALSE)</f>
        <v>#N/A</v>
      </c>
      <c r="AF919" s="75"/>
      <c r="AG919" s="75" t="e">
        <f>VLOOKUP(AF919,definitions_list_lookup!$AT$3:$AU$5,2,FALSE)</f>
        <v>#N/A</v>
      </c>
      <c r="AH919" s="73"/>
      <c r="AI919" s="73"/>
      <c r="AJ919" s="73"/>
      <c r="AK919" s="72"/>
      <c r="AL919" s="76"/>
      <c r="AM919" s="76"/>
      <c r="AN919" s="72"/>
      <c r="AO919" s="76"/>
      <c r="AP919" s="72"/>
      <c r="AQ919" s="72"/>
      <c r="AR919" s="72"/>
      <c r="AS919" s="72"/>
      <c r="AT919" s="77"/>
      <c r="AU919" s="78"/>
      <c r="AV919" s="77"/>
      <c r="AW919" s="77"/>
      <c r="AX919" s="77"/>
      <c r="AY919" s="77"/>
      <c r="AZ919" s="77"/>
      <c r="BA919" s="77"/>
      <c r="BB919" s="77"/>
      <c r="BC919" s="77"/>
      <c r="BD919" s="79"/>
    </row>
    <row r="920" spans="7:56" s="70" customFormat="1">
      <c r="G920" s="71" t="str">
        <f t="shared" si="348"/>
        <v>-</v>
      </c>
      <c r="K920" s="29"/>
      <c r="L920" s="29"/>
      <c r="M920" s="67"/>
      <c r="P920" s="73"/>
      <c r="Q920" s="73"/>
      <c r="R920" s="73"/>
      <c r="S920" s="74"/>
      <c r="T920" s="73"/>
      <c r="U920" s="75"/>
      <c r="V920" s="73"/>
      <c r="W920" s="73"/>
      <c r="X920" s="73" t="e">
        <f>VLOOKUP(W920,definitions_list_lookup!$V$12:$W$15,2,FALSE)</f>
        <v>#N/A</v>
      </c>
      <c r="Y920" s="75"/>
      <c r="Z920" s="75" t="e">
        <f>VLOOKUP(Y920,definitions_list_lookup!$AT$3:$AU$5,2,FALSE)</f>
        <v>#N/A</v>
      </c>
      <c r="AA920" s="75"/>
      <c r="AB920" s="75"/>
      <c r="AC920" s="73"/>
      <c r="AD920" s="73"/>
      <c r="AE920" s="73" t="e">
        <f>VLOOKUP(AD920,definitions_list_lookup!$Y$12:$Z$15,2,FALSE)</f>
        <v>#N/A</v>
      </c>
      <c r="AF920" s="75"/>
      <c r="AG920" s="75" t="e">
        <f>VLOOKUP(AF920,definitions_list_lookup!$AT$3:$AU$5,2,FALSE)</f>
        <v>#N/A</v>
      </c>
      <c r="AH920" s="73"/>
      <c r="AI920" s="73"/>
      <c r="AJ920" s="73"/>
      <c r="AK920" s="72"/>
      <c r="AL920" s="76"/>
      <c r="AM920" s="76"/>
      <c r="AN920" s="72"/>
      <c r="AO920" s="76"/>
      <c r="AP920" s="72"/>
      <c r="AQ920" s="72"/>
      <c r="AR920" s="72"/>
      <c r="AS920" s="72"/>
      <c r="AT920" s="77"/>
      <c r="AU920" s="78"/>
      <c r="AV920" s="77"/>
      <c r="AW920" s="77"/>
      <c r="AX920" s="77"/>
      <c r="AY920" s="77"/>
      <c r="AZ920" s="77"/>
      <c r="BA920" s="77"/>
      <c r="BB920" s="77"/>
      <c r="BC920" s="77"/>
      <c r="BD920" s="79"/>
    </row>
    <row r="921" spans="7:56" s="70" customFormat="1">
      <c r="G921" s="71" t="str">
        <f t="shared" si="348"/>
        <v>-</v>
      </c>
      <c r="K921" s="29"/>
      <c r="L921" s="29"/>
      <c r="M921" s="67"/>
      <c r="P921" s="73"/>
      <c r="Q921" s="73"/>
      <c r="R921" s="73"/>
      <c r="S921" s="74"/>
      <c r="T921" s="73"/>
      <c r="U921" s="75"/>
      <c r="V921" s="73"/>
      <c r="W921" s="73"/>
      <c r="X921" s="73" t="e">
        <f>VLOOKUP(W921,definitions_list_lookup!$V$12:$W$15,2,FALSE)</f>
        <v>#N/A</v>
      </c>
      <c r="Y921" s="75"/>
      <c r="Z921" s="75" t="e">
        <f>VLOOKUP(Y921,definitions_list_lookup!$AT$3:$AU$5,2,FALSE)</f>
        <v>#N/A</v>
      </c>
      <c r="AA921" s="75"/>
      <c r="AB921" s="75"/>
      <c r="AC921" s="73"/>
      <c r="AD921" s="73"/>
      <c r="AE921" s="73" t="e">
        <f>VLOOKUP(AD921,definitions_list_lookup!$Y$12:$Z$15,2,FALSE)</f>
        <v>#N/A</v>
      </c>
      <c r="AF921" s="75"/>
      <c r="AG921" s="75" t="e">
        <f>VLOOKUP(AF921,definitions_list_lookup!$AT$3:$AU$5,2,FALSE)</f>
        <v>#N/A</v>
      </c>
      <c r="AH921" s="73"/>
      <c r="AI921" s="73"/>
      <c r="AJ921" s="73"/>
      <c r="AK921" s="72"/>
      <c r="AL921" s="76"/>
      <c r="AM921" s="76"/>
      <c r="AN921" s="72"/>
      <c r="AO921" s="76"/>
      <c r="AP921" s="72"/>
      <c r="AQ921" s="72"/>
      <c r="AR921" s="72"/>
      <c r="AS921" s="72"/>
      <c r="AT921" s="77"/>
      <c r="AU921" s="78"/>
      <c r="AV921" s="77"/>
      <c r="AW921" s="77"/>
      <c r="AX921" s="77"/>
      <c r="AY921" s="77"/>
      <c r="AZ921" s="77"/>
      <c r="BA921" s="77"/>
      <c r="BB921" s="77"/>
      <c r="BC921" s="77"/>
      <c r="BD921" s="79"/>
    </row>
    <row r="922" spans="7:56" s="70" customFormat="1">
      <c r="G922" s="71" t="str">
        <f t="shared" si="348"/>
        <v>-</v>
      </c>
      <c r="K922" s="29"/>
      <c r="L922" s="29"/>
      <c r="M922" s="67"/>
      <c r="P922" s="73"/>
      <c r="Q922" s="73"/>
      <c r="R922" s="73"/>
      <c r="S922" s="74"/>
      <c r="T922" s="73"/>
      <c r="U922" s="75"/>
      <c r="V922" s="73"/>
      <c r="W922" s="73"/>
      <c r="X922" s="73" t="e">
        <f>VLOOKUP(W922,definitions_list_lookup!$V$12:$W$15,2,FALSE)</f>
        <v>#N/A</v>
      </c>
      <c r="Y922" s="75"/>
      <c r="Z922" s="75" t="e">
        <f>VLOOKUP(Y922,definitions_list_lookup!$AT$3:$AU$5,2,FALSE)</f>
        <v>#N/A</v>
      </c>
      <c r="AA922" s="75"/>
      <c r="AB922" s="75"/>
      <c r="AC922" s="73"/>
      <c r="AD922" s="73"/>
      <c r="AE922" s="73" t="e">
        <f>VLOOKUP(AD922,definitions_list_lookup!$Y$12:$Z$15,2,FALSE)</f>
        <v>#N/A</v>
      </c>
      <c r="AF922" s="75"/>
      <c r="AG922" s="75" t="e">
        <f>VLOOKUP(AF922,definitions_list_lookup!$AT$3:$AU$5,2,FALSE)</f>
        <v>#N/A</v>
      </c>
      <c r="AH922" s="73"/>
      <c r="AI922" s="73"/>
      <c r="AJ922" s="73"/>
      <c r="AK922" s="72"/>
      <c r="AL922" s="76"/>
      <c r="AM922" s="76"/>
      <c r="AN922" s="72"/>
      <c r="AO922" s="76"/>
      <c r="AP922" s="72"/>
      <c r="AQ922" s="72"/>
      <c r="AR922" s="72"/>
      <c r="AS922" s="72"/>
      <c r="AT922" s="77"/>
      <c r="AU922" s="78"/>
      <c r="AV922" s="77"/>
      <c r="AW922" s="77"/>
      <c r="AX922" s="77"/>
      <c r="AY922" s="77"/>
      <c r="AZ922" s="77"/>
      <c r="BA922" s="77"/>
      <c r="BB922" s="77"/>
      <c r="BC922" s="77"/>
      <c r="BD922" s="79"/>
    </row>
    <row r="923" spans="7:56" s="70" customFormat="1">
      <c r="G923" s="71" t="str">
        <f t="shared" si="348"/>
        <v>-</v>
      </c>
      <c r="K923" s="29"/>
      <c r="L923" s="29"/>
      <c r="M923" s="67"/>
      <c r="P923" s="73"/>
      <c r="Q923" s="73"/>
      <c r="R923" s="73"/>
      <c r="S923" s="74"/>
      <c r="T923" s="73"/>
      <c r="U923" s="75"/>
      <c r="V923" s="73"/>
      <c r="W923" s="73"/>
      <c r="X923" s="73" t="e">
        <f>VLOOKUP(W923,definitions_list_lookup!$V$12:$W$15,2,FALSE)</f>
        <v>#N/A</v>
      </c>
      <c r="Y923" s="75"/>
      <c r="Z923" s="75" t="e">
        <f>VLOOKUP(Y923,definitions_list_lookup!$AT$3:$AU$5,2,FALSE)</f>
        <v>#N/A</v>
      </c>
      <c r="AA923" s="75"/>
      <c r="AB923" s="75"/>
      <c r="AC923" s="73"/>
      <c r="AD923" s="73"/>
      <c r="AE923" s="73" t="e">
        <f>VLOOKUP(AD923,definitions_list_lookup!$Y$12:$Z$15,2,FALSE)</f>
        <v>#N/A</v>
      </c>
      <c r="AF923" s="75"/>
      <c r="AG923" s="75" t="e">
        <f>VLOOKUP(AF923,definitions_list_lookup!$AT$3:$AU$5,2,FALSE)</f>
        <v>#N/A</v>
      </c>
      <c r="AH923" s="73"/>
      <c r="AI923" s="73"/>
      <c r="AJ923" s="73"/>
      <c r="AK923" s="72"/>
      <c r="AL923" s="76"/>
      <c r="AM923" s="76"/>
      <c r="AN923" s="72"/>
      <c r="AO923" s="76"/>
      <c r="AP923" s="72"/>
      <c r="AQ923" s="72"/>
      <c r="AR923" s="72"/>
      <c r="AS923" s="72"/>
      <c r="AT923" s="77"/>
      <c r="AU923" s="78"/>
      <c r="AV923" s="77"/>
      <c r="AW923" s="77"/>
      <c r="AX923" s="77"/>
      <c r="AY923" s="77"/>
      <c r="AZ923" s="77"/>
      <c r="BA923" s="77"/>
      <c r="BB923" s="77"/>
      <c r="BC923" s="77"/>
      <c r="BD923" s="79"/>
    </row>
    <row r="924" spans="7:56" s="70" customFormat="1">
      <c r="G924" s="71" t="str">
        <f t="shared" si="348"/>
        <v>-</v>
      </c>
      <c r="K924" s="29"/>
      <c r="L924" s="29"/>
      <c r="M924" s="67"/>
      <c r="P924" s="73"/>
      <c r="Q924" s="73"/>
      <c r="R924" s="73"/>
      <c r="S924" s="74"/>
      <c r="T924" s="73"/>
      <c r="U924" s="75"/>
      <c r="V924" s="73"/>
      <c r="W924" s="73"/>
      <c r="X924" s="73" t="e">
        <f>VLOOKUP(W924,definitions_list_lookup!$V$12:$W$15,2,FALSE)</f>
        <v>#N/A</v>
      </c>
      <c r="Y924" s="75"/>
      <c r="Z924" s="75" t="e">
        <f>VLOOKUP(Y924,definitions_list_lookup!$AT$3:$AU$5,2,FALSE)</f>
        <v>#N/A</v>
      </c>
      <c r="AA924" s="75"/>
      <c r="AB924" s="75"/>
      <c r="AC924" s="73"/>
      <c r="AD924" s="73"/>
      <c r="AE924" s="73" t="e">
        <f>VLOOKUP(AD924,definitions_list_lookup!$Y$12:$Z$15,2,FALSE)</f>
        <v>#N/A</v>
      </c>
      <c r="AF924" s="75"/>
      <c r="AG924" s="75" t="e">
        <f>VLOOKUP(AF924,definitions_list_lookup!$AT$3:$AU$5,2,FALSE)</f>
        <v>#N/A</v>
      </c>
      <c r="AH924" s="73"/>
      <c r="AI924" s="73"/>
      <c r="AJ924" s="73"/>
      <c r="AK924" s="72"/>
      <c r="AL924" s="76"/>
      <c r="AM924" s="76"/>
      <c r="AN924" s="72"/>
      <c r="AO924" s="76"/>
      <c r="AP924" s="72"/>
      <c r="AQ924" s="72"/>
      <c r="AR924" s="72"/>
      <c r="AS924" s="72"/>
      <c r="AT924" s="77"/>
      <c r="AU924" s="78"/>
      <c r="AV924" s="77"/>
      <c r="AW924" s="77"/>
      <c r="AX924" s="77"/>
      <c r="AY924" s="77"/>
      <c r="AZ924" s="77"/>
      <c r="BA924" s="77"/>
      <c r="BB924" s="77"/>
      <c r="BC924" s="77"/>
      <c r="BD924" s="79"/>
    </row>
    <row r="925" spans="7:56" s="70" customFormat="1">
      <c r="G925" s="71" t="str">
        <f t="shared" si="348"/>
        <v>-</v>
      </c>
      <c r="K925" s="29"/>
      <c r="L925" s="29"/>
      <c r="M925" s="67"/>
      <c r="P925" s="73"/>
      <c r="Q925" s="73"/>
      <c r="R925" s="73"/>
      <c r="S925" s="74"/>
      <c r="T925" s="73"/>
      <c r="U925" s="75"/>
      <c r="V925" s="73"/>
      <c r="W925" s="73"/>
      <c r="X925" s="73" t="e">
        <f>VLOOKUP(W925,definitions_list_lookup!$V$12:$W$15,2,FALSE)</f>
        <v>#N/A</v>
      </c>
      <c r="Y925" s="75"/>
      <c r="Z925" s="75" t="e">
        <f>VLOOKUP(Y925,definitions_list_lookup!$AT$3:$AU$5,2,FALSE)</f>
        <v>#N/A</v>
      </c>
      <c r="AA925" s="75"/>
      <c r="AB925" s="75"/>
      <c r="AC925" s="73"/>
      <c r="AD925" s="73"/>
      <c r="AE925" s="73" t="e">
        <f>VLOOKUP(AD925,definitions_list_lookup!$Y$12:$Z$15,2,FALSE)</f>
        <v>#N/A</v>
      </c>
      <c r="AF925" s="75"/>
      <c r="AG925" s="75" t="e">
        <f>VLOOKUP(AF925,definitions_list_lookup!$AT$3:$AU$5,2,FALSE)</f>
        <v>#N/A</v>
      </c>
      <c r="AH925" s="73"/>
      <c r="AI925" s="73"/>
      <c r="AJ925" s="73"/>
      <c r="AK925" s="72"/>
      <c r="AL925" s="76"/>
      <c r="AM925" s="76"/>
      <c r="AN925" s="72"/>
      <c r="AO925" s="76"/>
      <c r="AP925" s="72"/>
      <c r="AQ925" s="72"/>
      <c r="AR925" s="72"/>
      <c r="AS925" s="72"/>
      <c r="AT925" s="77"/>
      <c r="AU925" s="78"/>
      <c r="AV925" s="77"/>
      <c r="AW925" s="77"/>
      <c r="AX925" s="77"/>
      <c r="AY925" s="77"/>
      <c r="AZ925" s="77"/>
      <c r="BA925" s="77"/>
      <c r="BB925" s="77"/>
      <c r="BC925" s="77"/>
      <c r="BD925" s="79"/>
    </row>
    <row r="926" spans="7:56" s="70" customFormat="1">
      <c r="G926" s="71" t="str">
        <f t="shared" si="348"/>
        <v>-</v>
      </c>
      <c r="K926" s="29"/>
      <c r="L926" s="29"/>
      <c r="M926" s="67"/>
      <c r="P926" s="73"/>
      <c r="Q926" s="73"/>
      <c r="R926" s="73"/>
      <c r="S926" s="74"/>
      <c r="T926" s="73"/>
      <c r="U926" s="75"/>
      <c r="V926" s="73"/>
      <c r="W926" s="73"/>
      <c r="X926" s="73" t="e">
        <f>VLOOKUP(W926,definitions_list_lookup!$V$12:$W$15,2,FALSE)</f>
        <v>#N/A</v>
      </c>
      <c r="Y926" s="75"/>
      <c r="Z926" s="75" t="e">
        <f>VLOOKUP(Y926,definitions_list_lookup!$AT$3:$AU$5,2,FALSE)</f>
        <v>#N/A</v>
      </c>
      <c r="AA926" s="75"/>
      <c r="AB926" s="75"/>
      <c r="AC926" s="73"/>
      <c r="AD926" s="73"/>
      <c r="AE926" s="73" t="e">
        <f>VLOOKUP(AD926,definitions_list_lookup!$Y$12:$Z$15,2,FALSE)</f>
        <v>#N/A</v>
      </c>
      <c r="AF926" s="75"/>
      <c r="AG926" s="75" t="e">
        <f>VLOOKUP(AF926,definitions_list_lookup!$AT$3:$AU$5,2,FALSE)</f>
        <v>#N/A</v>
      </c>
      <c r="AH926" s="73"/>
      <c r="AI926" s="73"/>
      <c r="AJ926" s="73"/>
      <c r="AK926" s="72"/>
      <c r="AL926" s="76"/>
      <c r="AM926" s="76"/>
      <c r="AN926" s="72"/>
      <c r="AO926" s="76"/>
      <c r="AP926" s="72"/>
      <c r="AQ926" s="72"/>
      <c r="AR926" s="72"/>
      <c r="AS926" s="72"/>
      <c r="AT926" s="77"/>
      <c r="AU926" s="78"/>
      <c r="AV926" s="77"/>
      <c r="AW926" s="77"/>
      <c r="AX926" s="77"/>
      <c r="AY926" s="77"/>
      <c r="AZ926" s="77"/>
      <c r="BA926" s="77"/>
      <c r="BB926" s="77"/>
      <c r="BC926" s="77"/>
      <c r="BD926" s="79"/>
    </row>
    <row r="927" spans="7:56" s="70" customFormat="1">
      <c r="G927" s="71" t="str">
        <f t="shared" si="348"/>
        <v>-</v>
      </c>
      <c r="K927" s="29"/>
      <c r="L927" s="29"/>
      <c r="M927" s="67"/>
      <c r="P927" s="73"/>
      <c r="Q927" s="73"/>
      <c r="R927" s="73"/>
      <c r="S927" s="74"/>
      <c r="T927" s="73"/>
      <c r="U927" s="75"/>
      <c r="V927" s="73"/>
      <c r="W927" s="73"/>
      <c r="X927" s="73" t="e">
        <f>VLOOKUP(W927,definitions_list_lookup!$V$12:$W$15,2,FALSE)</f>
        <v>#N/A</v>
      </c>
      <c r="Y927" s="75"/>
      <c r="Z927" s="75" t="e">
        <f>VLOOKUP(Y927,definitions_list_lookup!$AT$3:$AU$5,2,FALSE)</f>
        <v>#N/A</v>
      </c>
      <c r="AA927" s="75"/>
      <c r="AB927" s="75"/>
      <c r="AC927" s="73"/>
      <c r="AD927" s="73"/>
      <c r="AE927" s="73" t="e">
        <f>VLOOKUP(AD927,definitions_list_lookup!$Y$12:$Z$15,2,FALSE)</f>
        <v>#N/A</v>
      </c>
      <c r="AF927" s="75"/>
      <c r="AG927" s="75" t="e">
        <f>VLOOKUP(AF927,definitions_list_lookup!$AT$3:$AU$5,2,FALSE)</f>
        <v>#N/A</v>
      </c>
      <c r="AH927" s="73"/>
      <c r="AI927" s="73"/>
      <c r="AJ927" s="73"/>
      <c r="AK927" s="72"/>
      <c r="AL927" s="76"/>
      <c r="AM927" s="76"/>
      <c r="AN927" s="72"/>
      <c r="AO927" s="76"/>
      <c r="AP927" s="72"/>
      <c r="AQ927" s="72"/>
      <c r="AR927" s="72"/>
      <c r="AS927" s="72"/>
      <c r="AT927" s="77"/>
      <c r="AU927" s="78"/>
      <c r="AV927" s="77"/>
      <c r="AW927" s="77"/>
      <c r="AX927" s="77"/>
      <c r="AY927" s="77"/>
      <c r="AZ927" s="77"/>
      <c r="BA927" s="77"/>
      <c r="BB927" s="77"/>
      <c r="BC927" s="77"/>
      <c r="BD927" s="79"/>
    </row>
    <row r="928" spans="7:56" s="70" customFormat="1">
      <c r="G928" s="71" t="str">
        <f t="shared" si="348"/>
        <v>-</v>
      </c>
      <c r="K928" s="29"/>
      <c r="L928" s="29"/>
      <c r="M928" s="67"/>
      <c r="P928" s="73"/>
      <c r="Q928" s="73"/>
      <c r="R928" s="73"/>
      <c r="S928" s="74"/>
      <c r="T928" s="73"/>
      <c r="U928" s="75"/>
      <c r="V928" s="73"/>
      <c r="W928" s="73"/>
      <c r="X928" s="73" t="e">
        <f>VLOOKUP(W928,definitions_list_lookup!$V$12:$W$15,2,FALSE)</f>
        <v>#N/A</v>
      </c>
      <c r="Y928" s="75"/>
      <c r="Z928" s="75" t="e">
        <f>VLOOKUP(Y928,definitions_list_lookup!$AT$3:$AU$5,2,FALSE)</f>
        <v>#N/A</v>
      </c>
      <c r="AA928" s="75"/>
      <c r="AB928" s="75"/>
      <c r="AC928" s="73"/>
      <c r="AD928" s="73"/>
      <c r="AE928" s="73" t="e">
        <f>VLOOKUP(AD928,definitions_list_lookup!$Y$12:$Z$15,2,FALSE)</f>
        <v>#N/A</v>
      </c>
      <c r="AF928" s="75"/>
      <c r="AG928" s="75" t="e">
        <f>VLOOKUP(AF928,definitions_list_lookup!$AT$3:$AU$5,2,FALSE)</f>
        <v>#N/A</v>
      </c>
      <c r="AH928" s="73"/>
      <c r="AI928" s="73"/>
      <c r="AJ928" s="73"/>
      <c r="AK928" s="72"/>
      <c r="AL928" s="76"/>
      <c r="AM928" s="76"/>
      <c r="AN928" s="72"/>
      <c r="AO928" s="76"/>
      <c r="AP928" s="72"/>
      <c r="AQ928" s="72"/>
      <c r="AR928" s="72"/>
      <c r="AS928" s="72"/>
      <c r="AT928" s="77"/>
      <c r="AU928" s="78"/>
      <c r="AV928" s="77"/>
      <c r="AW928" s="77"/>
      <c r="AX928" s="77"/>
      <c r="AY928" s="77"/>
      <c r="AZ928" s="77"/>
      <c r="BA928" s="77"/>
      <c r="BB928" s="77"/>
      <c r="BC928" s="77"/>
      <c r="BD928" s="79"/>
    </row>
    <row r="929" spans="7:56" s="70" customFormat="1">
      <c r="G929" s="71" t="str">
        <f t="shared" si="348"/>
        <v>-</v>
      </c>
      <c r="K929" s="29"/>
      <c r="L929" s="29"/>
      <c r="M929" s="67"/>
      <c r="P929" s="73"/>
      <c r="Q929" s="73"/>
      <c r="R929" s="73"/>
      <c r="S929" s="74"/>
      <c r="T929" s="73"/>
      <c r="U929" s="75"/>
      <c r="V929" s="73"/>
      <c r="W929" s="73"/>
      <c r="X929" s="73" t="e">
        <f>VLOOKUP(W929,definitions_list_lookup!$V$12:$W$15,2,FALSE)</f>
        <v>#N/A</v>
      </c>
      <c r="Y929" s="75"/>
      <c r="Z929" s="75" t="e">
        <f>VLOOKUP(Y929,definitions_list_lookup!$AT$3:$AU$5,2,FALSE)</f>
        <v>#N/A</v>
      </c>
      <c r="AA929" s="75"/>
      <c r="AB929" s="75"/>
      <c r="AC929" s="73"/>
      <c r="AD929" s="73"/>
      <c r="AE929" s="73" t="e">
        <f>VLOOKUP(AD929,definitions_list_lookup!$Y$12:$Z$15,2,FALSE)</f>
        <v>#N/A</v>
      </c>
      <c r="AF929" s="75"/>
      <c r="AG929" s="75" t="e">
        <f>VLOOKUP(AF929,definitions_list_lookup!$AT$3:$AU$5,2,FALSE)</f>
        <v>#N/A</v>
      </c>
      <c r="AH929" s="73"/>
      <c r="AI929" s="73"/>
      <c r="AJ929" s="73"/>
      <c r="AK929" s="72"/>
      <c r="AL929" s="76"/>
      <c r="AM929" s="76"/>
      <c r="AN929" s="72"/>
      <c r="AO929" s="76"/>
      <c r="AP929" s="72"/>
      <c r="AQ929" s="72"/>
      <c r="AR929" s="72"/>
      <c r="AS929" s="72"/>
      <c r="AT929" s="77"/>
      <c r="AU929" s="78"/>
      <c r="AV929" s="77"/>
      <c r="AW929" s="77"/>
      <c r="AX929" s="77"/>
      <c r="AY929" s="77"/>
      <c r="AZ929" s="77"/>
      <c r="BA929" s="77"/>
      <c r="BB929" s="77"/>
      <c r="BC929" s="77"/>
      <c r="BD929" s="79"/>
    </row>
    <row r="930" spans="7:56" s="70" customFormat="1">
      <c r="G930" s="71" t="str">
        <f t="shared" si="348"/>
        <v>-</v>
      </c>
      <c r="K930" s="29"/>
      <c r="L930" s="29"/>
      <c r="M930" s="67"/>
      <c r="P930" s="73"/>
      <c r="Q930" s="73"/>
      <c r="R930" s="73"/>
      <c r="S930" s="74"/>
      <c r="T930" s="73"/>
      <c r="U930" s="75"/>
      <c r="V930" s="73"/>
      <c r="W930" s="73"/>
      <c r="X930" s="73" t="e">
        <f>VLOOKUP(W930,definitions_list_lookup!$V$12:$W$15,2,FALSE)</f>
        <v>#N/A</v>
      </c>
      <c r="Y930" s="75"/>
      <c r="Z930" s="75" t="e">
        <f>VLOOKUP(Y930,definitions_list_lookup!$AT$3:$AU$5,2,FALSE)</f>
        <v>#N/A</v>
      </c>
      <c r="AA930" s="75"/>
      <c r="AB930" s="75"/>
      <c r="AC930" s="73"/>
      <c r="AD930" s="73"/>
      <c r="AE930" s="73" t="e">
        <f>VLOOKUP(AD930,definitions_list_lookup!$Y$12:$Z$15,2,FALSE)</f>
        <v>#N/A</v>
      </c>
      <c r="AF930" s="75"/>
      <c r="AG930" s="75" t="e">
        <f>VLOOKUP(AF930,definitions_list_lookup!$AT$3:$AU$5,2,FALSE)</f>
        <v>#N/A</v>
      </c>
      <c r="AH930" s="73"/>
      <c r="AI930" s="73"/>
      <c r="AJ930" s="73"/>
      <c r="AK930" s="72"/>
      <c r="AL930" s="76"/>
      <c r="AM930" s="76"/>
      <c r="AN930" s="72"/>
      <c r="AO930" s="76"/>
      <c r="AP930" s="72"/>
      <c r="AQ930" s="72"/>
      <c r="AR930" s="72"/>
      <c r="AS930" s="72"/>
      <c r="AT930" s="77"/>
      <c r="AU930" s="78"/>
      <c r="AV930" s="77"/>
      <c r="AW930" s="77"/>
      <c r="AX930" s="77"/>
      <c r="AY930" s="77"/>
      <c r="AZ930" s="77"/>
      <c r="BA930" s="77"/>
      <c r="BB930" s="77"/>
      <c r="BC930" s="77"/>
      <c r="BD930" s="79"/>
    </row>
    <row r="931" spans="7:56" s="70" customFormat="1">
      <c r="G931" s="71" t="str">
        <f t="shared" si="348"/>
        <v>-</v>
      </c>
      <c r="K931" s="29"/>
      <c r="L931" s="29"/>
      <c r="M931" s="67"/>
      <c r="P931" s="73"/>
      <c r="Q931" s="73"/>
      <c r="R931" s="73"/>
      <c r="S931" s="74"/>
      <c r="T931" s="73"/>
      <c r="U931" s="75"/>
      <c r="V931" s="73"/>
      <c r="W931" s="73"/>
      <c r="X931" s="73" t="e">
        <f>VLOOKUP(W931,definitions_list_lookup!$V$12:$W$15,2,FALSE)</f>
        <v>#N/A</v>
      </c>
      <c r="Y931" s="75"/>
      <c r="Z931" s="75" t="e">
        <f>VLOOKUP(Y931,definitions_list_lookup!$AT$3:$AU$5,2,FALSE)</f>
        <v>#N/A</v>
      </c>
      <c r="AA931" s="75"/>
      <c r="AB931" s="75"/>
      <c r="AC931" s="73"/>
      <c r="AD931" s="73"/>
      <c r="AE931" s="73" t="e">
        <f>VLOOKUP(AD931,definitions_list_lookup!$Y$12:$Z$15,2,FALSE)</f>
        <v>#N/A</v>
      </c>
      <c r="AF931" s="75"/>
      <c r="AG931" s="75" t="e">
        <f>VLOOKUP(AF931,definitions_list_lookup!$AT$3:$AU$5,2,FALSE)</f>
        <v>#N/A</v>
      </c>
      <c r="AH931" s="73"/>
      <c r="AI931" s="73"/>
      <c r="AJ931" s="73"/>
      <c r="AK931" s="72"/>
      <c r="AL931" s="76"/>
      <c r="AM931" s="76"/>
      <c r="AN931" s="72"/>
      <c r="AO931" s="76"/>
      <c r="AP931" s="72"/>
      <c r="AQ931" s="72"/>
      <c r="AR931" s="72"/>
      <c r="AS931" s="72"/>
      <c r="AT931" s="77"/>
      <c r="AU931" s="78"/>
      <c r="AV931" s="77"/>
      <c r="AW931" s="77"/>
      <c r="AX931" s="77"/>
      <c r="AY931" s="77"/>
      <c r="AZ931" s="77"/>
      <c r="BA931" s="77"/>
      <c r="BB931" s="77"/>
      <c r="BC931" s="77"/>
      <c r="BD931" s="79"/>
    </row>
    <row r="932" spans="7:56" s="70" customFormat="1">
      <c r="G932" s="71" t="str">
        <f t="shared" si="348"/>
        <v>-</v>
      </c>
      <c r="K932" s="29"/>
      <c r="L932" s="29"/>
      <c r="M932" s="67"/>
      <c r="P932" s="73"/>
      <c r="Q932" s="73"/>
      <c r="R932" s="73"/>
      <c r="S932" s="74"/>
      <c r="T932" s="73"/>
      <c r="U932" s="75"/>
      <c r="V932" s="73"/>
      <c r="W932" s="73"/>
      <c r="X932" s="73" t="e">
        <f>VLOOKUP(W932,definitions_list_lookup!$V$12:$W$15,2,FALSE)</f>
        <v>#N/A</v>
      </c>
      <c r="Y932" s="75"/>
      <c r="Z932" s="75" t="e">
        <f>VLOOKUP(Y932,definitions_list_lookup!$AT$3:$AU$5,2,FALSE)</f>
        <v>#N/A</v>
      </c>
      <c r="AA932" s="75"/>
      <c r="AB932" s="75"/>
      <c r="AC932" s="73"/>
      <c r="AD932" s="73"/>
      <c r="AE932" s="73" t="e">
        <f>VLOOKUP(AD932,definitions_list_lookup!$Y$12:$Z$15,2,FALSE)</f>
        <v>#N/A</v>
      </c>
      <c r="AF932" s="75"/>
      <c r="AG932" s="75" t="e">
        <f>VLOOKUP(AF932,definitions_list_lookup!$AT$3:$AU$5,2,FALSE)</f>
        <v>#N/A</v>
      </c>
      <c r="AH932" s="73"/>
      <c r="AI932" s="73"/>
      <c r="AJ932" s="73"/>
      <c r="AK932" s="72"/>
      <c r="AL932" s="76"/>
      <c r="AM932" s="76"/>
      <c r="AN932" s="72"/>
      <c r="AO932" s="76"/>
      <c r="AP932" s="72"/>
      <c r="AQ932" s="72"/>
      <c r="AR932" s="72"/>
      <c r="AS932" s="72"/>
      <c r="AT932" s="77"/>
      <c r="AU932" s="78"/>
      <c r="AV932" s="77"/>
      <c r="AW932" s="77"/>
      <c r="AX932" s="77"/>
      <c r="AY932" s="77"/>
      <c r="AZ932" s="77"/>
      <c r="BA932" s="77"/>
      <c r="BB932" s="77"/>
      <c r="BC932" s="77"/>
      <c r="BD932" s="79"/>
    </row>
    <row r="933" spans="7:56" s="70" customFormat="1">
      <c r="G933" s="71" t="str">
        <f t="shared" si="348"/>
        <v>-</v>
      </c>
      <c r="K933" s="29"/>
      <c r="L933" s="29"/>
      <c r="M933" s="67"/>
      <c r="P933" s="73"/>
      <c r="Q933" s="73"/>
      <c r="R933" s="73"/>
      <c r="S933" s="74"/>
      <c r="T933" s="73"/>
      <c r="U933" s="75"/>
      <c r="V933" s="73"/>
      <c r="W933" s="73"/>
      <c r="X933" s="73" t="e">
        <f>VLOOKUP(W933,definitions_list_lookup!$V$12:$W$15,2,FALSE)</f>
        <v>#N/A</v>
      </c>
      <c r="Y933" s="75"/>
      <c r="Z933" s="75" t="e">
        <f>VLOOKUP(Y933,definitions_list_lookup!$AT$3:$AU$5,2,FALSE)</f>
        <v>#N/A</v>
      </c>
      <c r="AA933" s="75"/>
      <c r="AB933" s="75"/>
      <c r="AC933" s="73"/>
      <c r="AD933" s="73"/>
      <c r="AE933" s="73" t="e">
        <f>VLOOKUP(AD933,definitions_list_lookup!$Y$12:$Z$15,2,FALSE)</f>
        <v>#N/A</v>
      </c>
      <c r="AF933" s="75"/>
      <c r="AG933" s="75" t="e">
        <f>VLOOKUP(AF933,definitions_list_lookup!$AT$3:$AU$5,2,FALSE)</f>
        <v>#N/A</v>
      </c>
      <c r="AH933" s="73"/>
      <c r="AI933" s="73"/>
      <c r="AJ933" s="73"/>
      <c r="AK933" s="72"/>
      <c r="AL933" s="76"/>
      <c r="AM933" s="76"/>
      <c r="AN933" s="72"/>
      <c r="AO933" s="76"/>
      <c r="AP933" s="72"/>
      <c r="AQ933" s="72"/>
      <c r="AR933" s="72"/>
      <c r="AS933" s="72"/>
      <c r="AT933" s="77"/>
      <c r="AU933" s="78"/>
      <c r="AV933" s="77"/>
      <c r="AW933" s="77"/>
      <c r="AX933" s="77"/>
      <c r="AY933" s="77"/>
      <c r="AZ933" s="77"/>
      <c r="BA933" s="77"/>
      <c r="BB933" s="77"/>
      <c r="BC933" s="77"/>
      <c r="BD933" s="79"/>
    </row>
    <row r="934" spans="7:56" s="70" customFormat="1">
      <c r="G934" s="71" t="str">
        <f t="shared" si="348"/>
        <v>-</v>
      </c>
      <c r="K934" s="29"/>
      <c r="L934" s="29"/>
      <c r="M934" s="67"/>
      <c r="P934" s="73"/>
      <c r="Q934" s="73"/>
      <c r="R934" s="73"/>
      <c r="S934" s="74"/>
      <c r="T934" s="73"/>
      <c r="U934" s="75"/>
      <c r="V934" s="73"/>
      <c r="W934" s="73"/>
      <c r="X934" s="73" t="e">
        <f>VLOOKUP(W934,definitions_list_lookup!$V$12:$W$15,2,FALSE)</f>
        <v>#N/A</v>
      </c>
      <c r="Y934" s="75"/>
      <c r="Z934" s="75" t="e">
        <f>VLOOKUP(Y934,definitions_list_lookup!$AT$3:$AU$5,2,FALSE)</f>
        <v>#N/A</v>
      </c>
      <c r="AA934" s="75"/>
      <c r="AB934" s="75"/>
      <c r="AC934" s="73"/>
      <c r="AD934" s="73"/>
      <c r="AE934" s="73" t="e">
        <f>VLOOKUP(AD934,definitions_list_lookup!$Y$12:$Z$15,2,FALSE)</f>
        <v>#N/A</v>
      </c>
      <c r="AF934" s="75"/>
      <c r="AG934" s="75" t="e">
        <f>VLOOKUP(AF934,definitions_list_lookup!$AT$3:$AU$5,2,FALSE)</f>
        <v>#N/A</v>
      </c>
      <c r="AH934" s="73"/>
      <c r="AI934" s="73"/>
      <c r="AJ934" s="73"/>
      <c r="AK934" s="72"/>
      <c r="AL934" s="76"/>
      <c r="AM934" s="76"/>
      <c r="AN934" s="72"/>
      <c r="AO934" s="76"/>
      <c r="AP934" s="72"/>
      <c r="AQ934" s="72"/>
      <c r="AR934" s="72"/>
      <c r="AS934" s="72"/>
      <c r="AT934" s="77"/>
      <c r="AU934" s="78"/>
      <c r="AV934" s="77"/>
      <c r="AW934" s="77"/>
      <c r="AX934" s="77"/>
      <c r="AY934" s="77"/>
      <c r="AZ934" s="77"/>
      <c r="BA934" s="77"/>
      <c r="BB934" s="77"/>
      <c r="BC934" s="77"/>
      <c r="BD934" s="79"/>
    </row>
    <row r="935" spans="7:56" s="70" customFormat="1">
      <c r="G935" s="71" t="str">
        <f t="shared" si="348"/>
        <v>-</v>
      </c>
      <c r="K935" s="29"/>
      <c r="L935" s="29"/>
      <c r="M935" s="67"/>
      <c r="P935" s="73"/>
      <c r="Q935" s="73"/>
      <c r="R935" s="73"/>
      <c r="S935" s="74"/>
      <c r="T935" s="73"/>
      <c r="U935" s="75"/>
      <c r="V935" s="73"/>
      <c r="W935" s="73"/>
      <c r="X935" s="73" t="e">
        <f>VLOOKUP(W935,definitions_list_lookup!$V$12:$W$15,2,FALSE)</f>
        <v>#N/A</v>
      </c>
      <c r="Y935" s="75"/>
      <c r="Z935" s="75" t="e">
        <f>VLOOKUP(Y935,definitions_list_lookup!$AT$3:$AU$5,2,FALSE)</f>
        <v>#N/A</v>
      </c>
      <c r="AA935" s="75"/>
      <c r="AB935" s="75"/>
      <c r="AC935" s="73"/>
      <c r="AD935" s="73"/>
      <c r="AE935" s="73" t="e">
        <f>VLOOKUP(AD935,definitions_list_lookup!$Y$12:$Z$15,2,FALSE)</f>
        <v>#N/A</v>
      </c>
      <c r="AF935" s="75"/>
      <c r="AG935" s="75" t="e">
        <f>VLOOKUP(AF935,definitions_list_lookup!$AT$3:$AU$5,2,FALSE)</f>
        <v>#N/A</v>
      </c>
      <c r="AH935" s="73"/>
      <c r="AI935" s="73"/>
      <c r="AJ935" s="73"/>
      <c r="AK935" s="72"/>
      <c r="AL935" s="76"/>
      <c r="AM935" s="76"/>
      <c r="AN935" s="72"/>
      <c r="AO935" s="76"/>
      <c r="AP935" s="72"/>
      <c r="AQ935" s="72"/>
      <c r="AR935" s="72"/>
      <c r="AS935" s="72"/>
      <c r="AT935" s="77"/>
      <c r="AU935" s="78"/>
      <c r="AV935" s="77"/>
      <c r="AW935" s="77"/>
      <c r="AX935" s="77"/>
      <c r="AY935" s="77"/>
      <c r="AZ935" s="77"/>
      <c r="BA935" s="77"/>
      <c r="BB935" s="77"/>
      <c r="BC935" s="77"/>
      <c r="BD935" s="79"/>
    </row>
    <row r="936" spans="7:56" s="70" customFormat="1">
      <c r="G936" s="71" t="str">
        <f t="shared" si="348"/>
        <v>-</v>
      </c>
      <c r="K936" s="29"/>
      <c r="L936" s="29"/>
      <c r="M936" s="67"/>
      <c r="P936" s="73"/>
      <c r="Q936" s="73"/>
      <c r="R936" s="73"/>
      <c r="S936" s="74"/>
      <c r="T936" s="73"/>
      <c r="U936" s="75"/>
      <c r="V936" s="73"/>
      <c r="W936" s="73"/>
      <c r="X936" s="73" t="e">
        <f>VLOOKUP(W936,definitions_list_lookup!$V$12:$W$15,2,FALSE)</f>
        <v>#N/A</v>
      </c>
      <c r="Y936" s="75"/>
      <c r="Z936" s="75" t="e">
        <f>VLOOKUP(Y936,definitions_list_lookup!$AT$3:$AU$5,2,FALSE)</f>
        <v>#N/A</v>
      </c>
      <c r="AA936" s="75"/>
      <c r="AB936" s="75"/>
      <c r="AC936" s="73"/>
      <c r="AD936" s="73"/>
      <c r="AE936" s="73" t="e">
        <f>VLOOKUP(AD936,definitions_list_lookup!$Y$12:$Z$15,2,FALSE)</f>
        <v>#N/A</v>
      </c>
      <c r="AF936" s="75"/>
      <c r="AG936" s="75" t="e">
        <f>VLOOKUP(AF936,definitions_list_lookup!$AT$3:$AU$5,2,FALSE)</f>
        <v>#N/A</v>
      </c>
      <c r="AH936" s="73"/>
      <c r="AI936" s="73"/>
      <c r="AJ936" s="73"/>
      <c r="AK936" s="72"/>
      <c r="AL936" s="76"/>
      <c r="AM936" s="76"/>
      <c r="AN936" s="72"/>
      <c r="AO936" s="76"/>
      <c r="AP936" s="72"/>
      <c r="AQ936" s="72"/>
      <c r="AR936" s="72"/>
      <c r="AS936" s="72"/>
      <c r="AT936" s="77"/>
      <c r="AU936" s="78"/>
      <c r="AV936" s="77"/>
      <c r="AW936" s="77"/>
      <c r="AX936" s="77"/>
      <c r="AY936" s="77"/>
      <c r="AZ936" s="77"/>
      <c r="BA936" s="77"/>
      <c r="BB936" s="77"/>
      <c r="BC936" s="77"/>
      <c r="BD936" s="79"/>
    </row>
    <row r="937" spans="7:56" s="70" customFormat="1">
      <c r="G937" s="71" t="str">
        <f t="shared" si="348"/>
        <v>-</v>
      </c>
      <c r="K937" s="29"/>
      <c r="L937" s="29"/>
      <c r="M937" s="67"/>
      <c r="P937" s="73"/>
      <c r="Q937" s="73"/>
      <c r="R937" s="73"/>
      <c r="S937" s="74"/>
      <c r="T937" s="73"/>
      <c r="U937" s="75"/>
      <c r="V937" s="73"/>
      <c r="W937" s="73"/>
      <c r="X937" s="73" t="e">
        <f>VLOOKUP(W937,definitions_list_lookup!$V$12:$W$15,2,FALSE)</f>
        <v>#N/A</v>
      </c>
      <c r="Y937" s="75"/>
      <c r="Z937" s="75" t="e">
        <f>VLOOKUP(Y937,definitions_list_lookup!$AT$3:$AU$5,2,FALSE)</f>
        <v>#N/A</v>
      </c>
      <c r="AA937" s="75"/>
      <c r="AB937" s="75"/>
      <c r="AC937" s="73"/>
      <c r="AD937" s="73"/>
      <c r="AE937" s="73" t="e">
        <f>VLOOKUP(AD937,definitions_list_lookup!$Y$12:$Z$15,2,FALSE)</f>
        <v>#N/A</v>
      </c>
      <c r="AF937" s="75"/>
      <c r="AG937" s="75" t="e">
        <f>VLOOKUP(AF937,definitions_list_lookup!$AT$3:$AU$5,2,FALSE)</f>
        <v>#N/A</v>
      </c>
      <c r="AH937" s="73"/>
      <c r="AI937" s="73"/>
      <c r="AJ937" s="73"/>
      <c r="AK937" s="72"/>
      <c r="AL937" s="76"/>
      <c r="AM937" s="76"/>
      <c r="AN937" s="72"/>
      <c r="AO937" s="76"/>
      <c r="AP937" s="72"/>
      <c r="AQ937" s="72"/>
      <c r="AR937" s="72"/>
      <c r="AS937" s="72"/>
      <c r="AT937" s="77"/>
      <c r="AU937" s="78"/>
      <c r="AV937" s="77"/>
      <c r="AW937" s="77"/>
      <c r="AX937" s="77"/>
      <c r="AY937" s="77"/>
      <c r="AZ937" s="77"/>
      <c r="BA937" s="77"/>
      <c r="BB937" s="77"/>
      <c r="BC937" s="77"/>
      <c r="BD937" s="79"/>
    </row>
    <row r="938" spans="7:56" s="70" customFormat="1">
      <c r="G938" s="71" t="str">
        <f t="shared" si="348"/>
        <v>-</v>
      </c>
      <c r="K938" s="29"/>
      <c r="L938" s="29"/>
      <c r="M938" s="67"/>
      <c r="P938" s="73"/>
      <c r="Q938" s="73"/>
      <c r="R938" s="73"/>
      <c r="S938" s="74"/>
      <c r="T938" s="73"/>
      <c r="U938" s="75"/>
      <c r="V938" s="73"/>
      <c r="W938" s="73"/>
      <c r="X938" s="73" t="e">
        <f>VLOOKUP(W938,definitions_list_lookup!$V$12:$W$15,2,FALSE)</f>
        <v>#N/A</v>
      </c>
      <c r="Y938" s="75"/>
      <c r="Z938" s="75" t="e">
        <f>VLOOKUP(Y938,definitions_list_lookup!$AT$3:$AU$5,2,FALSE)</f>
        <v>#N/A</v>
      </c>
      <c r="AA938" s="75"/>
      <c r="AB938" s="75"/>
      <c r="AC938" s="73"/>
      <c r="AD938" s="73"/>
      <c r="AE938" s="73" t="e">
        <f>VLOOKUP(AD938,definitions_list_lookup!$Y$12:$Z$15,2,FALSE)</f>
        <v>#N/A</v>
      </c>
      <c r="AF938" s="75"/>
      <c r="AG938" s="75" t="e">
        <f>VLOOKUP(AF938,definitions_list_lookup!$AT$3:$AU$5,2,FALSE)</f>
        <v>#N/A</v>
      </c>
      <c r="AH938" s="73"/>
      <c r="AI938" s="73"/>
      <c r="AJ938" s="73"/>
      <c r="AK938" s="72"/>
      <c r="AL938" s="76"/>
      <c r="AM938" s="76"/>
      <c r="AN938" s="72"/>
      <c r="AO938" s="76"/>
      <c r="AP938" s="72"/>
      <c r="AQ938" s="72"/>
      <c r="AR938" s="72"/>
      <c r="AS938" s="72"/>
      <c r="AT938" s="77"/>
      <c r="AU938" s="78"/>
      <c r="AV938" s="77"/>
      <c r="AW938" s="77"/>
      <c r="AX938" s="77"/>
      <c r="AY938" s="77"/>
      <c r="AZ938" s="77"/>
      <c r="BA938" s="77"/>
      <c r="BB938" s="77"/>
      <c r="BC938" s="77"/>
      <c r="BD938" s="79"/>
    </row>
    <row r="939" spans="7:56" s="70" customFormat="1">
      <c r="G939" s="71" t="str">
        <f t="shared" si="348"/>
        <v>-</v>
      </c>
      <c r="K939" s="29"/>
      <c r="L939" s="29"/>
      <c r="M939" s="67"/>
      <c r="P939" s="73"/>
      <c r="Q939" s="73"/>
      <c r="R939" s="73"/>
      <c r="S939" s="74"/>
      <c r="T939" s="73"/>
      <c r="U939" s="75"/>
      <c r="V939" s="73"/>
      <c r="W939" s="73"/>
      <c r="X939" s="73" t="e">
        <f>VLOOKUP(W939,definitions_list_lookup!$V$12:$W$15,2,FALSE)</f>
        <v>#N/A</v>
      </c>
      <c r="Y939" s="75"/>
      <c r="Z939" s="75" t="e">
        <f>VLOOKUP(Y939,definitions_list_lookup!$AT$3:$AU$5,2,FALSE)</f>
        <v>#N/A</v>
      </c>
      <c r="AA939" s="75"/>
      <c r="AB939" s="75"/>
      <c r="AC939" s="73"/>
      <c r="AD939" s="73"/>
      <c r="AE939" s="73" t="e">
        <f>VLOOKUP(AD939,definitions_list_lookup!$Y$12:$Z$15,2,FALSE)</f>
        <v>#N/A</v>
      </c>
      <c r="AF939" s="75"/>
      <c r="AG939" s="75" t="e">
        <f>VLOOKUP(AF939,definitions_list_lookup!$AT$3:$AU$5,2,FALSE)</f>
        <v>#N/A</v>
      </c>
      <c r="AH939" s="73"/>
      <c r="AI939" s="73"/>
      <c r="AJ939" s="73"/>
      <c r="AK939" s="72"/>
      <c r="AL939" s="76"/>
      <c r="AM939" s="76"/>
      <c r="AN939" s="72"/>
      <c r="AO939" s="76"/>
      <c r="AP939" s="72"/>
      <c r="AQ939" s="72"/>
      <c r="AR939" s="72"/>
      <c r="AS939" s="72"/>
      <c r="AT939" s="77"/>
      <c r="AU939" s="78"/>
      <c r="AV939" s="77"/>
      <c r="AW939" s="77"/>
      <c r="AX939" s="77"/>
      <c r="AY939" s="77"/>
      <c r="AZ939" s="77"/>
      <c r="BA939" s="77"/>
      <c r="BB939" s="77"/>
      <c r="BC939" s="77"/>
      <c r="BD939" s="79"/>
    </row>
    <row r="940" spans="7:56" s="70" customFormat="1">
      <c r="G940" s="71" t="str">
        <f t="shared" si="348"/>
        <v>-</v>
      </c>
      <c r="K940" s="29"/>
      <c r="L940" s="29"/>
      <c r="M940" s="67"/>
      <c r="P940" s="73"/>
      <c r="Q940" s="73"/>
      <c r="R940" s="73"/>
      <c r="S940" s="74"/>
      <c r="T940" s="73"/>
      <c r="U940" s="75"/>
      <c r="V940" s="73"/>
      <c r="W940" s="73"/>
      <c r="X940" s="73" t="e">
        <f>VLOOKUP(W940,definitions_list_lookup!$V$12:$W$15,2,FALSE)</f>
        <v>#N/A</v>
      </c>
      <c r="Y940" s="75"/>
      <c r="Z940" s="75" t="e">
        <f>VLOOKUP(Y940,definitions_list_lookup!$AT$3:$AU$5,2,FALSE)</f>
        <v>#N/A</v>
      </c>
      <c r="AA940" s="75"/>
      <c r="AB940" s="75"/>
      <c r="AC940" s="73"/>
      <c r="AD940" s="73"/>
      <c r="AE940" s="73" t="e">
        <f>VLOOKUP(AD940,definitions_list_lookup!$Y$12:$Z$15,2,FALSE)</f>
        <v>#N/A</v>
      </c>
      <c r="AF940" s="75"/>
      <c r="AG940" s="75" t="e">
        <f>VLOOKUP(AF940,definitions_list_lookup!$AT$3:$AU$5,2,FALSE)</f>
        <v>#N/A</v>
      </c>
      <c r="AH940" s="73"/>
      <c r="AI940" s="73"/>
      <c r="AJ940" s="73"/>
      <c r="AK940" s="72"/>
      <c r="AL940" s="76"/>
      <c r="AM940" s="76"/>
      <c r="AN940" s="72"/>
      <c r="AO940" s="76"/>
      <c r="AP940" s="72"/>
      <c r="AQ940" s="72"/>
      <c r="AR940" s="72"/>
      <c r="AS940" s="72"/>
      <c r="AT940" s="77"/>
      <c r="AU940" s="78"/>
      <c r="AV940" s="77"/>
      <c r="AW940" s="77"/>
      <c r="AX940" s="77"/>
      <c r="AY940" s="77"/>
      <c r="AZ940" s="77"/>
      <c r="BA940" s="77"/>
      <c r="BB940" s="77"/>
      <c r="BC940" s="77"/>
      <c r="BD940" s="79"/>
    </row>
    <row r="941" spans="7:56" s="70" customFormat="1">
      <c r="G941" s="71" t="str">
        <f t="shared" si="348"/>
        <v>-</v>
      </c>
      <c r="K941" s="29"/>
      <c r="L941" s="29"/>
      <c r="M941" s="67"/>
      <c r="P941" s="73"/>
      <c r="Q941" s="73"/>
      <c r="R941" s="73"/>
      <c r="S941" s="74"/>
      <c r="T941" s="73"/>
      <c r="U941" s="75"/>
      <c r="V941" s="73"/>
      <c r="W941" s="73"/>
      <c r="X941" s="73" t="e">
        <f>VLOOKUP(W941,definitions_list_lookup!$V$12:$W$15,2,FALSE)</f>
        <v>#N/A</v>
      </c>
      <c r="Y941" s="75"/>
      <c r="Z941" s="75" t="e">
        <f>VLOOKUP(Y941,definitions_list_lookup!$AT$3:$AU$5,2,FALSE)</f>
        <v>#N/A</v>
      </c>
      <c r="AA941" s="75"/>
      <c r="AB941" s="75"/>
      <c r="AC941" s="73"/>
      <c r="AD941" s="73"/>
      <c r="AE941" s="73" t="e">
        <f>VLOOKUP(AD941,definitions_list_lookup!$Y$12:$Z$15,2,FALSE)</f>
        <v>#N/A</v>
      </c>
      <c r="AF941" s="75"/>
      <c r="AG941" s="75" t="e">
        <f>VLOOKUP(AF941,definitions_list_lookup!$AT$3:$AU$5,2,FALSE)</f>
        <v>#N/A</v>
      </c>
      <c r="AH941" s="73"/>
      <c r="AI941" s="73"/>
      <c r="AJ941" s="73"/>
      <c r="AK941" s="72"/>
      <c r="AL941" s="76"/>
      <c r="AM941" s="76"/>
      <c r="AN941" s="72"/>
      <c r="AO941" s="76"/>
      <c r="AP941" s="72"/>
      <c r="AQ941" s="72"/>
      <c r="AR941" s="72"/>
      <c r="AS941" s="72"/>
      <c r="AT941" s="77"/>
      <c r="AU941" s="78"/>
      <c r="AV941" s="77"/>
      <c r="AW941" s="77"/>
      <c r="AX941" s="77"/>
      <c r="AY941" s="77"/>
      <c r="AZ941" s="77"/>
      <c r="BA941" s="77"/>
      <c r="BB941" s="77"/>
      <c r="BC941" s="77"/>
      <c r="BD941" s="79"/>
    </row>
    <row r="942" spans="7:56" s="70" customFormat="1">
      <c r="G942" s="71" t="str">
        <f t="shared" si="348"/>
        <v>-</v>
      </c>
      <c r="K942" s="29"/>
      <c r="L942" s="29"/>
      <c r="M942" s="67"/>
      <c r="P942" s="73"/>
      <c r="Q942" s="73"/>
      <c r="R942" s="73"/>
      <c r="S942" s="74"/>
      <c r="T942" s="73"/>
      <c r="U942" s="75"/>
      <c r="V942" s="73"/>
      <c r="W942" s="73"/>
      <c r="X942" s="73" t="e">
        <f>VLOOKUP(W942,definitions_list_lookup!$V$12:$W$15,2,FALSE)</f>
        <v>#N/A</v>
      </c>
      <c r="Y942" s="75"/>
      <c r="Z942" s="75" t="e">
        <f>VLOOKUP(Y942,definitions_list_lookup!$AT$3:$AU$5,2,FALSE)</f>
        <v>#N/A</v>
      </c>
      <c r="AA942" s="75"/>
      <c r="AB942" s="75"/>
      <c r="AC942" s="73"/>
      <c r="AD942" s="73"/>
      <c r="AE942" s="73" t="e">
        <f>VLOOKUP(AD942,definitions_list_lookup!$Y$12:$Z$15,2,FALSE)</f>
        <v>#N/A</v>
      </c>
      <c r="AF942" s="75"/>
      <c r="AG942" s="75" t="e">
        <f>VLOOKUP(AF942,definitions_list_lookup!$AT$3:$AU$5,2,FALSE)</f>
        <v>#N/A</v>
      </c>
      <c r="AH942" s="73"/>
      <c r="AI942" s="73"/>
      <c r="AJ942" s="73"/>
      <c r="AK942" s="72"/>
      <c r="AL942" s="76"/>
      <c r="AM942" s="76"/>
      <c r="AN942" s="72"/>
      <c r="AO942" s="76"/>
      <c r="AP942" s="72"/>
      <c r="AQ942" s="72"/>
      <c r="AR942" s="72"/>
      <c r="AS942" s="72"/>
      <c r="AT942" s="77"/>
      <c r="AU942" s="78"/>
      <c r="AV942" s="77"/>
      <c r="AW942" s="77"/>
      <c r="AX942" s="77"/>
      <c r="AY942" s="77"/>
      <c r="AZ942" s="77"/>
      <c r="BA942" s="77"/>
      <c r="BB942" s="77"/>
      <c r="BC942" s="77"/>
      <c r="BD942" s="79"/>
    </row>
    <row r="943" spans="7:56" s="70" customFormat="1">
      <c r="G943" s="71" t="str">
        <f t="shared" si="348"/>
        <v>-</v>
      </c>
      <c r="K943" s="29"/>
      <c r="L943" s="29"/>
      <c r="M943" s="67"/>
      <c r="P943" s="73"/>
      <c r="Q943" s="73"/>
      <c r="R943" s="73"/>
      <c r="S943" s="74"/>
      <c r="T943" s="73"/>
      <c r="U943" s="75"/>
      <c r="V943" s="73"/>
      <c r="W943" s="73"/>
      <c r="X943" s="73" t="e">
        <f>VLOOKUP(W943,definitions_list_lookup!$V$12:$W$15,2,FALSE)</f>
        <v>#N/A</v>
      </c>
      <c r="Y943" s="75"/>
      <c r="Z943" s="75" t="e">
        <f>VLOOKUP(Y943,definitions_list_lookup!$AT$3:$AU$5,2,FALSE)</f>
        <v>#N/A</v>
      </c>
      <c r="AA943" s="75"/>
      <c r="AB943" s="75"/>
      <c r="AC943" s="73"/>
      <c r="AD943" s="73"/>
      <c r="AE943" s="73" t="e">
        <f>VLOOKUP(AD943,definitions_list_lookup!$Y$12:$Z$15,2,FALSE)</f>
        <v>#N/A</v>
      </c>
      <c r="AF943" s="75"/>
      <c r="AG943" s="75" t="e">
        <f>VLOOKUP(AF943,definitions_list_lookup!$AT$3:$AU$5,2,FALSE)</f>
        <v>#N/A</v>
      </c>
      <c r="AH943" s="73"/>
      <c r="AI943" s="73"/>
      <c r="AJ943" s="73"/>
      <c r="AK943" s="72"/>
      <c r="AL943" s="76"/>
      <c r="AM943" s="76"/>
      <c r="AN943" s="72"/>
      <c r="AO943" s="76"/>
      <c r="AP943" s="72"/>
      <c r="AQ943" s="72"/>
      <c r="AR943" s="72"/>
      <c r="AS943" s="72"/>
      <c r="AT943" s="77"/>
      <c r="AU943" s="78"/>
      <c r="AV943" s="77"/>
      <c r="AW943" s="77"/>
      <c r="AX943" s="77"/>
      <c r="AY943" s="77"/>
      <c r="AZ943" s="77"/>
      <c r="BA943" s="77"/>
      <c r="BB943" s="77"/>
      <c r="BC943" s="77"/>
      <c r="BD943" s="79"/>
    </row>
    <row r="944" spans="7:56" s="70" customFormat="1">
      <c r="G944" s="71" t="str">
        <f t="shared" si="348"/>
        <v>-</v>
      </c>
      <c r="K944" s="29"/>
      <c r="L944" s="29"/>
      <c r="M944" s="67"/>
      <c r="P944" s="73"/>
      <c r="Q944" s="73"/>
      <c r="R944" s="73"/>
      <c r="S944" s="74"/>
      <c r="T944" s="73"/>
      <c r="U944" s="75"/>
      <c r="V944" s="73"/>
      <c r="W944" s="73"/>
      <c r="X944" s="73" t="e">
        <f>VLOOKUP(W944,definitions_list_lookup!$V$12:$W$15,2,FALSE)</f>
        <v>#N/A</v>
      </c>
      <c r="Y944" s="75"/>
      <c r="Z944" s="75" t="e">
        <f>VLOOKUP(Y944,definitions_list_lookup!$AT$3:$AU$5,2,FALSE)</f>
        <v>#N/A</v>
      </c>
      <c r="AA944" s="75"/>
      <c r="AB944" s="75"/>
      <c r="AC944" s="73"/>
      <c r="AD944" s="73"/>
      <c r="AE944" s="73" t="e">
        <f>VLOOKUP(AD944,definitions_list_lookup!$Y$12:$Z$15,2,FALSE)</f>
        <v>#N/A</v>
      </c>
      <c r="AF944" s="75"/>
      <c r="AG944" s="75" t="e">
        <f>VLOOKUP(AF944,definitions_list_lookup!$AT$3:$AU$5,2,FALSE)</f>
        <v>#N/A</v>
      </c>
      <c r="AH944" s="73"/>
      <c r="AI944" s="73"/>
      <c r="AJ944" s="73"/>
      <c r="AK944" s="72"/>
      <c r="AL944" s="76"/>
      <c r="AM944" s="76"/>
      <c r="AN944" s="72"/>
      <c r="AO944" s="76"/>
      <c r="AP944" s="72"/>
      <c r="AQ944" s="72"/>
      <c r="AR944" s="72"/>
      <c r="AS944" s="72"/>
      <c r="AT944" s="77"/>
      <c r="AU944" s="78"/>
      <c r="AV944" s="77"/>
      <c r="AW944" s="77"/>
      <c r="AX944" s="77"/>
      <c r="AY944" s="77"/>
      <c r="AZ944" s="77"/>
      <c r="BA944" s="77"/>
      <c r="BB944" s="77"/>
      <c r="BC944" s="77"/>
      <c r="BD944" s="79"/>
    </row>
    <row r="945" spans="7:56" s="70" customFormat="1">
      <c r="G945" s="71" t="str">
        <f t="shared" si="348"/>
        <v>-</v>
      </c>
      <c r="K945" s="29"/>
      <c r="L945" s="29"/>
      <c r="M945" s="67"/>
      <c r="P945" s="73"/>
      <c r="Q945" s="73"/>
      <c r="R945" s="73"/>
      <c r="S945" s="74"/>
      <c r="T945" s="73"/>
      <c r="U945" s="75"/>
      <c r="V945" s="73"/>
      <c r="W945" s="73"/>
      <c r="X945" s="73" t="e">
        <f>VLOOKUP(W945,definitions_list_lookup!$V$12:$W$15,2,FALSE)</f>
        <v>#N/A</v>
      </c>
      <c r="Y945" s="75"/>
      <c r="Z945" s="75" t="e">
        <f>VLOOKUP(Y945,definitions_list_lookup!$AT$3:$AU$5,2,FALSE)</f>
        <v>#N/A</v>
      </c>
      <c r="AA945" s="75"/>
      <c r="AB945" s="75"/>
      <c r="AC945" s="73"/>
      <c r="AD945" s="73"/>
      <c r="AE945" s="73" t="e">
        <f>VLOOKUP(AD945,definitions_list_lookup!$Y$12:$Z$15,2,FALSE)</f>
        <v>#N/A</v>
      </c>
      <c r="AF945" s="75"/>
      <c r="AG945" s="75" t="e">
        <f>VLOOKUP(AF945,definitions_list_lookup!$AT$3:$AU$5,2,FALSE)</f>
        <v>#N/A</v>
      </c>
      <c r="AH945" s="73"/>
      <c r="AI945" s="73"/>
      <c r="AJ945" s="73"/>
      <c r="AK945" s="72"/>
      <c r="AL945" s="76"/>
      <c r="AM945" s="76"/>
      <c r="AN945" s="72"/>
      <c r="AO945" s="76"/>
      <c r="AP945" s="72"/>
      <c r="AQ945" s="72"/>
      <c r="AR945" s="72"/>
      <c r="AS945" s="72"/>
      <c r="AT945" s="77"/>
      <c r="AU945" s="78"/>
      <c r="AV945" s="77"/>
      <c r="AW945" s="77"/>
      <c r="AX945" s="77"/>
      <c r="AY945" s="77"/>
      <c r="AZ945" s="77"/>
      <c r="BA945" s="77"/>
      <c r="BB945" s="77"/>
      <c r="BC945" s="77"/>
      <c r="BD945" s="79"/>
    </row>
    <row r="946" spans="7:56">
      <c r="G946" s="7" t="str">
        <f t="shared" si="348"/>
        <v>-</v>
      </c>
      <c r="R946" s="59"/>
      <c r="S946" s="60"/>
      <c r="U946" s="61"/>
      <c r="V946" s="59"/>
      <c r="W946" s="59"/>
      <c r="X946" s="62" t="e">
        <f>VLOOKUP(W946,definitions_list_lookup!$V$12:$W$15,2,FALSE)</f>
        <v>#N/A</v>
      </c>
      <c r="Y946" s="61"/>
      <c r="Z946" s="63" t="e">
        <f>VLOOKUP(Y946,definitions_list_lookup!$AT$3:$AU$5,2,FALSE)</f>
        <v>#N/A</v>
      </c>
      <c r="AA946" s="63"/>
      <c r="AB946" s="63"/>
      <c r="AC946" s="59"/>
      <c r="AD946" s="59"/>
      <c r="AE946" s="62" t="e">
        <f>VLOOKUP(AD946,definitions_list_lookup!$Y$12:$Z$15,2,FALSE)</f>
        <v>#N/A</v>
      </c>
      <c r="AF946" s="61"/>
      <c r="AG946" s="63" t="e">
        <f>VLOOKUP(AF946,definitions_list_lookup!$AT$3:$AU$5,2,FALSE)</f>
        <v>#N/A</v>
      </c>
      <c r="AI946" s="59"/>
      <c r="AJ946" s="59"/>
      <c r="AK946" s="8"/>
      <c r="AL946" s="50"/>
      <c r="AM946" s="50"/>
      <c r="AN946" s="8"/>
      <c r="AO946" s="50"/>
      <c r="AP946" s="8"/>
      <c r="AQ946" s="8"/>
      <c r="AR946" s="8"/>
      <c r="AS946" s="8"/>
      <c r="AT946" s="32"/>
      <c r="AU946" s="52"/>
      <c r="AV946" s="32"/>
      <c r="AW946" s="32"/>
      <c r="AX946" s="32"/>
      <c r="AY946" s="32"/>
      <c r="AZ946" s="32"/>
      <c r="BA946" s="32"/>
      <c r="BB946" s="32"/>
      <c r="BC946" s="32"/>
      <c r="BD946" s="33"/>
    </row>
    <row r="947" spans="7:56">
      <c r="G947" s="7" t="str">
        <f t="shared" si="348"/>
        <v>-</v>
      </c>
      <c r="R947" s="59"/>
      <c r="S947" s="60"/>
      <c r="U947" s="61"/>
      <c r="V947" s="59"/>
      <c r="W947" s="59"/>
      <c r="X947" s="62" t="e">
        <f>VLOOKUP(W947,definitions_list_lookup!$V$12:$W$15,2,FALSE)</f>
        <v>#N/A</v>
      </c>
      <c r="Y947" s="61"/>
      <c r="Z947" s="63" t="e">
        <f>VLOOKUP(Y947,definitions_list_lookup!$AT$3:$AU$5,2,FALSE)</f>
        <v>#N/A</v>
      </c>
      <c r="AA947" s="63"/>
      <c r="AB947" s="63"/>
      <c r="AC947" s="59"/>
      <c r="AD947" s="59"/>
      <c r="AE947" s="62" t="e">
        <f>VLOOKUP(AD947,definitions_list_lookup!$Y$12:$Z$15,2,FALSE)</f>
        <v>#N/A</v>
      </c>
      <c r="AF947" s="61"/>
      <c r="AG947" s="63" t="e">
        <f>VLOOKUP(AF947,definitions_list_lookup!$AT$3:$AU$5,2,FALSE)</f>
        <v>#N/A</v>
      </c>
      <c r="AI947" s="59"/>
      <c r="AJ947" s="59"/>
      <c r="AK947" s="8"/>
      <c r="AL947" s="50"/>
      <c r="AM947" s="50"/>
      <c r="AN947" s="8"/>
      <c r="AO947" s="50"/>
      <c r="AP947" s="8"/>
      <c r="AQ947" s="8"/>
      <c r="AR947" s="8"/>
      <c r="AS947" s="8"/>
      <c r="AT947" s="32"/>
      <c r="AU947" s="52"/>
      <c r="AV947" s="32"/>
      <c r="AW947" s="32"/>
      <c r="AX947" s="32"/>
      <c r="AY947" s="32"/>
      <c r="AZ947" s="32"/>
      <c r="BA947" s="32"/>
      <c r="BB947" s="32"/>
      <c r="BC947" s="32"/>
      <c r="BD947" s="33"/>
    </row>
    <row r="948" spans="7:56">
      <c r="G948" s="7" t="str">
        <f t="shared" si="348"/>
        <v>-</v>
      </c>
      <c r="R948" s="59"/>
      <c r="S948" s="60"/>
      <c r="U948" s="61"/>
      <c r="V948" s="59"/>
      <c r="W948" s="59"/>
      <c r="X948" s="62" t="e">
        <f>VLOOKUP(W948,definitions_list_lookup!$V$12:$W$15,2,FALSE)</f>
        <v>#N/A</v>
      </c>
      <c r="Y948" s="61"/>
      <c r="Z948" s="63" t="e">
        <f>VLOOKUP(Y948,definitions_list_lookup!$AT$3:$AU$5,2,FALSE)</f>
        <v>#N/A</v>
      </c>
      <c r="AA948" s="63"/>
      <c r="AB948" s="63"/>
      <c r="AC948" s="59"/>
      <c r="AD948" s="59"/>
      <c r="AE948" s="62" t="e">
        <f>VLOOKUP(AD948,definitions_list_lookup!$Y$12:$Z$15,2,FALSE)</f>
        <v>#N/A</v>
      </c>
      <c r="AF948" s="61"/>
      <c r="AG948" s="63" t="e">
        <f>VLOOKUP(AF948,definitions_list_lookup!$AT$3:$AU$5,2,FALSE)</f>
        <v>#N/A</v>
      </c>
      <c r="AI948" s="59"/>
      <c r="AJ948" s="59"/>
      <c r="AK948" s="8"/>
      <c r="AL948" s="50"/>
      <c r="AM948" s="50"/>
      <c r="AN948" s="8"/>
      <c r="AO948" s="50"/>
      <c r="AP948" s="8"/>
      <c r="AQ948" s="8"/>
      <c r="AR948" s="8"/>
      <c r="AS948" s="8"/>
      <c r="AT948" s="32"/>
      <c r="AU948" s="52"/>
      <c r="AV948" s="32"/>
      <c r="AW948" s="32"/>
      <c r="AX948" s="32"/>
      <c r="AY948" s="32"/>
      <c r="AZ948" s="32"/>
      <c r="BA948" s="32"/>
      <c r="BB948" s="32"/>
      <c r="BC948" s="32"/>
      <c r="BD948" s="33"/>
    </row>
    <row r="949" spans="7:56">
      <c r="G949" s="7" t="str">
        <f t="shared" si="348"/>
        <v>-</v>
      </c>
      <c r="R949" s="59"/>
      <c r="S949" s="60"/>
      <c r="U949" s="61"/>
      <c r="V949" s="59"/>
      <c r="W949" s="59"/>
      <c r="X949" s="62" t="e">
        <f>VLOOKUP(W949,definitions_list_lookup!$V$12:$W$15,2,FALSE)</f>
        <v>#N/A</v>
      </c>
      <c r="Y949" s="61"/>
      <c r="Z949" s="63" t="e">
        <f>VLOOKUP(Y949,definitions_list_lookup!$AT$3:$AU$5,2,FALSE)</f>
        <v>#N/A</v>
      </c>
      <c r="AA949" s="63"/>
      <c r="AB949" s="63"/>
      <c r="AC949" s="59"/>
      <c r="AD949" s="59"/>
      <c r="AE949" s="62" t="e">
        <f>VLOOKUP(AD949,definitions_list_lookup!$Y$12:$Z$15,2,FALSE)</f>
        <v>#N/A</v>
      </c>
      <c r="AF949" s="61"/>
      <c r="AG949" s="63" t="e">
        <f>VLOOKUP(AF949,definitions_list_lookup!$AT$3:$AU$5,2,FALSE)</f>
        <v>#N/A</v>
      </c>
      <c r="AI949" s="59"/>
      <c r="AJ949" s="59"/>
      <c r="AK949" s="8"/>
      <c r="AL949" s="50"/>
      <c r="AM949" s="50"/>
      <c r="AN949" s="8"/>
      <c r="AO949" s="50"/>
      <c r="AP949" s="8"/>
      <c r="AQ949" s="8"/>
      <c r="AR949" s="8"/>
      <c r="AS949" s="8"/>
      <c r="AT949" s="32"/>
      <c r="AU949" s="52"/>
      <c r="AV949" s="32"/>
      <c r="AW949" s="32"/>
      <c r="AX949" s="32"/>
      <c r="AY949" s="32"/>
      <c r="AZ949" s="32"/>
      <c r="BA949" s="32"/>
      <c r="BB949" s="32"/>
      <c r="BC949" s="32"/>
      <c r="BD949" s="33"/>
    </row>
    <row r="950" spans="7:56">
      <c r="G950" s="7" t="str">
        <f t="shared" si="348"/>
        <v>-</v>
      </c>
      <c r="R950" s="59"/>
      <c r="S950" s="60"/>
      <c r="U950" s="61"/>
      <c r="V950" s="59"/>
      <c r="W950" s="59"/>
      <c r="X950" s="62" t="e">
        <f>VLOOKUP(W950,definitions_list_lookup!$V$12:$W$15,2,FALSE)</f>
        <v>#N/A</v>
      </c>
      <c r="Y950" s="61"/>
      <c r="Z950" s="63" t="e">
        <f>VLOOKUP(Y950,definitions_list_lookup!$AT$3:$AU$5,2,FALSE)</f>
        <v>#N/A</v>
      </c>
      <c r="AA950" s="63"/>
      <c r="AB950" s="63"/>
      <c r="AC950" s="59"/>
      <c r="AD950" s="59"/>
      <c r="AE950" s="62" t="e">
        <f>VLOOKUP(AD950,definitions_list_lookup!$Y$12:$Z$15,2,FALSE)</f>
        <v>#N/A</v>
      </c>
      <c r="AF950" s="61"/>
      <c r="AG950" s="63" t="e">
        <f>VLOOKUP(AF950,definitions_list_lookup!$AT$3:$AU$5,2,FALSE)</f>
        <v>#N/A</v>
      </c>
      <c r="AI950" s="59"/>
      <c r="AJ950" s="59"/>
      <c r="AK950" s="8"/>
      <c r="AL950" s="50"/>
      <c r="AM950" s="50"/>
      <c r="AN950" s="8"/>
      <c r="AO950" s="50"/>
      <c r="AP950" s="8"/>
      <c r="AQ950" s="8"/>
      <c r="AR950" s="8"/>
      <c r="AS950" s="8"/>
      <c r="AT950" s="32"/>
      <c r="AU950" s="52"/>
      <c r="AV950" s="32"/>
      <c r="AW950" s="32"/>
      <c r="AX950" s="32"/>
      <c r="AY950" s="32"/>
      <c r="AZ950" s="32"/>
      <c r="BA950" s="32"/>
      <c r="BB950" s="32"/>
      <c r="BC950" s="32"/>
      <c r="BD950" s="33"/>
    </row>
    <row r="951" spans="7:56">
      <c r="G951" s="7" t="str">
        <f t="shared" si="348"/>
        <v>-</v>
      </c>
      <c r="R951" s="59"/>
      <c r="S951" s="60"/>
      <c r="U951" s="61"/>
      <c r="V951" s="59"/>
      <c r="W951" s="59"/>
      <c r="X951" s="62" t="e">
        <f>VLOOKUP(W951,definitions_list_lookup!$V$12:$W$15,2,FALSE)</f>
        <v>#N/A</v>
      </c>
      <c r="Y951" s="61"/>
      <c r="Z951" s="63" t="e">
        <f>VLOOKUP(Y951,definitions_list_lookup!$AT$3:$AU$5,2,FALSE)</f>
        <v>#N/A</v>
      </c>
      <c r="AA951" s="63"/>
      <c r="AB951" s="63"/>
      <c r="AC951" s="59"/>
      <c r="AD951" s="59"/>
      <c r="AE951" s="62" t="e">
        <f>VLOOKUP(AD951,definitions_list_lookup!$Y$12:$Z$15,2,FALSE)</f>
        <v>#N/A</v>
      </c>
      <c r="AF951" s="61"/>
      <c r="AG951" s="63" t="e">
        <f>VLOOKUP(AF951,definitions_list_lookup!$AT$3:$AU$5,2,FALSE)</f>
        <v>#N/A</v>
      </c>
      <c r="AI951" s="59"/>
      <c r="AJ951" s="59"/>
      <c r="AK951" s="8"/>
      <c r="AL951" s="50"/>
      <c r="AM951" s="50"/>
      <c r="AN951" s="8"/>
      <c r="AO951" s="50"/>
      <c r="AP951" s="8"/>
      <c r="AQ951" s="8"/>
      <c r="AR951" s="8"/>
      <c r="AS951" s="8"/>
      <c r="AT951" s="32"/>
      <c r="AU951" s="52"/>
      <c r="AV951" s="32"/>
      <c r="AW951" s="32"/>
      <c r="AX951" s="32"/>
      <c r="AY951" s="32"/>
      <c r="AZ951" s="32"/>
      <c r="BA951" s="32"/>
      <c r="BB951" s="32"/>
      <c r="BC951" s="32"/>
      <c r="BD951" s="33"/>
    </row>
    <row r="952" spans="7:56">
      <c r="G952" s="7" t="str">
        <f t="shared" si="348"/>
        <v>-</v>
      </c>
      <c r="R952" s="59"/>
      <c r="S952" s="60"/>
      <c r="U952" s="61"/>
      <c r="V952" s="59"/>
      <c r="W952" s="59"/>
      <c r="X952" s="62" t="e">
        <f>VLOOKUP(W952,definitions_list_lookup!$V$12:$W$15,2,FALSE)</f>
        <v>#N/A</v>
      </c>
      <c r="Y952" s="61"/>
      <c r="Z952" s="63" t="e">
        <f>VLOOKUP(Y952,definitions_list_lookup!$AT$3:$AU$5,2,FALSE)</f>
        <v>#N/A</v>
      </c>
      <c r="AA952" s="63"/>
      <c r="AB952" s="63"/>
      <c r="AC952" s="59"/>
      <c r="AD952" s="59"/>
      <c r="AE952" s="62" t="e">
        <f>VLOOKUP(AD952,definitions_list_lookup!$Y$12:$Z$15,2,FALSE)</f>
        <v>#N/A</v>
      </c>
      <c r="AF952" s="61"/>
      <c r="AG952" s="63" t="e">
        <f>VLOOKUP(AF952,definitions_list_lookup!$AT$3:$AU$5,2,FALSE)</f>
        <v>#N/A</v>
      </c>
      <c r="AI952" s="59"/>
      <c r="AJ952" s="59"/>
      <c r="AK952" s="8"/>
      <c r="AL952" s="50"/>
      <c r="AM952" s="50"/>
      <c r="AN952" s="8"/>
      <c r="AO952" s="50"/>
      <c r="AP952" s="8"/>
      <c r="AQ952" s="8"/>
      <c r="AR952" s="8"/>
      <c r="AS952" s="8"/>
      <c r="AT952" s="32"/>
      <c r="AU952" s="52"/>
      <c r="AV952" s="32"/>
      <c r="AW952" s="32"/>
      <c r="AX952" s="32"/>
      <c r="AY952" s="32"/>
      <c r="AZ952" s="32"/>
      <c r="BA952" s="32"/>
      <c r="BB952" s="32"/>
      <c r="BC952" s="32"/>
      <c r="BD952" s="33"/>
    </row>
    <row r="953" spans="7:56">
      <c r="G953" s="7" t="str">
        <f t="shared" si="348"/>
        <v>-</v>
      </c>
      <c r="R953" s="59"/>
      <c r="S953" s="60"/>
      <c r="U953" s="61"/>
      <c r="V953" s="59"/>
      <c r="W953" s="59"/>
      <c r="X953" s="62" t="e">
        <f>VLOOKUP(W953,definitions_list_lookup!$V$12:$W$15,2,FALSE)</f>
        <v>#N/A</v>
      </c>
      <c r="Y953" s="61"/>
      <c r="Z953" s="63" t="e">
        <f>VLOOKUP(Y953,definitions_list_lookup!$AT$3:$AU$5,2,FALSE)</f>
        <v>#N/A</v>
      </c>
      <c r="AA953" s="63"/>
      <c r="AB953" s="63"/>
      <c r="AC953" s="59"/>
      <c r="AD953" s="59"/>
      <c r="AE953" s="62" t="e">
        <f>VLOOKUP(AD953,definitions_list_lookup!$Y$12:$Z$15,2,FALSE)</f>
        <v>#N/A</v>
      </c>
      <c r="AF953" s="61"/>
      <c r="AG953" s="63" t="e">
        <f>VLOOKUP(AF953,definitions_list_lookup!$AT$3:$AU$5,2,FALSE)</f>
        <v>#N/A</v>
      </c>
      <c r="AI953" s="59"/>
      <c r="AJ953" s="59"/>
      <c r="AK953" s="8"/>
      <c r="AL953" s="50"/>
      <c r="AM953" s="50"/>
      <c r="AN953" s="8"/>
      <c r="AO953" s="50"/>
      <c r="AP953" s="8"/>
      <c r="AQ953" s="8"/>
      <c r="AR953" s="8"/>
      <c r="AS953" s="8"/>
      <c r="AT953" s="32"/>
      <c r="AU953" s="52"/>
      <c r="AV953" s="32"/>
      <c r="AW953" s="32"/>
      <c r="AX953" s="32"/>
      <c r="AY953" s="32"/>
      <c r="AZ953" s="32"/>
      <c r="BA953" s="32"/>
      <c r="BB953" s="32"/>
      <c r="BC953" s="32"/>
      <c r="BD953" s="33"/>
    </row>
    <row r="954" spans="7:56">
      <c r="G954" s="7" t="str">
        <f t="shared" si="348"/>
        <v>-</v>
      </c>
      <c r="R954" s="59"/>
      <c r="S954" s="60"/>
      <c r="U954" s="61"/>
      <c r="V954" s="59"/>
      <c r="W954" s="59"/>
      <c r="X954" s="62" t="e">
        <f>VLOOKUP(W954,definitions_list_lookup!$V$12:$W$15,2,FALSE)</f>
        <v>#N/A</v>
      </c>
      <c r="Y954" s="61"/>
      <c r="Z954" s="63" t="e">
        <f>VLOOKUP(Y954,definitions_list_lookup!$AT$3:$AU$5,2,FALSE)</f>
        <v>#N/A</v>
      </c>
      <c r="AA954" s="63"/>
      <c r="AB954" s="63"/>
      <c r="AC954" s="59"/>
      <c r="AD954" s="59"/>
      <c r="AE954" s="62" t="e">
        <f>VLOOKUP(AD954,definitions_list_lookup!$Y$12:$Z$15,2,FALSE)</f>
        <v>#N/A</v>
      </c>
      <c r="AF954" s="61"/>
      <c r="AG954" s="63" t="e">
        <f>VLOOKUP(AF954,definitions_list_lookup!$AT$3:$AU$5,2,FALSE)</f>
        <v>#N/A</v>
      </c>
      <c r="AI954" s="59"/>
      <c r="AJ954" s="59"/>
      <c r="AK954" s="8"/>
      <c r="AL954" s="50"/>
      <c r="AM954" s="50"/>
      <c r="AN954" s="8"/>
      <c r="AO954" s="50"/>
      <c r="AP954" s="8"/>
      <c r="AQ954" s="8"/>
      <c r="AR954" s="8"/>
      <c r="AS954" s="8"/>
      <c r="AT954" s="32"/>
      <c r="AU954" s="52"/>
      <c r="AV954" s="32"/>
      <c r="AW954" s="32"/>
      <c r="AX954" s="32"/>
      <c r="AY954" s="32"/>
      <c r="AZ954" s="32"/>
      <c r="BA954" s="32"/>
      <c r="BB954" s="32"/>
      <c r="BC954" s="32"/>
      <c r="BD954" s="33"/>
    </row>
    <row r="955" spans="7:56">
      <c r="G955" s="7" t="str">
        <f t="shared" si="348"/>
        <v>-</v>
      </c>
      <c r="R955" s="59"/>
      <c r="S955" s="60"/>
      <c r="U955" s="61"/>
      <c r="V955" s="59"/>
      <c r="W955" s="59"/>
      <c r="X955" s="62" t="e">
        <f>VLOOKUP(W955,definitions_list_lookup!$V$12:$W$15,2,FALSE)</f>
        <v>#N/A</v>
      </c>
      <c r="Y955" s="61"/>
      <c r="Z955" s="63" t="e">
        <f>VLOOKUP(Y955,definitions_list_lookup!$AT$3:$AU$5,2,FALSE)</f>
        <v>#N/A</v>
      </c>
      <c r="AA955" s="63"/>
      <c r="AB955" s="63"/>
      <c r="AC955" s="59"/>
      <c r="AD955" s="59"/>
      <c r="AE955" s="62" t="e">
        <f>VLOOKUP(AD955,definitions_list_lookup!$Y$12:$Z$15,2,FALSE)</f>
        <v>#N/A</v>
      </c>
      <c r="AF955" s="61"/>
      <c r="AG955" s="63" t="e">
        <f>VLOOKUP(AF955,definitions_list_lookup!$AT$3:$AU$5,2,FALSE)</f>
        <v>#N/A</v>
      </c>
      <c r="AI955" s="59"/>
      <c r="AJ955" s="59"/>
      <c r="AK955" s="8"/>
      <c r="AL955" s="50"/>
      <c r="AM955" s="50"/>
      <c r="AN955" s="8"/>
      <c r="AO955" s="50"/>
      <c r="AP955" s="8"/>
      <c r="AQ955" s="8"/>
      <c r="AR955" s="8"/>
      <c r="AS955" s="8"/>
      <c r="AT955" s="32"/>
      <c r="AU955" s="52"/>
      <c r="AV955" s="32"/>
      <c r="AW955" s="32"/>
      <c r="AX955" s="32"/>
      <c r="AY955" s="32"/>
      <c r="AZ955" s="32"/>
      <c r="BA955" s="32"/>
      <c r="BB955" s="32"/>
      <c r="BC955" s="32"/>
      <c r="BD955" s="33"/>
    </row>
    <row r="956" spans="7:56">
      <c r="G956" s="7" t="str">
        <f t="shared" si="348"/>
        <v>-</v>
      </c>
      <c r="R956" s="59"/>
      <c r="S956" s="60"/>
      <c r="U956" s="61"/>
      <c r="V956" s="59"/>
      <c r="W956" s="59"/>
      <c r="X956" s="62" t="e">
        <f>VLOOKUP(W956,definitions_list_lookup!$V$12:$W$15,2,FALSE)</f>
        <v>#N/A</v>
      </c>
      <c r="Y956" s="61"/>
      <c r="Z956" s="63" t="e">
        <f>VLOOKUP(Y956,definitions_list_lookup!$AT$3:$AU$5,2,FALSE)</f>
        <v>#N/A</v>
      </c>
      <c r="AA956" s="63"/>
      <c r="AB956" s="63"/>
      <c r="AC956" s="59"/>
      <c r="AD956" s="59"/>
      <c r="AE956" s="62" t="e">
        <f>VLOOKUP(AD956,definitions_list_lookup!$Y$12:$Z$15,2,FALSE)</f>
        <v>#N/A</v>
      </c>
      <c r="AF956" s="61"/>
      <c r="AG956" s="63" t="e">
        <f>VLOOKUP(AF956,definitions_list_lookup!$AT$3:$AU$5,2,FALSE)</f>
        <v>#N/A</v>
      </c>
      <c r="AI956" s="59"/>
      <c r="AJ956" s="59"/>
      <c r="AK956" s="8"/>
      <c r="AL956" s="50"/>
      <c r="AM956" s="50"/>
      <c r="AN956" s="8"/>
      <c r="AO956" s="50"/>
      <c r="AP956" s="8"/>
      <c r="AQ956" s="8"/>
      <c r="AR956" s="8"/>
      <c r="AS956" s="8"/>
      <c r="AT956" s="32"/>
      <c r="AU956" s="52"/>
      <c r="AV956" s="32"/>
      <c r="AW956" s="32"/>
      <c r="AX956" s="32"/>
      <c r="AY956" s="32"/>
      <c r="AZ956" s="32"/>
      <c r="BA956" s="32"/>
      <c r="BB956" s="32"/>
      <c r="BC956" s="32"/>
      <c r="BD956" s="33"/>
    </row>
    <row r="957" spans="7:56">
      <c r="G957" s="7" t="str">
        <f t="shared" si="348"/>
        <v>-</v>
      </c>
      <c r="R957" s="59"/>
      <c r="S957" s="60"/>
      <c r="U957" s="61"/>
      <c r="V957" s="59"/>
      <c r="W957" s="59"/>
      <c r="X957" s="62" t="e">
        <f>VLOOKUP(W957,definitions_list_lookup!$V$12:$W$15,2,FALSE)</f>
        <v>#N/A</v>
      </c>
      <c r="Y957" s="61"/>
      <c r="Z957" s="63" t="e">
        <f>VLOOKUP(Y957,definitions_list_lookup!$AT$3:$AU$5,2,FALSE)</f>
        <v>#N/A</v>
      </c>
      <c r="AA957" s="63"/>
      <c r="AB957" s="63"/>
      <c r="AC957" s="59"/>
      <c r="AD957" s="59"/>
      <c r="AE957" s="62" t="e">
        <f>VLOOKUP(AD957,definitions_list_lookup!$Y$12:$Z$15,2,FALSE)</f>
        <v>#N/A</v>
      </c>
      <c r="AF957" s="61"/>
      <c r="AG957" s="63" t="e">
        <f>VLOOKUP(AF957,definitions_list_lookup!$AT$3:$AU$5,2,FALSE)</f>
        <v>#N/A</v>
      </c>
      <c r="AI957" s="59"/>
      <c r="AJ957" s="59"/>
      <c r="AK957" s="8"/>
      <c r="AL957" s="50"/>
      <c r="AM957" s="50"/>
      <c r="AN957" s="8"/>
      <c r="AO957" s="50"/>
      <c r="AP957" s="8"/>
      <c r="AQ957" s="8"/>
      <c r="AR957" s="8"/>
      <c r="AS957" s="8"/>
      <c r="AT957" s="32"/>
      <c r="AU957" s="52"/>
      <c r="AV957" s="32"/>
      <c r="AW957" s="32"/>
      <c r="AX957" s="32"/>
      <c r="AY957" s="32"/>
      <c r="AZ957" s="32"/>
      <c r="BA957" s="32"/>
      <c r="BB957" s="32"/>
      <c r="BC957" s="32"/>
      <c r="BD957" s="33"/>
    </row>
    <row r="958" spans="7:56">
      <c r="G958" s="7" t="str">
        <f t="shared" si="348"/>
        <v>-</v>
      </c>
      <c r="R958" s="59"/>
      <c r="S958" s="60"/>
      <c r="U958" s="61"/>
      <c r="V958" s="59"/>
      <c r="W958" s="59"/>
      <c r="X958" s="62" t="e">
        <f>VLOOKUP(W958,definitions_list_lookup!$V$12:$W$15,2,FALSE)</f>
        <v>#N/A</v>
      </c>
      <c r="Y958" s="61"/>
      <c r="Z958" s="63" t="e">
        <f>VLOOKUP(Y958,definitions_list_lookup!$AT$3:$AU$5,2,FALSE)</f>
        <v>#N/A</v>
      </c>
      <c r="AA958" s="63"/>
      <c r="AB958" s="63"/>
      <c r="AC958" s="59"/>
      <c r="AD958" s="59"/>
      <c r="AE958" s="62" t="e">
        <f>VLOOKUP(AD958,definitions_list_lookup!$Y$12:$Z$15,2,FALSE)</f>
        <v>#N/A</v>
      </c>
      <c r="AF958" s="61"/>
      <c r="AG958" s="63" t="e">
        <f>VLOOKUP(AF958,definitions_list_lookup!$AT$3:$AU$5,2,FALSE)</f>
        <v>#N/A</v>
      </c>
      <c r="AI958" s="59"/>
      <c r="AJ958" s="59"/>
      <c r="AK958" s="8"/>
      <c r="AL958" s="50"/>
      <c r="AM958" s="50"/>
      <c r="AN958" s="8"/>
      <c r="AO958" s="50"/>
      <c r="AP958" s="8"/>
      <c r="AQ958" s="8"/>
      <c r="AR958" s="8"/>
      <c r="AS958" s="8"/>
      <c r="AT958" s="32"/>
      <c r="AU958" s="52"/>
      <c r="AV958" s="32"/>
      <c r="AW958" s="32"/>
      <c r="AX958" s="32"/>
      <c r="AY958" s="32"/>
      <c r="AZ958" s="32"/>
      <c r="BA958" s="32"/>
      <c r="BB958" s="32"/>
      <c r="BC958" s="32"/>
      <c r="BD958" s="33"/>
    </row>
    <row r="959" spans="7:56">
      <c r="G959" s="7" t="str">
        <f t="shared" si="348"/>
        <v>-</v>
      </c>
      <c r="R959" s="59"/>
      <c r="S959" s="60"/>
      <c r="U959" s="61"/>
      <c r="V959" s="59"/>
      <c r="W959" s="59"/>
      <c r="X959" s="62" t="e">
        <f>VLOOKUP(W959,definitions_list_lookup!$V$12:$W$15,2,FALSE)</f>
        <v>#N/A</v>
      </c>
      <c r="Y959" s="61"/>
      <c r="Z959" s="63" t="e">
        <f>VLOOKUP(Y959,definitions_list_lookup!$AT$3:$AU$5,2,FALSE)</f>
        <v>#N/A</v>
      </c>
      <c r="AA959" s="63"/>
      <c r="AB959" s="63"/>
      <c r="AC959" s="59"/>
      <c r="AD959" s="59"/>
      <c r="AE959" s="62" t="e">
        <f>VLOOKUP(AD959,definitions_list_lookup!$Y$12:$Z$15,2,FALSE)</f>
        <v>#N/A</v>
      </c>
      <c r="AF959" s="61"/>
      <c r="AG959" s="63" t="e">
        <f>VLOOKUP(AF959,definitions_list_lookup!$AT$3:$AU$5,2,FALSE)</f>
        <v>#N/A</v>
      </c>
      <c r="AI959" s="59"/>
      <c r="AJ959" s="59"/>
      <c r="AK959" s="8"/>
      <c r="AL959" s="50"/>
      <c r="AM959" s="50"/>
      <c r="AN959" s="8"/>
      <c r="AO959" s="50"/>
      <c r="AP959" s="8"/>
      <c r="AQ959" s="8"/>
      <c r="AR959" s="8"/>
      <c r="AS959" s="8"/>
      <c r="AT959" s="32"/>
      <c r="AU959" s="52"/>
      <c r="AV959" s="32"/>
      <c r="AW959" s="32"/>
      <c r="AX959" s="32"/>
      <c r="AY959" s="32"/>
      <c r="AZ959" s="32"/>
      <c r="BA959" s="32"/>
      <c r="BB959" s="32"/>
      <c r="BC959" s="32"/>
      <c r="BD959" s="33"/>
    </row>
    <row r="960" spans="7:56">
      <c r="G960" s="7" t="str">
        <f t="shared" si="348"/>
        <v>-</v>
      </c>
      <c r="R960" s="59"/>
      <c r="S960" s="60"/>
      <c r="U960" s="61"/>
      <c r="V960" s="59"/>
      <c r="W960" s="59"/>
      <c r="X960" s="62" t="e">
        <f>VLOOKUP(W960,definitions_list_lookup!$V$12:$W$15,2,FALSE)</f>
        <v>#N/A</v>
      </c>
      <c r="Y960" s="61"/>
      <c r="Z960" s="63" t="e">
        <f>VLOOKUP(Y960,definitions_list_lookup!$AT$3:$AU$5,2,FALSE)</f>
        <v>#N/A</v>
      </c>
      <c r="AA960" s="63"/>
      <c r="AB960" s="63"/>
      <c r="AC960" s="59"/>
      <c r="AD960" s="59"/>
      <c r="AE960" s="62" t="e">
        <f>VLOOKUP(AD960,definitions_list_lookup!$Y$12:$Z$15,2,FALSE)</f>
        <v>#N/A</v>
      </c>
      <c r="AF960" s="61"/>
      <c r="AG960" s="63" t="e">
        <f>VLOOKUP(AF960,definitions_list_lookup!$AT$3:$AU$5,2,FALSE)</f>
        <v>#N/A</v>
      </c>
      <c r="AI960" s="59"/>
      <c r="AJ960" s="59"/>
      <c r="AK960" s="8"/>
      <c r="AL960" s="50"/>
      <c r="AM960" s="50"/>
      <c r="AN960" s="8"/>
      <c r="AO960" s="50"/>
      <c r="AP960" s="8"/>
      <c r="AQ960" s="8"/>
      <c r="AR960" s="8"/>
      <c r="AS960" s="8"/>
      <c r="AT960" s="32"/>
      <c r="AU960" s="52"/>
      <c r="AV960" s="32"/>
      <c r="AW960" s="32"/>
      <c r="AX960" s="32"/>
      <c r="AY960" s="32"/>
      <c r="AZ960" s="32"/>
      <c r="BA960" s="32"/>
      <c r="BB960" s="32"/>
      <c r="BC960" s="32"/>
      <c r="BD960" s="33"/>
    </row>
    <row r="961" spans="7:56">
      <c r="G961" s="7" t="str">
        <f t="shared" si="348"/>
        <v>-</v>
      </c>
      <c r="R961" s="59"/>
      <c r="S961" s="60"/>
      <c r="U961" s="61"/>
      <c r="V961" s="59"/>
      <c r="W961" s="59"/>
      <c r="X961" s="62" t="e">
        <f>VLOOKUP(W961,definitions_list_lookup!$V$12:$W$15,2,FALSE)</f>
        <v>#N/A</v>
      </c>
      <c r="Y961" s="61"/>
      <c r="Z961" s="63" t="e">
        <f>VLOOKUP(Y961,definitions_list_lookup!$AT$3:$AU$5,2,FALSE)</f>
        <v>#N/A</v>
      </c>
      <c r="AA961" s="63"/>
      <c r="AB961" s="63"/>
      <c r="AC961" s="59"/>
      <c r="AD961" s="59"/>
      <c r="AE961" s="62" t="e">
        <f>VLOOKUP(AD961,definitions_list_lookup!$Y$12:$Z$15,2,FALSE)</f>
        <v>#N/A</v>
      </c>
      <c r="AF961" s="61"/>
      <c r="AG961" s="63" t="e">
        <f>VLOOKUP(AF961,definitions_list_lookup!$AT$3:$AU$5,2,FALSE)</f>
        <v>#N/A</v>
      </c>
      <c r="AI961" s="59"/>
      <c r="AJ961" s="59"/>
      <c r="AK961" s="8"/>
      <c r="AL961" s="50"/>
      <c r="AM961" s="50"/>
      <c r="AN961" s="8"/>
      <c r="AO961" s="50"/>
      <c r="AP961" s="8"/>
      <c r="AQ961" s="8"/>
      <c r="AR961" s="8"/>
      <c r="AS961" s="8"/>
      <c r="AT961" s="32"/>
      <c r="AU961" s="52"/>
      <c r="AV961" s="32"/>
      <c r="AW961" s="32"/>
      <c r="AX961" s="32"/>
      <c r="AY961" s="32"/>
      <c r="AZ961" s="32"/>
      <c r="BA961" s="32"/>
      <c r="BB961" s="32"/>
      <c r="BC961" s="32"/>
      <c r="BD961" s="33"/>
    </row>
    <row r="962" spans="7:56">
      <c r="G962" s="7" t="str">
        <f t="shared" si="348"/>
        <v>-</v>
      </c>
      <c r="R962" s="59"/>
      <c r="S962" s="60"/>
      <c r="U962" s="61"/>
      <c r="V962" s="59"/>
      <c r="W962" s="59"/>
      <c r="X962" s="62" t="e">
        <f>VLOOKUP(W962,definitions_list_lookup!$V$12:$W$15,2,FALSE)</f>
        <v>#N/A</v>
      </c>
      <c r="Y962" s="61"/>
      <c r="Z962" s="63" t="e">
        <f>VLOOKUP(Y962,definitions_list_lookup!$AT$3:$AU$5,2,FALSE)</f>
        <v>#N/A</v>
      </c>
      <c r="AA962" s="63"/>
      <c r="AB962" s="63"/>
      <c r="AC962" s="59"/>
      <c r="AD962" s="59"/>
      <c r="AE962" s="62" t="e">
        <f>VLOOKUP(AD962,definitions_list_lookup!$Y$12:$Z$15,2,FALSE)</f>
        <v>#N/A</v>
      </c>
      <c r="AF962" s="61"/>
      <c r="AG962" s="63" t="e">
        <f>VLOOKUP(AF962,definitions_list_lookup!$AT$3:$AU$5,2,FALSE)</f>
        <v>#N/A</v>
      </c>
      <c r="AI962" s="59"/>
      <c r="AJ962" s="59"/>
      <c r="AK962" s="8"/>
      <c r="AL962" s="50"/>
      <c r="AM962" s="50"/>
      <c r="AN962" s="8"/>
      <c r="AO962" s="50"/>
      <c r="AP962" s="8"/>
      <c r="AQ962" s="8"/>
      <c r="AR962" s="8"/>
      <c r="AS962" s="8"/>
      <c r="AT962" s="32"/>
      <c r="AU962" s="52"/>
      <c r="AV962" s="32"/>
      <c r="AW962" s="32"/>
      <c r="AX962" s="32"/>
      <c r="AY962" s="32"/>
      <c r="AZ962" s="32"/>
      <c r="BA962" s="32"/>
      <c r="BB962" s="32"/>
      <c r="BC962" s="32"/>
      <c r="BD962" s="33"/>
    </row>
    <row r="963" spans="7:56">
      <c r="G963" s="7" t="str">
        <f t="shared" si="348"/>
        <v>-</v>
      </c>
      <c r="R963" s="59"/>
      <c r="S963" s="60"/>
      <c r="U963" s="61"/>
      <c r="V963" s="59"/>
      <c r="W963" s="59"/>
      <c r="X963" s="62" t="e">
        <f>VLOOKUP(W963,definitions_list_lookup!$V$12:$W$15,2,FALSE)</f>
        <v>#N/A</v>
      </c>
      <c r="Y963" s="61"/>
      <c r="Z963" s="63" t="e">
        <f>VLOOKUP(Y963,definitions_list_lookup!$AT$3:$AU$5,2,FALSE)</f>
        <v>#N/A</v>
      </c>
      <c r="AA963" s="63"/>
      <c r="AB963" s="63"/>
      <c r="AC963" s="59"/>
      <c r="AD963" s="59"/>
      <c r="AE963" s="62" t="e">
        <f>VLOOKUP(AD963,definitions_list_lookup!$Y$12:$Z$15,2,FALSE)</f>
        <v>#N/A</v>
      </c>
      <c r="AF963" s="61"/>
      <c r="AG963" s="63" t="e">
        <f>VLOOKUP(AF963,definitions_list_lookup!$AT$3:$AU$5,2,FALSE)</f>
        <v>#N/A</v>
      </c>
      <c r="AI963" s="59"/>
      <c r="AJ963" s="59"/>
      <c r="AK963" s="8"/>
      <c r="AL963" s="50"/>
      <c r="AM963" s="50"/>
      <c r="AN963" s="8"/>
      <c r="AO963" s="50"/>
      <c r="AP963" s="8"/>
      <c r="AQ963" s="8"/>
      <c r="AR963" s="8"/>
      <c r="AS963" s="8"/>
      <c r="AT963" s="32"/>
      <c r="AU963" s="52"/>
      <c r="AV963" s="32"/>
      <c r="AW963" s="32"/>
      <c r="AX963" s="32"/>
      <c r="AY963" s="32"/>
      <c r="AZ963" s="32"/>
      <c r="BA963" s="32"/>
      <c r="BB963" s="32"/>
      <c r="BC963" s="32"/>
      <c r="BD963" s="33"/>
    </row>
    <row r="964" spans="7:56">
      <c r="G964" s="7" t="str">
        <f t="shared" si="348"/>
        <v>-</v>
      </c>
      <c r="R964" s="59"/>
      <c r="S964" s="60"/>
      <c r="U964" s="61"/>
      <c r="V964" s="59"/>
      <c r="W964" s="59"/>
      <c r="X964" s="62" t="e">
        <f>VLOOKUP(W964,definitions_list_lookup!$V$12:$W$15,2,FALSE)</f>
        <v>#N/A</v>
      </c>
      <c r="Y964" s="61"/>
      <c r="Z964" s="63" t="e">
        <f>VLOOKUP(Y964,definitions_list_lookup!$AT$3:$AU$5,2,FALSE)</f>
        <v>#N/A</v>
      </c>
      <c r="AA964" s="63"/>
      <c r="AB964" s="63"/>
      <c r="AC964" s="59"/>
      <c r="AD964" s="59"/>
      <c r="AE964" s="62" t="e">
        <f>VLOOKUP(AD964,definitions_list_lookup!$Y$12:$Z$15,2,FALSE)</f>
        <v>#N/A</v>
      </c>
      <c r="AF964" s="61"/>
      <c r="AG964" s="63" t="e">
        <f>VLOOKUP(AF964,definitions_list_lookup!$AT$3:$AU$5,2,FALSE)</f>
        <v>#N/A</v>
      </c>
      <c r="AI964" s="59"/>
      <c r="AJ964" s="59"/>
      <c r="AK964" s="8"/>
      <c r="AL964" s="50"/>
      <c r="AM964" s="50"/>
      <c r="AN964" s="8"/>
      <c r="AO964" s="50"/>
      <c r="AP964" s="8"/>
      <c r="AQ964" s="8"/>
      <c r="AR964" s="8"/>
      <c r="AS964" s="8"/>
      <c r="AT964" s="32"/>
      <c r="AU964" s="52"/>
      <c r="AV964" s="32"/>
      <c r="AW964" s="32"/>
      <c r="AX964" s="32"/>
      <c r="AY964" s="32"/>
      <c r="AZ964" s="32"/>
      <c r="BA964" s="32"/>
      <c r="BB964" s="32"/>
      <c r="BC964" s="32"/>
      <c r="BD964" s="33"/>
    </row>
    <row r="965" spans="7:56">
      <c r="G965" s="7" t="str">
        <f t="shared" si="348"/>
        <v>-</v>
      </c>
    </row>
    <row r="966" spans="7:56">
      <c r="G966" s="7" t="str">
        <f t="shared" si="348"/>
        <v>-</v>
      </c>
    </row>
    <row r="967" spans="7:56">
      <c r="G967" s="7" t="str">
        <f t="shared" si="348"/>
        <v>-</v>
      </c>
    </row>
    <row r="968" spans="7:56">
      <c r="G968" s="7" t="str">
        <f t="shared" si="348"/>
        <v>-</v>
      </c>
    </row>
    <row r="969" spans="7:56">
      <c r="G969" s="7" t="str">
        <f t="shared" si="348"/>
        <v>-</v>
      </c>
    </row>
    <row r="970" spans="7:56">
      <c r="G970" s="7" t="str">
        <f t="shared" ref="G970:G1033" si="349">E970&amp;"-"&amp;F970</f>
        <v>-</v>
      </c>
    </row>
    <row r="971" spans="7:56">
      <c r="G971" s="7" t="str">
        <f t="shared" si="349"/>
        <v>-</v>
      </c>
    </row>
    <row r="972" spans="7:56">
      <c r="G972" s="7" t="str">
        <f t="shared" si="349"/>
        <v>-</v>
      </c>
    </row>
    <row r="973" spans="7:56">
      <c r="G973" s="7" t="str">
        <f t="shared" si="349"/>
        <v>-</v>
      </c>
    </row>
    <row r="974" spans="7:56">
      <c r="G974" s="7" t="str">
        <f t="shared" si="349"/>
        <v>-</v>
      </c>
    </row>
    <row r="975" spans="7:56">
      <c r="G975" s="7" t="str">
        <f t="shared" si="349"/>
        <v>-</v>
      </c>
    </row>
    <row r="976" spans="7:56">
      <c r="G976" s="7" t="str">
        <f t="shared" si="349"/>
        <v>-</v>
      </c>
    </row>
    <row r="977" spans="7:7">
      <c r="G977" s="7" t="str">
        <f t="shared" si="349"/>
        <v>-</v>
      </c>
    </row>
    <row r="978" spans="7:7">
      <c r="G978" s="7" t="str">
        <f t="shared" si="349"/>
        <v>-</v>
      </c>
    </row>
    <row r="979" spans="7:7">
      <c r="G979" s="7" t="str">
        <f t="shared" si="349"/>
        <v>-</v>
      </c>
    </row>
    <row r="980" spans="7:7">
      <c r="G980" s="7" t="str">
        <f t="shared" si="349"/>
        <v>-</v>
      </c>
    </row>
    <row r="981" spans="7:7">
      <c r="G981" s="7" t="str">
        <f t="shared" si="349"/>
        <v>-</v>
      </c>
    </row>
    <row r="982" spans="7:7">
      <c r="G982" s="7" t="str">
        <f t="shared" si="349"/>
        <v>-</v>
      </c>
    </row>
    <row r="983" spans="7:7">
      <c r="G983" s="7" t="str">
        <f t="shared" si="349"/>
        <v>-</v>
      </c>
    </row>
    <row r="984" spans="7:7">
      <c r="G984" s="7" t="str">
        <f t="shared" si="349"/>
        <v>-</v>
      </c>
    </row>
    <row r="985" spans="7:7">
      <c r="G985" s="7" t="str">
        <f t="shared" si="349"/>
        <v>-</v>
      </c>
    </row>
    <row r="986" spans="7:7">
      <c r="G986" s="7" t="str">
        <f t="shared" si="349"/>
        <v>-</v>
      </c>
    </row>
    <row r="987" spans="7:7">
      <c r="G987" s="7" t="str">
        <f t="shared" si="349"/>
        <v>-</v>
      </c>
    </row>
    <row r="988" spans="7:7">
      <c r="G988" s="7" t="str">
        <f t="shared" si="349"/>
        <v>-</v>
      </c>
    </row>
    <row r="989" spans="7:7">
      <c r="G989" s="7" t="str">
        <f t="shared" si="349"/>
        <v>-</v>
      </c>
    </row>
    <row r="990" spans="7:7">
      <c r="G990" s="7" t="str">
        <f t="shared" si="349"/>
        <v>-</v>
      </c>
    </row>
    <row r="991" spans="7:7">
      <c r="G991" s="7" t="str">
        <f t="shared" si="349"/>
        <v>-</v>
      </c>
    </row>
    <row r="992" spans="7:7">
      <c r="G992" s="7" t="str">
        <f t="shared" si="349"/>
        <v>-</v>
      </c>
    </row>
    <row r="993" spans="7:7">
      <c r="G993" s="7" t="str">
        <f t="shared" si="349"/>
        <v>-</v>
      </c>
    </row>
    <row r="994" spans="7:7">
      <c r="G994" s="7" t="str">
        <f t="shared" si="349"/>
        <v>-</v>
      </c>
    </row>
    <row r="995" spans="7:7">
      <c r="G995" s="7" t="str">
        <f t="shared" si="349"/>
        <v>-</v>
      </c>
    </row>
    <row r="996" spans="7:7">
      <c r="G996" s="7" t="str">
        <f t="shared" si="349"/>
        <v>-</v>
      </c>
    </row>
    <row r="997" spans="7:7">
      <c r="G997" s="7" t="str">
        <f t="shared" si="349"/>
        <v>-</v>
      </c>
    </row>
    <row r="998" spans="7:7">
      <c r="G998" s="7" t="str">
        <f t="shared" si="349"/>
        <v>-</v>
      </c>
    </row>
    <row r="999" spans="7:7">
      <c r="G999" s="7" t="str">
        <f t="shared" si="349"/>
        <v>-</v>
      </c>
    </row>
    <row r="1000" spans="7:7">
      <c r="G1000" s="7" t="str">
        <f t="shared" si="349"/>
        <v>-</v>
      </c>
    </row>
    <row r="1001" spans="7:7">
      <c r="G1001" s="7" t="str">
        <f t="shared" si="349"/>
        <v>-</v>
      </c>
    </row>
    <row r="1002" spans="7:7">
      <c r="G1002" s="7" t="str">
        <f t="shared" si="349"/>
        <v>-</v>
      </c>
    </row>
    <row r="1003" spans="7:7">
      <c r="G1003" s="7" t="str">
        <f t="shared" si="349"/>
        <v>-</v>
      </c>
    </row>
    <row r="1004" spans="7:7">
      <c r="G1004" s="7" t="str">
        <f t="shared" si="349"/>
        <v>-</v>
      </c>
    </row>
    <row r="1005" spans="7:7">
      <c r="G1005" s="7" t="str">
        <f t="shared" si="349"/>
        <v>-</v>
      </c>
    </row>
    <row r="1006" spans="7:7">
      <c r="G1006" s="7" t="str">
        <f t="shared" si="349"/>
        <v>-</v>
      </c>
    </row>
    <row r="1007" spans="7:7">
      <c r="G1007" s="7" t="str">
        <f t="shared" si="349"/>
        <v>-</v>
      </c>
    </row>
    <row r="1008" spans="7:7">
      <c r="G1008" s="7" t="str">
        <f t="shared" si="349"/>
        <v>-</v>
      </c>
    </row>
    <row r="1009" spans="7:7">
      <c r="G1009" s="7" t="str">
        <f t="shared" si="349"/>
        <v>-</v>
      </c>
    </row>
    <row r="1010" spans="7:7">
      <c r="G1010" s="7" t="str">
        <f t="shared" si="349"/>
        <v>-</v>
      </c>
    </row>
    <row r="1011" spans="7:7">
      <c r="G1011" s="7" t="str">
        <f t="shared" si="349"/>
        <v>-</v>
      </c>
    </row>
    <row r="1012" spans="7:7">
      <c r="G1012" s="7" t="str">
        <f t="shared" si="349"/>
        <v>-</v>
      </c>
    </row>
    <row r="1013" spans="7:7">
      <c r="G1013" s="7" t="str">
        <f t="shared" si="349"/>
        <v>-</v>
      </c>
    </row>
    <row r="1014" spans="7:7">
      <c r="G1014" s="7" t="str">
        <f t="shared" si="349"/>
        <v>-</v>
      </c>
    </row>
    <row r="1015" spans="7:7">
      <c r="G1015" s="7" t="str">
        <f t="shared" si="349"/>
        <v>-</v>
      </c>
    </row>
    <row r="1016" spans="7:7">
      <c r="G1016" s="7" t="str">
        <f t="shared" si="349"/>
        <v>-</v>
      </c>
    </row>
    <row r="1017" spans="7:7">
      <c r="G1017" s="7" t="str">
        <f t="shared" si="349"/>
        <v>-</v>
      </c>
    </row>
    <row r="1018" spans="7:7">
      <c r="G1018" s="7" t="str">
        <f t="shared" si="349"/>
        <v>-</v>
      </c>
    </row>
    <row r="1019" spans="7:7">
      <c r="G1019" s="7" t="str">
        <f t="shared" si="349"/>
        <v>-</v>
      </c>
    </row>
    <row r="1020" spans="7:7">
      <c r="G1020" s="7" t="str">
        <f t="shared" si="349"/>
        <v>-</v>
      </c>
    </row>
    <row r="1021" spans="7:7">
      <c r="G1021" s="7" t="str">
        <f t="shared" si="349"/>
        <v>-</v>
      </c>
    </row>
    <row r="1022" spans="7:7">
      <c r="G1022" s="7" t="str">
        <f t="shared" si="349"/>
        <v>-</v>
      </c>
    </row>
    <row r="1023" spans="7:7">
      <c r="G1023" s="7" t="str">
        <f t="shared" si="349"/>
        <v>-</v>
      </c>
    </row>
    <row r="1024" spans="7:7">
      <c r="G1024" s="7" t="str">
        <f t="shared" si="349"/>
        <v>-</v>
      </c>
    </row>
    <row r="1025" spans="7:7">
      <c r="G1025" s="7" t="str">
        <f t="shared" si="349"/>
        <v>-</v>
      </c>
    </row>
    <row r="1026" spans="7:7">
      <c r="G1026" s="7" t="str">
        <f t="shared" si="349"/>
        <v>-</v>
      </c>
    </row>
    <row r="1027" spans="7:7">
      <c r="G1027" s="7" t="str">
        <f t="shared" si="349"/>
        <v>-</v>
      </c>
    </row>
    <row r="1028" spans="7:7">
      <c r="G1028" s="7" t="str">
        <f t="shared" si="349"/>
        <v>-</v>
      </c>
    </row>
    <row r="1029" spans="7:7">
      <c r="G1029" s="7" t="str">
        <f t="shared" si="349"/>
        <v>-</v>
      </c>
    </row>
    <row r="1030" spans="7:7">
      <c r="G1030" s="7" t="str">
        <f t="shared" si="349"/>
        <v>-</v>
      </c>
    </row>
    <row r="1031" spans="7:7">
      <c r="G1031" s="7" t="str">
        <f t="shared" si="349"/>
        <v>-</v>
      </c>
    </row>
    <row r="1032" spans="7:7">
      <c r="G1032" s="7" t="str">
        <f t="shared" si="349"/>
        <v>-</v>
      </c>
    </row>
    <row r="1033" spans="7:7">
      <c r="G1033" s="7" t="str">
        <f t="shared" si="349"/>
        <v>-</v>
      </c>
    </row>
    <row r="1034" spans="7:7">
      <c r="G1034" s="7" t="str">
        <f t="shared" ref="G1034:G1097" si="350">E1034&amp;"-"&amp;F1034</f>
        <v>-</v>
      </c>
    </row>
    <row r="1035" spans="7:7">
      <c r="G1035" s="7" t="str">
        <f t="shared" si="350"/>
        <v>-</v>
      </c>
    </row>
    <row r="1036" spans="7:7">
      <c r="G1036" s="7" t="str">
        <f t="shared" si="350"/>
        <v>-</v>
      </c>
    </row>
    <row r="1037" spans="7:7">
      <c r="G1037" s="7" t="str">
        <f t="shared" si="350"/>
        <v>-</v>
      </c>
    </row>
    <row r="1038" spans="7:7">
      <c r="G1038" s="7" t="str">
        <f t="shared" si="350"/>
        <v>-</v>
      </c>
    </row>
    <row r="1039" spans="7:7">
      <c r="G1039" s="7" t="str">
        <f t="shared" si="350"/>
        <v>-</v>
      </c>
    </row>
    <row r="1040" spans="7:7">
      <c r="G1040" s="7" t="str">
        <f t="shared" si="350"/>
        <v>-</v>
      </c>
    </row>
    <row r="1041" spans="7:7">
      <c r="G1041" s="7" t="str">
        <f t="shared" si="350"/>
        <v>-</v>
      </c>
    </row>
    <row r="1042" spans="7:7">
      <c r="G1042" s="7" t="str">
        <f t="shared" si="350"/>
        <v>-</v>
      </c>
    </row>
    <row r="1043" spans="7:7">
      <c r="G1043" s="7" t="str">
        <f t="shared" si="350"/>
        <v>-</v>
      </c>
    </row>
    <row r="1044" spans="7:7">
      <c r="G1044" s="7" t="str">
        <f t="shared" si="350"/>
        <v>-</v>
      </c>
    </row>
    <row r="1045" spans="7:7">
      <c r="G1045" s="7" t="str">
        <f t="shared" si="350"/>
        <v>-</v>
      </c>
    </row>
    <row r="1046" spans="7:7">
      <c r="G1046" s="7" t="str">
        <f t="shared" si="350"/>
        <v>-</v>
      </c>
    </row>
    <row r="1047" spans="7:7">
      <c r="G1047" s="7" t="str">
        <f t="shared" si="350"/>
        <v>-</v>
      </c>
    </row>
    <row r="1048" spans="7:7">
      <c r="G1048" s="7" t="str">
        <f t="shared" si="350"/>
        <v>-</v>
      </c>
    </row>
    <row r="1049" spans="7:7">
      <c r="G1049" s="7" t="str">
        <f t="shared" si="350"/>
        <v>-</v>
      </c>
    </row>
    <row r="1050" spans="7:7">
      <c r="G1050" s="7" t="str">
        <f t="shared" si="350"/>
        <v>-</v>
      </c>
    </row>
    <row r="1051" spans="7:7">
      <c r="G1051" s="7" t="str">
        <f t="shared" si="350"/>
        <v>-</v>
      </c>
    </row>
    <row r="1052" spans="7:7">
      <c r="G1052" s="7" t="str">
        <f t="shared" si="350"/>
        <v>-</v>
      </c>
    </row>
    <row r="1053" spans="7:7">
      <c r="G1053" s="7" t="str">
        <f t="shared" si="350"/>
        <v>-</v>
      </c>
    </row>
    <row r="1054" spans="7:7">
      <c r="G1054" s="7" t="str">
        <f t="shared" si="350"/>
        <v>-</v>
      </c>
    </row>
    <row r="1055" spans="7:7">
      <c r="G1055" s="7" t="str">
        <f t="shared" si="350"/>
        <v>-</v>
      </c>
    </row>
    <row r="1056" spans="7:7">
      <c r="G1056" s="7" t="str">
        <f t="shared" si="350"/>
        <v>-</v>
      </c>
    </row>
    <row r="1057" spans="7:7">
      <c r="G1057" s="7" t="str">
        <f t="shared" si="350"/>
        <v>-</v>
      </c>
    </row>
    <row r="1058" spans="7:7">
      <c r="G1058" s="7" t="str">
        <f t="shared" si="350"/>
        <v>-</v>
      </c>
    </row>
    <row r="1059" spans="7:7">
      <c r="G1059" s="7" t="str">
        <f t="shared" si="350"/>
        <v>-</v>
      </c>
    </row>
    <row r="1060" spans="7:7">
      <c r="G1060" s="7" t="str">
        <f t="shared" si="350"/>
        <v>-</v>
      </c>
    </row>
    <row r="1061" spans="7:7">
      <c r="G1061" s="7" t="str">
        <f t="shared" si="350"/>
        <v>-</v>
      </c>
    </row>
    <row r="1062" spans="7:7">
      <c r="G1062" s="7" t="str">
        <f t="shared" si="350"/>
        <v>-</v>
      </c>
    </row>
    <row r="1063" spans="7:7">
      <c r="G1063" s="7" t="str">
        <f t="shared" si="350"/>
        <v>-</v>
      </c>
    </row>
    <row r="1064" spans="7:7">
      <c r="G1064" s="7" t="str">
        <f t="shared" si="350"/>
        <v>-</v>
      </c>
    </row>
    <row r="1065" spans="7:7">
      <c r="G1065" s="7" t="str">
        <f t="shared" si="350"/>
        <v>-</v>
      </c>
    </row>
    <row r="1066" spans="7:7">
      <c r="G1066" s="7" t="str">
        <f t="shared" si="350"/>
        <v>-</v>
      </c>
    </row>
    <row r="1067" spans="7:7">
      <c r="G1067" s="7" t="str">
        <f t="shared" si="350"/>
        <v>-</v>
      </c>
    </row>
    <row r="1068" spans="7:7">
      <c r="G1068" s="7" t="str">
        <f t="shared" si="350"/>
        <v>-</v>
      </c>
    </row>
    <row r="1069" spans="7:7">
      <c r="G1069" s="7" t="str">
        <f t="shared" si="350"/>
        <v>-</v>
      </c>
    </row>
    <row r="1070" spans="7:7">
      <c r="G1070" s="7" t="str">
        <f t="shared" si="350"/>
        <v>-</v>
      </c>
    </row>
    <row r="1071" spans="7:7">
      <c r="G1071" s="7" t="str">
        <f t="shared" si="350"/>
        <v>-</v>
      </c>
    </row>
    <row r="1072" spans="7:7">
      <c r="G1072" s="7" t="str">
        <f t="shared" si="350"/>
        <v>-</v>
      </c>
    </row>
    <row r="1073" spans="7:7">
      <c r="G1073" s="7" t="str">
        <f t="shared" si="350"/>
        <v>-</v>
      </c>
    </row>
    <row r="1074" spans="7:7">
      <c r="G1074" s="7" t="str">
        <f t="shared" si="350"/>
        <v>-</v>
      </c>
    </row>
    <row r="1075" spans="7:7">
      <c r="G1075" s="7" t="str">
        <f t="shared" si="350"/>
        <v>-</v>
      </c>
    </row>
    <row r="1076" spans="7:7">
      <c r="G1076" s="7" t="str">
        <f t="shared" si="350"/>
        <v>-</v>
      </c>
    </row>
    <row r="1077" spans="7:7">
      <c r="G1077" s="7" t="str">
        <f t="shared" si="350"/>
        <v>-</v>
      </c>
    </row>
    <row r="1078" spans="7:7">
      <c r="G1078" s="7" t="str">
        <f t="shared" si="350"/>
        <v>-</v>
      </c>
    </row>
    <row r="1079" spans="7:7">
      <c r="G1079" s="7" t="str">
        <f t="shared" si="350"/>
        <v>-</v>
      </c>
    </row>
    <row r="1080" spans="7:7">
      <c r="G1080" s="7" t="str">
        <f t="shared" si="350"/>
        <v>-</v>
      </c>
    </row>
    <row r="1081" spans="7:7">
      <c r="G1081" s="7" t="str">
        <f t="shared" si="350"/>
        <v>-</v>
      </c>
    </row>
    <row r="1082" spans="7:7">
      <c r="G1082" s="7" t="str">
        <f t="shared" si="350"/>
        <v>-</v>
      </c>
    </row>
    <row r="1083" spans="7:7">
      <c r="G1083" s="7" t="str">
        <f t="shared" si="350"/>
        <v>-</v>
      </c>
    </row>
    <row r="1084" spans="7:7">
      <c r="G1084" s="7" t="str">
        <f t="shared" si="350"/>
        <v>-</v>
      </c>
    </row>
    <row r="1085" spans="7:7">
      <c r="G1085" s="7" t="str">
        <f t="shared" si="350"/>
        <v>-</v>
      </c>
    </row>
    <row r="1086" spans="7:7">
      <c r="G1086" s="7" t="str">
        <f t="shared" si="350"/>
        <v>-</v>
      </c>
    </row>
    <row r="1087" spans="7:7">
      <c r="G1087" s="7" t="str">
        <f t="shared" si="350"/>
        <v>-</v>
      </c>
    </row>
    <row r="1088" spans="7:7">
      <c r="G1088" s="7" t="str">
        <f t="shared" si="350"/>
        <v>-</v>
      </c>
    </row>
    <row r="1089" spans="7:7">
      <c r="G1089" s="7" t="str">
        <f t="shared" si="350"/>
        <v>-</v>
      </c>
    </row>
    <row r="1090" spans="7:7">
      <c r="G1090" s="7" t="str">
        <f t="shared" si="350"/>
        <v>-</v>
      </c>
    </row>
    <row r="1091" spans="7:7">
      <c r="G1091" s="7" t="str">
        <f t="shared" si="350"/>
        <v>-</v>
      </c>
    </row>
    <row r="1092" spans="7:7">
      <c r="G1092" s="7" t="str">
        <f t="shared" si="350"/>
        <v>-</v>
      </c>
    </row>
    <row r="1093" spans="7:7">
      <c r="G1093" s="7" t="str">
        <f t="shared" si="350"/>
        <v>-</v>
      </c>
    </row>
    <row r="1094" spans="7:7">
      <c r="G1094" s="7" t="str">
        <f t="shared" si="350"/>
        <v>-</v>
      </c>
    </row>
    <row r="1095" spans="7:7">
      <c r="G1095" s="7" t="str">
        <f t="shared" si="350"/>
        <v>-</v>
      </c>
    </row>
    <row r="1096" spans="7:7">
      <c r="G1096" s="7" t="str">
        <f t="shared" si="350"/>
        <v>-</v>
      </c>
    </row>
    <row r="1097" spans="7:7">
      <c r="G1097" s="7" t="str">
        <f t="shared" si="350"/>
        <v>-</v>
      </c>
    </row>
    <row r="1098" spans="7:7">
      <c r="G1098" s="7" t="str">
        <f t="shared" ref="G1098:G1101" si="351">E1098&amp;"-"&amp;F1098</f>
        <v>-</v>
      </c>
    </row>
    <row r="1099" spans="7:7">
      <c r="G1099" s="7" t="str">
        <f t="shared" si="351"/>
        <v>-</v>
      </c>
    </row>
    <row r="1100" spans="7:7">
      <c r="G1100" s="7" t="str">
        <f t="shared" si="351"/>
        <v>-</v>
      </c>
    </row>
    <row r="1101" spans="7:7">
      <c r="G1101" s="7" t="str">
        <f t="shared" si="351"/>
        <v>-</v>
      </c>
    </row>
  </sheetData>
  <conditionalFormatting sqref="J2:J276 J481:J604">
    <cfRule type="containsText" dxfId="2" priority="3" operator="containsText" text="too high">
      <formula>NOT(ISERROR(SEARCH("too high",J2)))</formula>
    </cfRule>
  </conditionalFormatting>
  <conditionalFormatting sqref="J469">
    <cfRule type="containsText" dxfId="1" priority="2" operator="containsText" text="too high">
      <formula>NOT(ISERROR(SEARCH("too high",J469)))</formula>
    </cfRule>
  </conditionalFormatting>
  <conditionalFormatting sqref="J479">
    <cfRule type="containsText" dxfId="0" priority="1" operator="containsText" text="too high">
      <formula>NOT(ISERROR(SEARCH("too high",J479)))</formula>
    </cfRule>
  </conditionalFormatting>
  <dataValidations count="16">
    <dataValidation type="list" errorStyle="warning" showErrorMessage="1" sqref="N1184:N1428 O950:O1428 R1184:S1428">
      <formula1>Contacts</formula1>
    </dataValidation>
    <dataValidation type="list" errorStyle="warning" showErrorMessage="1" sqref="AB965:AB970 AD3:AD964">
      <formula1>MF_intensity</formula1>
    </dataValidation>
    <dataValidation type="list" errorStyle="warning" showErrorMessage="1" sqref="R965:S1183 N3:N290 U3:U276 N292:N1183 P3:P964 U371:U964">
      <formula1>contact_nature</formula1>
    </dataValidation>
    <dataValidation type="list" errorStyle="warning" showErrorMessage="1" sqref="T965:T1472 V3:V276 V371:V964">
      <formula1>Boundary_layer</formula1>
    </dataValidation>
    <dataValidation errorStyle="warning" showErrorMessage="1" sqref="Y1:Z1 Y965:Z1048576 AA2:AB2 Z3:AB276 Z371:AB964"/>
    <dataValidation type="list" errorStyle="warning" showErrorMessage="1" sqref="Y3:Y276 AF3:AF964 Y371:Y964">
      <formula1>Quality_name</formula1>
    </dataValidation>
    <dataValidation type="list" errorStyle="warning" showErrorMessage="1" sqref="T3:T276 T371:T964">
      <formula1>Nature_layer</formula1>
    </dataValidation>
    <dataValidation type="list" errorStyle="warning" showErrorMessage="1" sqref="W3:W276 W371:W964">
      <formula1>Intensity_layer</formula1>
    </dataValidation>
    <dataValidation type="list" errorStyle="warning" showErrorMessage="1" sqref="AL3:AL276 S277:S370 AL371:AL964">
      <formula1>mag_vein_con</formula1>
    </dataValidation>
    <dataValidation type="list" errorStyle="warning" showErrorMessage="1" sqref="AM3:AM276 T277:T370 AM371:AM964">
      <formula1>mag_vein_geom</formula1>
    </dataValidation>
    <dataValidation type="list" errorStyle="warning" showErrorMessage="1" sqref="Q3:Q964 O3:O949">
      <formula1>contact_geom</formula1>
    </dataValidation>
    <dataValidation type="list" errorStyle="warning" showErrorMessage="1" sqref="AG3:AG964">
      <formula1>Texture</formula1>
    </dataValidation>
    <dataValidation type="list" errorStyle="warning" showErrorMessage="1" sqref="AC3:AC964">
      <formula1>MF_geometry</formula1>
    </dataValidation>
    <dataValidation type="list" allowBlank="1" showInputMessage="1" showErrorMessage="1" sqref="AH3:AH964">
      <formula1>shear_sense</formula1>
    </dataValidation>
    <dataValidation type="list" showInputMessage="1" showErrorMessage="1" sqref="AI3:AI964">
      <formula1>SPO_phase</formula1>
    </dataValidation>
    <dataValidation type="list" errorStyle="warning" showErrorMessage="1" sqref="AK3:AK964">
      <formula1>mag_vein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Z549"/>
  <sheetViews>
    <sheetView topLeftCell="A25" zoomScale="75" zoomScaleNormal="75" zoomScalePageLayoutView="75" workbookViewId="0">
      <selection activeCell="I68" sqref="I68"/>
    </sheetView>
  </sheetViews>
  <sheetFormatPr baseColWidth="10" defaultColWidth="10.83203125" defaultRowHeight="14" x14ac:dyDescent="0"/>
  <cols>
    <col min="1" max="1" width="10.83203125" style="40"/>
    <col min="2" max="4" width="10.83203125" style="40" hidden="1" customWidth="1"/>
    <col min="5" max="5" width="0" style="40" hidden="1" customWidth="1"/>
    <col min="6" max="6" width="10.83203125" style="40" hidden="1" customWidth="1"/>
    <col min="7" max="7" width="12.33203125" style="40" hidden="1" customWidth="1"/>
    <col min="8" max="8" width="10.83203125" style="40" hidden="1" customWidth="1"/>
    <col min="9" max="9" width="10.83203125" style="40"/>
    <col min="10" max="10" width="11.5" style="40" hidden="1" customWidth="1"/>
    <col min="11" max="11" width="19" style="40" bestFit="1" customWidth="1"/>
    <col min="12" max="26" width="10.83203125" style="40" hidden="1" customWidth="1"/>
    <col min="27" max="27" width="0" style="40" hidden="1" customWidth="1"/>
    <col min="28" max="16384" width="10.83203125" style="40"/>
  </cols>
  <sheetData>
    <row r="1" spans="1:26">
      <c r="A1" s="40">
        <f>COLUMN()</f>
        <v>1</v>
      </c>
      <c r="B1" s="40">
        <f>COLUMN()</f>
        <v>2</v>
      </c>
      <c r="C1" s="40">
        <f>COLUMN()</f>
        <v>3</v>
      </c>
      <c r="D1" s="40">
        <f>COLUMN()</f>
        <v>4</v>
      </c>
      <c r="E1" s="40">
        <f>COLUMN()</f>
        <v>5</v>
      </c>
      <c r="F1" s="40">
        <f>COLUMN()</f>
        <v>6</v>
      </c>
      <c r="G1" s="40">
        <f>COLUMN()</f>
        <v>7</v>
      </c>
      <c r="H1" s="40">
        <f>COLUMN()</f>
        <v>8</v>
      </c>
      <c r="I1" s="40">
        <f>COLUMN()</f>
        <v>9</v>
      </c>
      <c r="J1" s="40">
        <f>COLUMN()</f>
        <v>10</v>
      </c>
      <c r="K1" s="40">
        <f>COLUMN()</f>
        <v>11</v>
      </c>
      <c r="L1" s="40">
        <f>COLUMN()</f>
        <v>12</v>
      </c>
      <c r="M1" s="40">
        <f>COLUMN()</f>
        <v>13</v>
      </c>
      <c r="N1" s="40">
        <f>COLUMN()</f>
        <v>14</v>
      </c>
      <c r="O1" s="40">
        <f>COLUMN()</f>
        <v>15</v>
      </c>
      <c r="P1" s="40">
        <f>COLUMN()</f>
        <v>16</v>
      </c>
      <c r="Q1" s="40">
        <f>COLUMN()</f>
        <v>17</v>
      </c>
      <c r="R1" s="40">
        <f>COLUMN()</f>
        <v>18</v>
      </c>
    </row>
    <row r="2" spans="1:26">
      <c r="B2" s="40" t="s">
        <v>61</v>
      </c>
      <c r="C2" s="40" t="s">
        <v>62</v>
      </c>
      <c r="D2" s="40" t="s">
        <v>63</v>
      </c>
      <c r="E2" s="40" t="s">
        <v>64</v>
      </c>
      <c r="F2" s="40" t="s">
        <v>114</v>
      </c>
      <c r="G2" s="40" t="s">
        <v>65</v>
      </c>
      <c r="H2" s="40" t="s">
        <v>115</v>
      </c>
      <c r="I2" s="47" t="s">
        <v>316</v>
      </c>
      <c r="J2" s="40" t="s">
        <v>116</v>
      </c>
      <c r="K2" s="47" t="s">
        <v>315</v>
      </c>
      <c r="L2" s="40" t="s">
        <v>117</v>
      </c>
      <c r="M2" s="40" t="s">
        <v>118</v>
      </c>
      <c r="N2" s="40" t="s">
        <v>119</v>
      </c>
      <c r="O2" s="40" t="s">
        <v>120</v>
      </c>
      <c r="P2" s="40" t="s">
        <v>121</v>
      </c>
      <c r="Q2" s="40" t="s">
        <v>122</v>
      </c>
      <c r="R2" s="40" t="s">
        <v>123</v>
      </c>
      <c r="S2" s="40" t="s">
        <v>124</v>
      </c>
      <c r="T2" s="40" t="s">
        <v>125</v>
      </c>
      <c r="U2" s="40" t="s">
        <v>126</v>
      </c>
      <c r="V2" s="40" t="s">
        <v>127</v>
      </c>
      <c r="W2" s="40" t="s">
        <v>128</v>
      </c>
      <c r="X2" s="40" t="s">
        <v>129</v>
      </c>
      <c r="Y2" s="40" t="s">
        <v>130</v>
      </c>
      <c r="Z2" s="40" t="s">
        <v>131</v>
      </c>
    </row>
    <row r="3" spans="1:26">
      <c r="A3" s="40" t="str">
        <f>E3&amp;"-"&amp;G3</f>
        <v>1-1</v>
      </c>
      <c r="B3" s="40">
        <v>5057</v>
      </c>
      <c r="C3" s="40">
        <v>2</v>
      </c>
      <c r="D3" s="40" t="s">
        <v>66</v>
      </c>
      <c r="E3" s="40">
        <v>1</v>
      </c>
      <c r="F3" s="40" t="s">
        <v>132</v>
      </c>
      <c r="G3" s="40">
        <v>1</v>
      </c>
      <c r="H3" s="40">
        <v>3101684</v>
      </c>
      <c r="I3" s="44">
        <v>0.245</v>
      </c>
      <c r="J3" s="40">
        <v>0.27</v>
      </c>
      <c r="K3" s="44">
        <v>0</v>
      </c>
      <c r="L3" s="40">
        <v>0.27</v>
      </c>
      <c r="M3" s="40">
        <v>0</v>
      </c>
      <c r="N3" s="40">
        <v>0.27</v>
      </c>
      <c r="O3" s="40">
        <v>0</v>
      </c>
      <c r="P3" s="40" t="s">
        <v>140</v>
      </c>
      <c r="Q3" s="40" t="s">
        <v>317</v>
      </c>
      <c r="R3" s="40" t="s">
        <v>134</v>
      </c>
      <c r="S3" s="40">
        <v>3</v>
      </c>
      <c r="T3" s="40">
        <v>1</v>
      </c>
      <c r="U3" s="40">
        <v>1</v>
      </c>
      <c r="V3" s="40" t="s">
        <v>135</v>
      </c>
      <c r="W3" s="40" t="s">
        <v>134</v>
      </c>
      <c r="Z3" s="40" t="s">
        <v>318</v>
      </c>
    </row>
    <row r="4" spans="1:26">
      <c r="A4" s="40" t="str">
        <f t="shared" ref="A4:A67" si="0">E4&amp;"-"&amp;G4</f>
        <v>2-1</v>
      </c>
      <c r="B4" s="40">
        <v>5057</v>
      </c>
      <c r="C4" s="40">
        <v>2</v>
      </c>
      <c r="D4" s="40" t="s">
        <v>66</v>
      </c>
      <c r="E4" s="40">
        <v>2</v>
      </c>
      <c r="F4" s="40" t="s">
        <v>132</v>
      </c>
      <c r="G4" s="40">
        <v>1</v>
      </c>
      <c r="H4" s="40">
        <v>3101692</v>
      </c>
      <c r="I4" s="44">
        <v>1.0149999999999999</v>
      </c>
      <c r="J4" s="40">
        <v>1</v>
      </c>
      <c r="K4" s="44">
        <v>2.4</v>
      </c>
      <c r="L4" s="40">
        <v>3.4</v>
      </c>
      <c r="M4" s="40">
        <v>2.4</v>
      </c>
      <c r="N4" s="40">
        <v>3.4</v>
      </c>
      <c r="O4" s="40">
        <v>0</v>
      </c>
      <c r="P4" s="40" t="s">
        <v>140</v>
      </c>
      <c r="R4" s="40" t="s">
        <v>134</v>
      </c>
      <c r="S4" s="40">
        <v>3</v>
      </c>
      <c r="T4" s="40">
        <v>1</v>
      </c>
      <c r="U4" s="40">
        <v>2</v>
      </c>
      <c r="V4" s="40" t="s">
        <v>136</v>
      </c>
      <c r="W4" s="40" t="s">
        <v>134</v>
      </c>
      <c r="Z4" s="40" t="s">
        <v>319</v>
      </c>
    </row>
    <row r="5" spans="1:26">
      <c r="A5" s="40" t="str">
        <f t="shared" si="0"/>
        <v>2-2</v>
      </c>
      <c r="B5" s="40">
        <v>5057</v>
      </c>
      <c r="C5" s="40">
        <v>2</v>
      </c>
      <c r="D5" s="40" t="s">
        <v>66</v>
      </c>
      <c r="E5" s="40">
        <v>2</v>
      </c>
      <c r="F5" s="40" t="s">
        <v>132</v>
      </c>
      <c r="G5" s="40">
        <v>2</v>
      </c>
      <c r="H5" s="40">
        <v>3101694</v>
      </c>
      <c r="I5" s="44">
        <v>0.28000000000000003</v>
      </c>
      <c r="J5" s="40">
        <v>0.34499999999999997</v>
      </c>
      <c r="K5" s="44">
        <v>3.415</v>
      </c>
      <c r="L5" s="40">
        <v>3.7450000000000001</v>
      </c>
      <c r="M5" s="40">
        <v>3.4</v>
      </c>
      <c r="N5" s="40">
        <v>3.7450000000000001</v>
      </c>
      <c r="O5" s="40">
        <v>0</v>
      </c>
      <c r="P5" s="40" t="s">
        <v>140</v>
      </c>
      <c r="R5" s="40" t="s">
        <v>134</v>
      </c>
      <c r="S5" s="40">
        <v>4</v>
      </c>
      <c r="T5" s="40">
        <v>1</v>
      </c>
      <c r="U5" s="40">
        <v>3</v>
      </c>
      <c r="V5" s="40" t="s">
        <v>136</v>
      </c>
      <c r="W5" s="40" t="s">
        <v>134</v>
      </c>
      <c r="Z5" s="40" t="s">
        <v>320</v>
      </c>
    </row>
    <row r="6" spans="1:26">
      <c r="A6" s="40" t="str">
        <f t="shared" si="0"/>
        <v>3-1</v>
      </c>
      <c r="B6" s="40">
        <v>5057</v>
      </c>
      <c r="C6" s="40">
        <v>2</v>
      </c>
      <c r="D6" s="40" t="s">
        <v>66</v>
      </c>
      <c r="E6" s="40">
        <v>3</v>
      </c>
      <c r="F6" s="40" t="s">
        <v>132</v>
      </c>
      <c r="G6" s="40">
        <v>1</v>
      </c>
      <c r="H6" s="40">
        <v>3101696</v>
      </c>
      <c r="I6" s="44">
        <v>0.7</v>
      </c>
      <c r="J6" s="40">
        <v>0.72</v>
      </c>
      <c r="K6" s="44">
        <v>3.4</v>
      </c>
      <c r="L6" s="40">
        <v>4.12</v>
      </c>
      <c r="M6" s="40">
        <v>3.4</v>
      </c>
      <c r="N6" s="40">
        <v>4.12</v>
      </c>
      <c r="O6" s="40">
        <v>0</v>
      </c>
      <c r="P6" s="40" t="s">
        <v>140</v>
      </c>
      <c r="R6" s="40" t="s">
        <v>134</v>
      </c>
      <c r="S6" s="40">
        <v>3</v>
      </c>
      <c r="T6" s="40">
        <v>1</v>
      </c>
      <c r="U6" s="40">
        <v>4</v>
      </c>
      <c r="V6" s="40" t="s">
        <v>137</v>
      </c>
      <c r="W6" s="40" t="s">
        <v>134</v>
      </c>
      <c r="Z6" s="40" t="s">
        <v>321</v>
      </c>
    </row>
    <row r="7" spans="1:26">
      <c r="A7" s="40" t="str">
        <f t="shared" si="0"/>
        <v>3-2</v>
      </c>
      <c r="B7" s="46">
        <v>5057</v>
      </c>
      <c r="C7" s="46">
        <v>2</v>
      </c>
      <c r="D7" s="46" t="s">
        <v>66</v>
      </c>
      <c r="E7" s="46">
        <v>3</v>
      </c>
      <c r="F7" s="46" t="s">
        <v>132</v>
      </c>
      <c r="G7" s="46">
        <v>2</v>
      </c>
      <c r="H7" s="46">
        <v>3101698</v>
      </c>
      <c r="I7" s="44">
        <v>0.56999999999999995</v>
      </c>
      <c r="J7" s="46">
        <v>0.59</v>
      </c>
      <c r="K7" s="44">
        <v>4.0999999999999996</v>
      </c>
      <c r="L7" s="46">
        <v>4.71</v>
      </c>
      <c r="M7" s="46">
        <v>4.12</v>
      </c>
      <c r="N7" s="46">
        <v>4.71</v>
      </c>
      <c r="O7" s="46">
        <v>0</v>
      </c>
      <c r="P7" s="46" t="s">
        <v>140</v>
      </c>
      <c r="Q7" s="46"/>
      <c r="R7" s="46" t="s">
        <v>134</v>
      </c>
      <c r="S7" s="46">
        <v>3</v>
      </c>
      <c r="T7" s="46">
        <v>2</v>
      </c>
      <c r="U7" s="46">
        <v>1</v>
      </c>
      <c r="V7" s="46" t="s">
        <v>135</v>
      </c>
      <c r="W7" s="46" t="s">
        <v>134</v>
      </c>
      <c r="X7" s="46"/>
      <c r="Y7" s="46"/>
      <c r="Z7" s="46" t="s">
        <v>322</v>
      </c>
    </row>
    <row r="8" spans="1:26">
      <c r="A8" s="40" t="str">
        <f t="shared" si="0"/>
        <v>4-1</v>
      </c>
      <c r="B8" s="40">
        <v>5057</v>
      </c>
      <c r="C8" s="40">
        <v>2</v>
      </c>
      <c r="D8" s="40" t="s">
        <v>66</v>
      </c>
      <c r="E8" s="40">
        <v>4</v>
      </c>
      <c r="F8" s="40" t="s">
        <v>132</v>
      </c>
      <c r="G8" s="40">
        <v>1</v>
      </c>
      <c r="H8" s="40">
        <v>3101700</v>
      </c>
      <c r="I8" s="44">
        <v>0.92</v>
      </c>
      <c r="J8" s="40">
        <v>0.99</v>
      </c>
      <c r="K8" s="44">
        <v>4.4000000000000004</v>
      </c>
      <c r="L8" s="40">
        <v>5.39</v>
      </c>
      <c r="M8" s="40">
        <v>4.4000000000000004</v>
      </c>
      <c r="N8" s="40">
        <v>5.39</v>
      </c>
      <c r="O8" s="40">
        <v>0</v>
      </c>
      <c r="P8" s="40" t="s">
        <v>140</v>
      </c>
      <c r="R8" s="40" t="s">
        <v>134</v>
      </c>
      <c r="S8" s="40">
        <v>4</v>
      </c>
      <c r="T8" s="40">
        <v>2</v>
      </c>
      <c r="U8" s="40">
        <v>1</v>
      </c>
      <c r="V8" s="40" t="s">
        <v>136</v>
      </c>
      <c r="W8" s="40" t="s">
        <v>134</v>
      </c>
      <c r="Z8" s="40" t="s">
        <v>323</v>
      </c>
    </row>
    <row r="9" spans="1:26">
      <c r="A9" s="40" t="str">
        <f t="shared" si="0"/>
        <v>4-2</v>
      </c>
      <c r="B9" s="40">
        <v>5057</v>
      </c>
      <c r="C9" s="40">
        <v>2</v>
      </c>
      <c r="D9" s="40" t="s">
        <v>66</v>
      </c>
      <c r="E9" s="40">
        <v>4</v>
      </c>
      <c r="F9" s="40" t="s">
        <v>132</v>
      </c>
      <c r="G9" s="40">
        <v>2</v>
      </c>
      <c r="H9" s="40">
        <v>3101702</v>
      </c>
      <c r="I9" s="44">
        <v>0.29499999999999998</v>
      </c>
      <c r="J9" s="40">
        <v>0.27</v>
      </c>
      <c r="K9" s="44">
        <v>5.32</v>
      </c>
      <c r="L9" s="40">
        <v>5.66</v>
      </c>
      <c r="M9" s="40">
        <v>5.39</v>
      </c>
      <c r="N9" s="40">
        <v>5.66</v>
      </c>
      <c r="O9" s="40">
        <v>0</v>
      </c>
      <c r="P9" s="40" t="s">
        <v>140</v>
      </c>
      <c r="R9" s="40" t="s">
        <v>134</v>
      </c>
      <c r="S9" s="40">
        <v>4</v>
      </c>
      <c r="T9" s="40">
        <v>2</v>
      </c>
      <c r="U9" s="40">
        <v>3</v>
      </c>
      <c r="V9" s="40" t="s">
        <v>136</v>
      </c>
      <c r="W9" s="40" t="s">
        <v>134</v>
      </c>
      <c r="Z9" s="40" t="s">
        <v>324</v>
      </c>
    </row>
    <row r="10" spans="1:26">
      <c r="A10" s="40" t="str">
        <f t="shared" si="0"/>
        <v>5-1</v>
      </c>
      <c r="B10" s="40">
        <v>5057</v>
      </c>
      <c r="C10" s="40">
        <v>2</v>
      </c>
      <c r="D10" s="40" t="s">
        <v>66</v>
      </c>
      <c r="E10" s="40">
        <v>5</v>
      </c>
      <c r="F10" s="40" t="s">
        <v>132</v>
      </c>
      <c r="G10" s="40">
        <v>1</v>
      </c>
      <c r="H10" s="40">
        <v>3101704</v>
      </c>
      <c r="I10" s="44">
        <v>0.77</v>
      </c>
      <c r="J10" s="40">
        <v>0.81</v>
      </c>
      <c r="K10" s="44">
        <v>5.45</v>
      </c>
      <c r="L10" s="40">
        <v>6.26</v>
      </c>
      <c r="M10" s="40">
        <v>5.45</v>
      </c>
      <c r="N10" s="40">
        <v>6.26</v>
      </c>
      <c r="O10" s="40">
        <v>0</v>
      </c>
      <c r="P10" s="40" t="s">
        <v>140</v>
      </c>
      <c r="Q10" s="40" t="s">
        <v>325</v>
      </c>
      <c r="R10" s="40" t="s">
        <v>134</v>
      </c>
      <c r="S10" s="40">
        <v>4</v>
      </c>
      <c r="T10" s="40">
        <v>2</v>
      </c>
      <c r="U10" s="40">
        <v>4</v>
      </c>
      <c r="V10" s="40" t="s">
        <v>137</v>
      </c>
      <c r="W10" s="40" t="s">
        <v>134</v>
      </c>
      <c r="Z10" s="40" t="s">
        <v>326</v>
      </c>
    </row>
    <row r="11" spans="1:26">
      <c r="A11" s="40" t="str">
        <f t="shared" si="0"/>
        <v>5-2</v>
      </c>
      <c r="B11" s="40">
        <v>5057</v>
      </c>
      <c r="C11" s="40">
        <v>2</v>
      </c>
      <c r="D11" s="40" t="s">
        <v>66</v>
      </c>
      <c r="E11" s="40">
        <v>5</v>
      </c>
      <c r="F11" s="40" t="s">
        <v>132</v>
      </c>
      <c r="G11" s="40">
        <v>2</v>
      </c>
      <c r="H11" s="40">
        <v>3101706</v>
      </c>
      <c r="I11" s="44">
        <v>0.71</v>
      </c>
      <c r="J11" s="40">
        <v>0.7</v>
      </c>
      <c r="K11" s="44">
        <v>6.2200000000000006</v>
      </c>
      <c r="L11" s="40">
        <v>6.96</v>
      </c>
      <c r="M11" s="40">
        <v>6.26</v>
      </c>
      <c r="N11" s="40">
        <v>6.96</v>
      </c>
      <c r="O11" s="40">
        <v>0</v>
      </c>
      <c r="P11" s="40" t="s">
        <v>314</v>
      </c>
      <c r="Q11" s="40" t="s">
        <v>327</v>
      </c>
      <c r="R11" s="40" t="s">
        <v>134</v>
      </c>
      <c r="S11" s="40">
        <v>2</v>
      </c>
      <c r="T11" s="40">
        <v>3</v>
      </c>
      <c r="U11" s="40">
        <v>1</v>
      </c>
      <c r="V11" s="40" t="s">
        <v>135</v>
      </c>
      <c r="W11" s="40" t="s">
        <v>134</v>
      </c>
      <c r="Z11" s="40" t="s">
        <v>328</v>
      </c>
    </row>
    <row r="12" spans="1:26">
      <c r="A12" s="40" t="str">
        <f t="shared" si="0"/>
        <v>5-3</v>
      </c>
      <c r="B12" s="40">
        <v>5057</v>
      </c>
      <c r="C12" s="40">
        <v>2</v>
      </c>
      <c r="D12" s="40" t="s">
        <v>66</v>
      </c>
      <c r="E12" s="40">
        <v>5</v>
      </c>
      <c r="F12" s="40" t="s">
        <v>132</v>
      </c>
      <c r="G12" s="40">
        <v>3</v>
      </c>
      <c r="H12" s="40">
        <v>3101708</v>
      </c>
      <c r="I12" s="44">
        <v>0.59</v>
      </c>
      <c r="J12" s="40">
        <v>0.60499999999999998</v>
      </c>
      <c r="K12" s="44">
        <v>6.9300000000000006</v>
      </c>
      <c r="L12" s="40">
        <v>7.5650000000000004</v>
      </c>
      <c r="M12" s="40">
        <v>6.96</v>
      </c>
      <c r="N12" s="40">
        <v>7.5650000000000004</v>
      </c>
      <c r="O12" s="40">
        <v>0</v>
      </c>
      <c r="P12" s="40" t="s">
        <v>314</v>
      </c>
      <c r="R12" s="40" t="s">
        <v>134</v>
      </c>
      <c r="S12" s="40">
        <v>3</v>
      </c>
      <c r="T12" s="40">
        <v>3</v>
      </c>
      <c r="U12" s="40">
        <v>2</v>
      </c>
      <c r="V12" s="40" t="s">
        <v>136</v>
      </c>
      <c r="W12" s="40" t="s">
        <v>134</v>
      </c>
      <c r="Z12" s="40" t="s">
        <v>329</v>
      </c>
    </row>
    <row r="13" spans="1:26">
      <c r="A13" s="40" t="str">
        <f t="shared" si="0"/>
        <v>6-1</v>
      </c>
      <c r="B13" s="40">
        <v>5057</v>
      </c>
      <c r="C13" s="40">
        <v>2</v>
      </c>
      <c r="D13" s="40" t="s">
        <v>66</v>
      </c>
      <c r="E13" s="40">
        <v>6</v>
      </c>
      <c r="F13" s="40" t="s">
        <v>132</v>
      </c>
      <c r="G13" s="40">
        <v>1</v>
      </c>
      <c r="H13" s="40">
        <v>3101710</v>
      </c>
      <c r="I13" s="44">
        <v>0.75</v>
      </c>
      <c r="J13" s="40">
        <v>0.74</v>
      </c>
      <c r="K13" s="44">
        <v>7.45</v>
      </c>
      <c r="L13" s="40">
        <v>8.19</v>
      </c>
      <c r="M13" s="40">
        <v>7.45</v>
      </c>
      <c r="N13" s="40">
        <v>8.19</v>
      </c>
      <c r="O13" s="40">
        <v>0</v>
      </c>
      <c r="P13" s="40" t="s">
        <v>140</v>
      </c>
      <c r="Q13" s="40" t="s">
        <v>330</v>
      </c>
      <c r="R13" s="40" t="s">
        <v>134</v>
      </c>
      <c r="S13" s="40">
        <v>8</v>
      </c>
      <c r="T13" s="40">
        <v>3</v>
      </c>
      <c r="U13" s="40">
        <v>3</v>
      </c>
      <c r="V13" s="40" t="s">
        <v>136</v>
      </c>
      <c r="W13" s="40" t="s">
        <v>134</v>
      </c>
      <c r="Z13" s="40" t="s">
        <v>331</v>
      </c>
    </row>
    <row r="14" spans="1:26">
      <c r="A14" s="40" t="str">
        <f t="shared" si="0"/>
        <v>7-1</v>
      </c>
      <c r="B14" s="40">
        <v>5057</v>
      </c>
      <c r="C14" s="40">
        <v>2</v>
      </c>
      <c r="D14" s="40" t="s">
        <v>66</v>
      </c>
      <c r="E14" s="40">
        <v>7</v>
      </c>
      <c r="F14" s="40" t="s">
        <v>132</v>
      </c>
      <c r="G14" s="40">
        <v>1</v>
      </c>
      <c r="H14" s="40">
        <v>3101712</v>
      </c>
      <c r="I14" s="44">
        <v>0.66</v>
      </c>
      <c r="J14" s="40">
        <v>0.66</v>
      </c>
      <c r="K14" s="44">
        <v>7.85</v>
      </c>
      <c r="L14" s="40">
        <v>8.51</v>
      </c>
      <c r="M14" s="40">
        <v>7.85</v>
      </c>
      <c r="N14" s="40">
        <v>8.51</v>
      </c>
      <c r="O14" s="40">
        <v>0</v>
      </c>
      <c r="P14" s="40" t="s">
        <v>140</v>
      </c>
      <c r="Q14" s="40" t="s">
        <v>332</v>
      </c>
      <c r="R14" s="40" t="s">
        <v>134</v>
      </c>
      <c r="S14" s="40">
        <v>1</v>
      </c>
      <c r="T14" s="40">
        <v>3</v>
      </c>
      <c r="U14" s="40">
        <v>4</v>
      </c>
      <c r="V14" s="40" t="s">
        <v>137</v>
      </c>
      <c r="W14" s="40" t="s">
        <v>134</v>
      </c>
      <c r="Z14" s="40" t="s">
        <v>333</v>
      </c>
    </row>
    <row r="15" spans="1:26">
      <c r="A15" s="40" t="str">
        <f t="shared" si="0"/>
        <v>8-1</v>
      </c>
      <c r="B15" s="40">
        <v>5057</v>
      </c>
      <c r="C15" s="40">
        <v>2</v>
      </c>
      <c r="D15" s="40" t="s">
        <v>66</v>
      </c>
      <c r="E15" s="40">
        <v>8</v>
      </c>
      <c r="F15" s="40" t="s">
        <v>132</v>
      </c>
      <c r="G15" s="40">
        <v>1</v>
      </c>
      <c r="H15" s="40">
        <v>3101718</v>
      </c>
      <c r="I15" s="44">
        <v>0.8</v>
      </c>
      <c r="J15" s="40">
        <v>0.83</v>
      </c>
      <c r="K15" s="44">
        <v>8.5</v>
      </c>
      <c r="L15" s="40">
        <v>9.33</v>
      </c>
      <c r="M15" s="40">
        <v>8.5</v>
      </c>
      <c r="N15" s="40">
        <v>9.33</v>
      </c>
      <c r="O15" s="40">
        <v>0</v>
      </c>
      <c r="P15" s="40" t="s">
        <v>334</v>
      </c>
      <c r="Q15" s="40" t="s">
        <v>335</v>
      </c>
      <c r="R15" s="40" t="s">
        <v>134</v>
      </c>
      <c r="S15" s="40">
        <v>5</v>
      </c>
      <c r="T15" s="40">
        <v>4</v>
      </c>
      <c r="U15" s="40">
        <v>1</v>
      </c>
      <c r="V15" s="40" t="s">
        <v>135</v>
      </c>
      <c r="W15" s="40" t="s">
        <v>134</v>
      </c>
      <c r="Z15" s="40" t="s">
        <v>336</v>
      </c>
    </row>
    <row r="16" spans="1:26">
      <c r="A16" s="40" t="str">
        <f t="shared" si="0"/>
        <v>8-2</v>
      </c>
      <c r="B16" s="40">
        <v>5057</v>
      </c>
      <c r="C16" s="40">
        <v>2</v>
      </c>
      <c r="D16" s="40" t="s">
        <v>66</v>
      </c>
      <c r="E16" s="40">
        <v>8</v>
      </c>
      <c r="F16" s="40" t="s">
        <v>132</v>
      </c>
      <c r="G16" s="40">
        <v>2</v>
      </c>
      <c r="H16" s="40">
        <v>3101720</v>
      </c>
      <c r="I16" s="44">
        <v>0.57999999999999996</v>
      </c>
      <c r="J16" s="40">
        <v>0.57999999999999996</v>
      </c>
      <c r="K16" s="44">
        <v>9.3000000000000007</v>
      </c>
      <c r="L16" s="40">
        <v>9.91</v>
      </c>
      <c r="M16" s="40">
        <v>9.33</v>
      </c>
      <c r="N16" s="40">
        <v>9.91</v>
      </c>
      <c r="O16" s="40">
        <v>0</v>
      </c>
      <c r="P16" s="40" t="s">
        <v>140</v>
      </c>
      <c r="Q16" s="40" t="s">
        <v>337</v>
      </c>
      <c r="R16" s="40" t="s">
        <v>134</v>
      </c>
      <c r="S16" s="40">
        <v>3</v>
      </c>
      <c r="T16" s="40">
        <v>4</v>
      </c>
      <c r="U16" s="40">
        <v>2</v>
      </c>
      <c r="V16" s="40" t="s">
        <v>136</v>
      </c>
      <c r="W16" s="40" t="s">
        <v>134</v>
      </c>
      <c r="Z16" s="40" t="s">
        <v>338</v>
      </c>
    </row>
    <row r="17" spans="1:26">
      <c r="A17" s="40" t="str">
        <f t="shared" si="0"/>
        <v>9-1</v>
      </c>
      <c r="B17" s="40">
        <v>5057</v>
      </c>
      <c r="C17" s="40">
        <v>2</v>
      </c>
      <c r="D17" s="40" t="s">
        <v>66</v>
      </c>
      <c r="E17" s="40">
        <v>9</v>
      </c>
      <c r="F17" s="40" t="s">
        <v>132</v>
      </c>
      <c r="G17" s="40">
        <v>1</v>
      </c>
      <c r="H17" s="40">
        <v>3101722</v>
      </c>
      <c r="I17" s="44">
        <v>0.76</v>
      </c>
      <c r="J17" s="40">
        <v>0.8</v>
      </c>
      <c r="K17" s="44">
        <v>9.6999999999999993</v>
      </c>
      <c r="L17" s="40">
        <v>10.5</v>
      </c>
      <c r="M17" s="40">
        <v>9.6999999999999993</v>
      </c>
      <c r="N17" s="40">
        <v>10.5</v>
      </c>
      <c r="O17" s="40">
        <v>0</v>
      </c>
      <c r="P17" s="40" t="s">
        <v>140</v>
      </c>
      <c r="Q17" s="40" t="s">
        <v>339</v>
      </c>
      <c r="R17" s="40" t="s">
        <v>134</v>
      </c>
      <c r="S17" s="40">
        <v>2</v>
      </c>
      <c r="T17" s="40">
        <v>4</v>
      </c>
      <c r="U17" s="40">
        <v>3</v>
      </c>
      <c r="V17" s="40" t="s">
        <v>136</v>
      </c>
      <c r="W17" s="40" t="s">
        <v>134</v>
      </c>
      <c r="Z17" s="40" t="s">
        <v>340</v>
      </c>
    </row>
    <row r="18" spans="1:26">
      <c r="A18" s="40" t="str">
        <f t="shared" si="0"/>
        <v>9-2</v>
      </c>
      <c r="B18" s="46">
        <v>5057</v>
      </c>
      <c r="C18" s="46">
        <v>2</v>
      </c>
      <c r="D18" s="46" t="s">
        <v>66</v>
      </c>
      <c r="E18" s="46">
        <v>9</v>
      </c>
      <c r="F18" s="46" t="s">
        <v>132</v>
      </c>
      <c r="G18" s="46">
        <v>2</v>
      </c>
      <c r="H18" s="46">
        <v>3101724</v>
      </c>
      <c r="I18" s="44">
        <v>0.69</v>
      </c>
      <c r="J18" s="46">
        <v>0.69</v>
      </c>
      <c r="K18" s="44">
        <v>10.459999999999999</v>
      </c>
      <c r="L18" s="46">
        <v>11.19</v>
      </c>
      <c r="M18" s="46">
        <v>10.5</v>
      </c>
      <c r="N18" s="46">
        <v>11.19</v>
      </c>
      <c r="O18" s="46">
        <v>0</v>
      </c>
      <c r="P18" s="46" t="s">
        <v>140</v>
      </c>
      <c r="Q18" s="46" t="s">
        <v>341</v>
      </c>
      <c r="R18" s="46" t="s">
        <v>134</v>
      </c>
      <c r="S18" s="46">
        <v>1</v>
      </c>
      <c r="T18" s="46">
        <v>4</v>
      </c>
      <c r="U18" s="46">
        <v>4</v>
      </c>
      <c r="V18" s="46" t="s">
        <v>137</v>
      </c>
      <c r="W18" s="46" t="s">
        <v>134</v>
      </c>
      <c r="X18" s="46"/>
      <c r="Y18" s="46"/>
      <c r="Z18" s="46" t="s">
        <v>342</v>
      </c>
    </row>
    <row r="19" spans="1:26">
      <c r="A19" s="40" t="str">
        <f t="shared" si="0"/>
        <v>9-3</v>
      </c>
      <c r="B19" s="40">
        <v>5057</v>
      </c>
      <c r="C19" s="40">
        <v>2</v>
      </c>
      <c r="D19" s="40" t="s">
        <v>66</v>
      </c>
      <c r="E19" s="40">
        <v>9</v>
      </c>
      <c r="F19" s="40" t="s">
        <v>132</v>
      </c>
      <c r="G19" s="40">
        <v>3</v>
      </c>
      <c r="H19" s="40">
        <v>3101726</v>
      </c>
      <c r="I19" s="44">
        <v>0.5</v>
      </c>
      <c r="J19" s="40">
        <v>0.49</v>
      </c>
      <c r="K19" s="44">
        <v>11.149999999999999</v>
      </c>
      <c r="L19" s="40">
        <v>11.68</v>
      </c>
      <c r="M19" s="40">
        <v>11.19</v>
      </c>
      <c r="N19" s="40">
        <v>11.68</v>
      </c>
      <c r="O19" s="40">
        <v>0</v>
      </c>
      <c r="P19" s="40" t="s">
        <v>140</v>
      </c>
      <c r="Q19" s="40" t="s">
        <v>343</v>
      </c>
      <c r="R19" s="40" t="s">
        <v>134</v>
      </c>
      <c r="S19" s="40">
        <v>2</v>
      </c>
      <c r="T19" s="40">
        <v>5</v>
      </c>
      <c r="U19" s="40">
        <v>1</v>
      </c>
      <c r="V19" s="40" t="s">
        <v>135</v>
      </c>
      <c r="W19" s="40" t="s">
        <v>134</v>
      </c>
      <c r="Z19" s="40" t="s">
        <v>344</v>
      </c>
    </row>
    <row r="20" spans="1:26">
      <c r="A20" s="40" t="str">
        <f t="shared" si="0"/>
        <v>10-1</v>
      </c>
      <c r="B20" s="40">
        <v>5057</v>
      </c>
      <c r="C20" s="40">
        <v>2</v>
      </c>
      <c r="D20" s="40" t="s">
        <v>66</v>
      </c>
      <c r="E20" s="40">
        <v>10</v>
      </c>
      <c r="F20" s="40" t="s">
        <v>132</v>
      </c>
      <c r="G20" s="40">
        <v>1</v>
      </c>
      <c r="H20" s="40">
        <v>3101728</v>
      </c>
      <c r="I20" s="44">
        <v>0.72</v>
      </c>
      <c r="J20" s="40">
        <v>0.73</v>
      </c>
      <c r="K20" s="44">
        <v>11.55</v>
      </c>
      <c r="L20" s="40">
        <v>12.28</v>
      </c>
      <c r="M20" s="40">
        <v>11.55</v>
      </c>
      <c r="N20" s="40">
        <v>12.28</v>
      </c>
      <c r="O20" s="40">
        <v>0</v>
      </c>
      <c r="P20" s="40" t="s">
        <v>140</v>
      </c>
      <c r="R20" s="40" t="s">
        <v>134</v>
      </c>
      <c r="S20" s="40">
        <v>3</v>
      </c>
      <c r="T20" s="40">
        <v>5</v>
      </c>
      <c r="U20" s="40">
        <v>2</v>
      </c>
      <c r="V20" s="40" t="s">
        <v>136</v>
      </c>
      <c r="W20" s="40" t="s">
        <v>134</v>
      </c>
      <c r="Z20" s="40" t="s">
        <v>345</v>
      </c>
    </row>
    <row r="21" spans="1:26">
      <c r="A21" s="40" t="str">
        <f t="shared" si="0"/>
        <v>10-2</v>
      </c>
      <c r="B21" s="40">
        <v>5057</v>
      </c>
      <c r="C21" s="40">
        <v>2</v>
      </c>
      <c r="D21" s="40" t="s">
        <v>66</v>
      </c>
      <c r="E21" s="40">
        <v>10</v>
      </c>
      <c r="F21" s="40" t="s">
        <v>132</v>
      </c>
      <c r="G21" s="40">
        <v>2</v>
      </c>
      <c r="H21" s="40">
        <v>3101730</v>
      </c>
      <c r="I21" s="44">
        <v>0.97</v>
      </c>
      <c r="J21" s="40">
        <v>0.97</v>
      </c>
      <c r="K21" s="44">
        <v>12.270000000000001</v>
      </c>
      <c r="L21" s="40">
        <v>13.25</v>
      </c>
      <c r="M21" s="40">
        <v>12.28</v>
      </c>
      <c r="N21" s="40">
        <v>13.25</v>
      </c>
      <c r="O21" s="40">
        <v>0</v>
      </c>
      <c r="P21" s="40" t="s">
        <v>140</v>
      </c>
      <c r="Q21" s="40" t="s">
        <v>346</v>
      </c>
      <c r="R21" s="40" t="s">
        <v>134</v>
      </c>
      <c r="S21" s="40">
        <v>2</v>
      </c>
      <c r="T21" s="40">
        <v>5</v>
      </c>
      <c r="U21" s="40">
        <v>3</v>
      </c>
      <c r="V21" s="40" t="s">
        <v>136</v>
      </c>
      <c r="W21" s="40" t="s">
        <v>134</v>
      </c>
      <c r="Z21" s="40" t="s">
        <v>347</v>
      </c>
    </row>
    <row r="22" spans="1:26">
      <c r="A22" s="40" t="str">
        <f t="shared" si="0"/>
        <v>10-3</v>
      </c>
      <c r="B22" s="46">
        <v>5057</v>
      </c>
      <c r="C22" s="46">
        <v>2</v>
      </c>
      <c r="D22" s="46" t="s">
        <v>66</v>
      </c>
      <c r="E22" s="46">
        <v>10</v>
      </c>
      <c r="F22" s="46" t="s">
        <v>132</v>
      </c>
      <c r="G22" s="46">
        <v>3</v>
      </c>
      <c r="H22" s="46">
        <v>3101732</v>
      </c>
      <c r="I22" s="44">
        <v>0.74</v>
      </c>
      <c r="J22" s="46">
        <v>0.74</v>
      </c>
      <c r="K22" s="44">
        <v>13.240000000000002</v>
      </c>
      <c r="L22" s="46">
        <v>13.99</v>
      </c>
      <c r="M22" s="46">
        <v>13.25</v>
      </c>
      <c r="N22" s="46">
        <v>13.99</v>
      </c>
      <c r="O22" s="46">
        <v>0</v>
      </c>
      <c r="P22" s="46" t="s">
        <v>140</v>
      </c>
      <c r="Q22" s="46" t="s">
        <v>348</v>
      </c>
      <c r="R22" s="46" t="s">
        <v>134</v>
      </c>
      <c r="S22" s="46">
        <v>2</v>
      </c>
      <c r="T22" s="46">
        <v>5</v>
      </c>
      <c r="U22" s="46">
        <v>4</v>
      </c>
      <c r="V22" s="46" t="s">
        <v>137</v>
      </c>
      <c r="W22" s="46" t="s">
        <v>134</v>
      </c>
      <c r="X22" s="46"/>
      <c r="Y22" s="46"/>
      <c r="Z22" s="46" t="s">
        <v>349</v>
      </c>
    </row>
    <row r="23" spans="1:26">
      <c r="A23" s="40" t="str">
        <f t="shared" si="0"/>
        <v>10-4</v>
      </c>
      <c r="B23" s="40">
        <v>5057</v>
      </c>
      <c r="C23" s="40">
        <v>2</v>
      </c>
      <c r="D23" s="40" t="s">
        <v>66</v>
      </c>
      <c r="E23" s="40">
        <v>10</v>
      </c>
      <c r="F23" s="40" t="s">
        <v>132</v>
      </c>
      <c r="G23" s="40">
        <v>4</v>
      </c>
      <c r="H23" s="40">
        <v>3101734</v>
      </c>
      <c r="I23" s="44">
        <v>0.85</v>
      </c>
      <c r="J23" s="40">
        <v>0.85</v>
      </c>
      <c r="K23" s="44">
        <v>13.980000000000002</v>
      </c>
      <c r="L23" s="40">
        <v>14.84</v>
      </c>
      <c r="M23" s="40">
        <v>13.99</v>
      </c>
      <c r="N23" s="40">
        <v>14.84</v>
      </c>
      <c r="O23" s="40">
        <v>0</v>
      </c>
      <c r="P23" s="40" t="s">
        <v>314</v>
      </c>
      <c r="Q23" s="40" t="s">
        <v>350</v>
      </c>
      <c r="R23" s="40" t="s">
        <v>134</v>
      </c>
      <c r="S23" s="40">
        <v>1</v>
      </c>
      <c r="T23" s="40">
        <v>6</v>
      </c>
      <c r="U23" s="40">
        <v>1</v>
      </c>
      <c r="V23" s="40" t="s">
        <v>135</v>
      </c>
      <c r="W23" s="40" t="s">
        <v>134</v>
      </c>
      <c r="Z23" s="40" t="s">
        <v>351</v>
      </c>
    </row>
    <row r="24" spans="1:26">
      <c r="A24" s="40" t="str">
        <f t="shared" si="0"/>
        <v>11-1</v>
      </c>
      <c r="B24" s="40">
        <v>5057</v>
      </c>
      <c r="C24" s="40">
        <v>2</v>
      </c>
      <c r="D24" s="40" t="s">
        <v>66</v>
      </c>
      <c r="E24" s="40">
        <v>11</v>
      </c>
      <c r="F24" s="40" t="s">
        <v>132</v>
      </c>
      <c r="G24" s="40">
        <v>1</v>
      </c>
      <c r="H24" s="40">
        <v>3101736</v>
      </c>
      <c r="I24" s="44">
        <v>0.68</v>
      </c>
      <c r="J24" s="40">
        <v>0.68</v>
      </c>
      <c r="K24" s="44">
        <v>14.6</v>
      </c>
      <c r="L24" s="40">
        <v>15.28</v>
      </c>
      <c r="M24" s="40">
        <v>14.6</v>
      </c>
      <c r="N24" s="40">
        <v>15.28</v>
      </c>
      <c r="O24" s="40">
        <v>0</v>
      </c>
      <c r="P24" s="40" t="s">
        <v>314</v>
      </c>
      <c r="Q24" s="40" t="s">
        <v>352</v>
      </c>
      <c r="R24" s="40" t="s">
        <v>134</v>
      </c>
      <c r="S24" s="40">
        <v>1</v>
      </c>
      <c r="T24" s="40">
        <v>6</v>
      </c>
      <c r="U24" s="40">
        <v>2</v>
      </c>
      <c r="V24" s="40" t="s">
        <v>136</v>
      </c>
      <c r="W24" s="40" t="s">
        <v>134</v>
      </c>
      <c r="Z24" s="40" t="s">
        <v>353</v>
      </c>
    </row>
    <row r="25" spans="1:26">
      <c r="A25" s="40" t="str">
        <f t="shared" si="0"/>
        <v>11-2</v>
      </c>
      <c r="B25" s="40">
        <v>5057</v>
      </c>
      <c r="C25" s="40">
        <v>2</v>
      </c>
      <c r="D25" s="40" t="s">
        <v>66</v>
      </c>
      <c r="E25" s="40">
        <v>11</v>
      </c>
      <c r="F25" s="40" t="s">
        <v>132</v>
      </c>
      <c r="G25" s="40">
        <v>2</v>
      </c>
      <c r="H25" s="40">
        <v>3101738</v>
      </c>
      <c r="I25" s="44">
        <v>0.96499999999999997</v>
      </c>
      <c r="J25" s="40">
        <v>0.97</v>
      </c>
      <c r="K25" s="44">
        <v>15.28</v>
      </c>
      <c r="L25" s="40">
        <v>16.25</v>
      </c>
      <c r="M25" s="40">
        <v>15.28</v>
      </c>
      <c r="N25" s="40">
        <v>16.25</v>
      </c>
      <c r="O25" s="40">
        <v>0</v>
      </c>
      <c r="P25" s="40" t="s">
        <v>314</v>
      </c>
      <c r="Q25" s="40" t="s">
        <v>354</v>
      </c>
      <c r="R25" s="40" t="s">
        <v>134</v>
      </c>
      <c r="S25" s="40">
        <v>1</v>
      </c>
      <c r="T25" s="40">
        <v>6</v>
      </c>
      <c r="U25" s="40">
        <v>3</v>
      </c>
      <c r="V25" s="40" t="s">
        <v>136</v>
      </c>
      <c r="W25" s="40" t="s">
        <v>134</v>
      </c>
      <c r="Z25" s="40" t="s">
        <v>355</v>
      </c>
    </row>
    <row r="26" spans="1:26">
      <c r="A26" s="40" t="str">
        <f t="shared" si="0"/>
        <v>11-3</v>
      </c>
      <c r="B26" s="46">
        <v>5057</v>
      </c>
      <c r="C26" s="46">
        <v>2</v>
      </c>
      <c r="D26" s="46" t="s">
        <v>66</v>
      </c>
      <c r="E26" s="46">
        <v>11</v>
      </c>
      <c r="F26" s="46" t="s">
        <v>132</v>
      </c>
      <c r="G26" s="46">
        <v>3</v>
      </c>
      <c r="H26" s="46">
        <v>3101740</v>
      </c>
      <c r="I26" s="44">
        <v>0.94499999999999995</v>
      </c>
      <c r="J26" s="46">
        <v>0.95</v>
      </c>
      <c r="K26" s="44">
        <v>16.245000000000001</v>
      </c>
      <c r="L26" s="46">
        <v>17.2</v>
      </c>
      <c r="M26" s="46">
        <v>16.25</v>
      </c>
      <c r="N26" s="46">
        <v>17.2</v>
      </c>
      <c r="O26" s="46">
        <v>0</v>
      </c>
      <c r="P26" s="46" t="s">
        <v>314</v>
      </c>
      <c r="Q26" s="46" t="s">
        <v>356</v>
      </c>
      <c r="R26" s="46" t="s">
        <v>134</v>
      </c>
      <c r="S26" s="46">
        <v>1</v>
      </c>
      <c r="T26" s="46">
        <v>6</v>
      </c>
      <c r="U26" s="46">
        <v>4</v>
      </c>
      <c r="V26" s="46" t="s">
        <v>137</v>
      </c>
      <c r="W26" s="46" t="s">
        <v>134</v>
      </c>
      <c r="X26" s="46"/>
      <c r="Y26" s="46"/>
      <c r="Z26" s="46" t="s">
        <v>357</v>
      </c>
    </row>
    <row r="27" spans="1:26">
      <c r="A27" s="40" t="str">
        <f t="shared" si="0"/>
        <v>11-4</v>
      </c>
      <c r="B27" s="40">
        <v>5057</v>
      </c>
      <c r="C27" s="40">
        <v>2</v>
      </c>
      <c r="D27" s="40" t="s">
        <v>66</v>
      </c>
      <c r="E27" s="40">
        <v>11</v>
      </c>
      <c r="F27" s="40" t="s">
        <v>132</v>
      </c>
      <c r="G27" s="40">
        <v>4</v>
      </c>
      <c r="H27" s="40">
        <v>3101742</v>
      </c>
      <c r="I27" s="44">
        <v>0.64500000000000002</v>
      </c>
      <c r="J27" s="40">
        <v>0.65</v>
      </c>
      <c r="K27" s="44">
        <v>17.190000000000001</v>
      </c>
      <c r="L27" s="40">
        <v>17.850000000000001</v>
      </c>
      <c r="M27" s="40">
        <v>17.2</v>
      </c>
      <c r="N27" s="40">
        <v>17.850000000000001</v>
      </c>
      <c r="O27" s="40">
        <v>0</v>
      </c>
      <c r="P27" s="40" t="s">
        <v>314</v>
      </c>
      <c r="R27" s="40" t="s">
        <v>134</v>
      </c>
      <c r="S27" s="40">
        <v>1</v>
      </c>
      <c r="T27" s="40">
        <v>7</v>
      </c>
      <c r="U27" s="40">
        <v>1</v>
      </c>
      <c r="V27" s="40" t="s">
        <v>135</v>
      </c>
      <c r="W27" s="40" t="s">
        <v>134</v>
      </c>
      <c r="Z27" s="40" t="s">
        <v>358</v>
      </c>
    </row>
    <row r="28" spans="1:26">
      <c r="A28" s="40" t="str">
        <f t="shared" si="0"/>
        <v>12-1</v>
      </c>
      <c r="B28" s="40">
        <v>5057</v>
      </c>
      <c r="C28" s="40">
        <v>2</v>
      </c>
      <c r="D28" s="40" t="s">
        <v>66</v>
      </c>
      <c r="E28" s="40">
        <v>12</v>
      </c>
      <c r="F28" s="40" t="s">
        <v>132</v>
      </c>
      <c r="G28" s="40">
        <v>1</v>
      </c>
      <c r="H28" s="40">
        <v>3101744</v>
      </c>
      <c r="I28" s="44">
        <v>0.42499999999999999</v>
      </c>
      <c r="J28" s="40">
        <v>0.4</v>
      </c>
      <c r="K28" s="44">
        <v>17.649999999999999</v>
      </c>
      <c r="L28" s="40">
        <v>18.05</v>
      </c>
      <c r="M28" s="40">
        <v>17.649999999999999</v>
      </c>
      <c r="N28" s="40">
        <v>18.05</v>
      </c>
      <c r="O28" s="40">
        <v>0</v>
      </c>
      <c r="P28" s="40" t="s">
        <v>314</v>
      </c>
      <c r="Q28" s="40" t="s">
        <v>359</v>
      </c>
      <c r="R28" s="40" t="s">
        <v>134</v>
      </c>
      <c r="S28" s="40">
        <v>1</v>
      </c>
      <c r="T28" s="40">
        <v>7</v>
      </c>
      <c r="U28" s="40">
        <v>2</v>
      </c>
      <c r="V28" s="40" t="s">
        <v>136</v>
      </c>
      <c r="W28" s="40" t="s">
        <v>134</v>
      </c>
      <c r="Z28" s="40" t="s">
        <v>360</v>
      </c>
    </row>
    <row r="29" spans="1:26">
      <c r="A29" s="40" t="str">
        <f t="shared" si="0"/>
        <v>12-2</v>
      </c>
      <c r="B29" s="40">
        <v>5057</v>
      </c>
      <c r="C29" s="40">
        <v>2</v>
      </c>
      <c r="D29" s="40" t="s">
        <v>66</v>
      </c>
      <c r="E29" s="40">
        <v>12</v>
      </c>
      <c r="F29" s="40" t="s">
        <v>132</v>
      </c>
      <c r="G29" s="40">
        <v>2</v>
      </c>
      <c r="H29" s="40">
        <v>3101746</v>
      </c>
      <c r="I29" s="44">
        <v>1</v>
      </c>
      <c r="J29" s="40">
        <v>0.95</v>
      </c>
      <c r="K29" s="44">
        <v>18.074999999999999</v>
      </c>
      <c r="L29" s="40">
        <v>19</v>
      </c>
      <c r="M29" s="40">
        <v>18.05</v>
      </c>
      <c r="N29" s="40">
        <v>19</v>
      </c>
      <c r="O29" s="40">
        <v>0</v>
      </c>
      <c r="P29" s="40" t="s">
        <v>314</v>
      </c>
      <c r="Q29" s="40" t="s">
        <v>361</v>
      </c>
      <c r="R29" s="40" t="s">
        <v>134</v>
      </c>
      <c r="S29" s="40">
        <v>1</v>
      </c>
      <c r="T29" s="40">
        <v>7</v>
      </c>
      <c r="U29" s="40">
        <v>3</v>
      </c>
      <c r="V29" s="40" t="s">
        <v>136</v>
      </c>
      <c r="W29" s="40" t="s">
        <v>134</v>
      </c>
      <c r="Z29" s="40" t="s">
        <v>362</v>
      </c>
    </row>
    <row r="30" spans="1:26">
      <c r="A30" s="40" t="str">
        <f t="shared" si="0"/>
        <v>12-3</v>
      </c>
      <c r="B30" s="40">
        <v>5057</v>
      </c>
      <c r="C30" s="40">
        <v>2</v>
      </c>
      <c r="D30" s="40" t="s">
        <v>66</v>
      </c>
      <c r="E30" s="40">
        <v>12</v>
      </c>
      <c r="F30" s="40" t="s">
        <v>132</v>
      </c>
      <c r="G30" s="40">
        <v>3</v>
      </c>
      <c r="H30" s="40">
        <v>3101748</v>
      </c>
      <c r="I30" s="44">
        <v>0.315</v>
      </c>
      <c r="J30" s="40">
        <v>0.315</v>
      </c>
      <c r="K30" s="44">
        <v>19.074999999999999</v>
      </c>
      <c r="L30" s="40">
        <v>19.315000000000001</v>
      </c>
      <c r="M30" s="40">
        <v>19</v>
      </c>
      <c r="N30" s="40">
        <v>19.315000000000001</v>
      </c>
      <c r="O30" s="40">
        <v>0</v>
      </c>
      <c r="P30" s="40" t="s">
        <v>314</v>
      </c>
      <c r="Q30" s="40" t="s">
        <v>363</v>
      </c>
      <c r="R30" s="40" t="s">
        <v>134</v>
      </c>
      <c r="S30" s="40">
        <v>1</v>
      </c>
      <c r="T30" s="40">
        <v>7</v>
      </c>
      <c r="U30" s="40">
        <v>4</v>
      </c>
      <c r="V30" s="40" t="s">
        <v>137</v>
      </c>
      <c r="W30" s="40" t="s">
        <v>134</v>
      </c>
      <c r="Z30" s="40" t="s">
        <v>364</v>
      </c>
    </row>
    <row r="31" spans="1:26">
      <c r="A31" s="40" t="str">
        <f t="shared" si="0"/>
        <v>12-4</v>
      </c>
      <c r="B31" s="40">
        <v>5057</v>
      </c>
      <c r="C31" s="40">
        <v>2</v>
      </c>
      <c r="D31" s="40" t="s">
        <v>66</v>
      </c>
      <c r="E31" s="40">
        <v>12</v>
      </c>
      <c r="F31" s="40" t="s">
        <v>132</v>
      </c>
      <c r="G31" s="40">
        <v>4</v>
      </c>
      <c r="H31" s="40">
        <v>3101750</v>
      </c>
      <c r="I31" s="44">
        <v>1.01</v>
      </c>
      <c r="J31" s="40">
        <v>1</v>
      </c>
      <c r="K31" s="44">
        <v>19.39</v>
      </c>
      <c r="L31" s="40">
        <v>20.315000000000001</v>
      </c>
      <c r="M31" s="40">
        <v>19.315000000000001</v>
      </c>
      <c r="N31" s="40">
        <v>20.315000000000001</v>
      </c>
      <c r="O31" s="40">
        <v>0</v>
      </c>
      <c r="P31" s="40" t="s">
        <v>314</v>
      </c>
      <c r="Q31" s="40" t="s">
        <v>365</v>
      </c>
      <c r="R31" s="40" t="s">
        <v>134</v>
      </c>
      <c r="S31" s="40">
        <v>1</v>
      </c>
      <c r="T31" s="40">
        <v>8</v>
      </c>
      <c r="U31" s="40">
        <v>1</v>
      </c>
      <c r="V31" s="40" t="s">
        <v>135</v>
      </c>
      <c r="W31" s="40" t="s">
        <v>134</v>
      </c>
      <c r="Z31" s="40" t="s">
        <v>366</v>
      </c>
    </row>
    <row r="32" spans="1:26">
      <c r="A32" s="40" t="str">
        <f t="shared" si="0"/>
        <v>12-5</v>
      </c>
      <c r="B32" s="40">
        <v>5057</v>
      </c>
      <c r="C32" s="40">
        <v>2</v>
      </c>
      <c r="D32" s="40" t="s">
        <v>66</v>
      </c>
      <c r="E32" s="40">
        <v>12</v>
      </c>
      <c r="F32" s="40" t="s">
        <v>132</v>
      </c>
      <c r="G32" s="40">
        <v>5</v>
      </c>
      <c r="H32" s="40">
        <v>3101752</v>
      </c>
      <c r="I32" s="44">
        <v>0.71499999999999997</v>
      </c>
      <c r="J32" s="40">
        <v>0.72</v>
      </c>
      <c r="K32" s="44">
        <v>20.400000000000002</v>
      </c>
      <c r="L32" s="40">
        <v>21.035</v>
      </c>
      <c r="M32" s="40">
        <v>20.315000000000001</v>
      </c>
      <c r="N32" s="40">
        <v>21.035</v>
      </c>
      <c r="O32" s="40">
        <v>0</v>
      </c>
      <c r="P32" s="40" t="s">
        <v>314</v>
      </c>
      <c r="R32" s="40" t="s">
        <v>134</v>
      </c>
      <c r="S32" s="40">
        <v>1</v>
      </c>
      <c r="T32" s="40">
        <v>8</v>
      </c>
      <c r="U32" s="40">
        <v>2</v>
      </c>
      <c r="V32" s="40" t="s">
        <v>136</v>
      </c>
      <c r="W32" s="40" t="s">
        <v>134</v>
      </c>
      <c r="Z32" s="40" t="s">
        <v>367</v>
      </c>
    </row>
    <row r="33" spans="1:26">
      <c r="A33" s="40" t="str">
        <f t="shared" si="0"/>
        <v>13-1</v>
      </c>
      <c r="B33" s="40">
        <v>5057</v>
      </c>
      <c r="C33" s="40">
        <v>2</v>
      </c>
      <c r="D33" s="40" t="s">
        <v>66</v>
      </c>
      <c r="E33" s="40">
        <v>13</v>
      </c>
      <c r="F33" s="40" t="s">
        <v>132</v>
      </c>
      <c r="G33" s="40">
        <v>1</v>
      </c>
      <c r="H33" s="40">
        <v>3101754</v>
      </c>
      <c r="I33" s="44">
        <v>0.90500000000000003</v>
      </c>
      <c r="J33" s="40">
        <v>0.91</v>
      </c>
      <c r="K33" s="44">
        <v>20.7</v>
      </c>
      <c r="L33" s="40">
        <v>21.61</v>
      </c>
      <c r="M33" s="40">
        <v>20.7</v>
      </c>
      <c r="N33" s="40">
        <v>21.61</v>
      </c>
      <c r="O33" s="40">
        <v>0</v>
      </c>
      <c r="P33" s="40" t="s">
        <v>314</v>
      </c>
      <c r="Q33" s="40" t="s">
        <v>368</v>
      </c>
      <c r="R33" s="40" t="s">
        <v>134</v>
      </c>
      <c r="S33" s="40">
        <v>1</v>
      </c>
      <c r="T33" s="40">
        <v>8</v>
      </c>
      <c r="U33" s="40">
        <v>3</v>
      </c>
      <c r="V33" s="40" t="s">
        <v>136</v>
      </c>
      <c r="W33" s="40" t="s">
        <v>134</v>
      </c>
      <c r="Z33" s="40" t="s">
        <v>369</v>
      </c>
    </row>
    <row r="34" spans="1:26">
      <c r="A34" s="40" t="str">
        <f t="shared" si="0"/>
        <v>13-2</v>
      </c>
      <c r="B34" s="40">
        <v>5057</v>
      </c>
      <c r="C34" s="40">
        <v>2</v>
      </c>
      <c r="D34" s="40" t="s">
        <v>66</v>
      </c>
      <c r="E34" s="40">
        <v>13</v>
      </c>
      <c r="F34" s="40" t="s">
        <v>132</v>
      </c>
      <c r="G34" s="40">
        <v>2</v>
      </c>
      <c r="H34" s="40">
        <v>3101756</v>
      </c>
      <c r="I34" s="44">
        <v>0.78500000000000003</v>
      </c>
      <c r="J34" s="40">
        <v>0.8</v>
      </c>
      <c r="K34" s="44">
        <v>21.605</v>
      </c>
      <c r="L34" s="40">
        <v>22.41</v>
      </c>
      <c r="M34" s="40">
        <v>21.61</v>
      </c>
      <c r="N34" s="40">
        <v>22.41</v>
      </c>
      <c r="O34" s="40">
        <v>0</v>
      </c>
      <c r="P34" s="40" t="s">
        <v>314</v>
      </c>
      <c r="Q34" s="40" t="s">
        <v>370</v>
      </c>
      <c r="R34" s="40" t="s">
        <v>134</v>
      </c>
      <c r="S34" s="40">
        <v>1</v>
      </c>
      <c r="T34" s="40">
        <v>8</v>
      </c>
      <c r="U34" s="40">
        <v>4</v>
      </c>
      <c r="V34" s="40" t="s">
        <v>137</v>
      </c>
      <c r="W34" s="40" t="s">
        <v>134</v>
      </c>
      <c r="Z34" s="40" t="s">
        <v>371</v>
      </c>
    </row>
    <row r="35" spans="1:26">
      <c r="A35" s="40" t="str">
        <f t="shared" si="0"/>
        <v>13-3</v>
      </c>
      <c r="B35" s="40">
        <v>5057</v>
      </c>
      <c r="C35" s="40">
        <v>2</v>
      </c>
      <c r="D35" s="40" t="s">
        <v>66</v>
      </c>
      <c r="E35" s="40">
        <v>13</v>
      </c>
      <c r="F35" s="40" t="s">
        <v>132</v>
      </c>
      <c r="G35" s="40">
        <v>3</v>
      </c>
      <c r="H35" s="40">
        <v>3101758</v>
      </c>
      <c r="I35" s="44">
        <v>0.91500000000000004</v>
      </c>
      <c r="J35" s="40">
        <v>0.91500000000000004</v>
      </c>
      <c r="K35" s="44">
        <v>22.39</v>
      </c>
      <c r="L35" s="40">
        <v>23.324999999999999</v>
      </c>
      <c r="M35" s="40">
        <v>22.41</v>
      </c>
      <c r="N35" s="40">
        <v>23.324999999999999</v>
      </c>
      <c r="O35" s="40">
        <v>0</v>
      </c>
      <c r="P35" s="40" t="s">
        <v>314</v>
      </c>
      <c r="Q35" s="40" t="s">
        <v>372</v>
      </c>
      <c r="R35" s="40" t="s">
        <v>134</v>
      </c>
      <c r="S35" s="40">
        <v>1</v>
      </c>
      <c r="T35" s="40">
        <v>9</v>
      </c>
      <c r="U35" s="40">
        <v>1</v>
      </c>
      <c r="V35" s="40" t="s">
        <v>135</v>
      </c>
      <c r="W35" s="40" t="s">
        <v>134</v>
      </c>
      <c r="Z35" s="40" t="s">
        <v>373</v>
      </c>
    </row>
    <row r="36" spans="1:26">
      <c r="A36" s="40" t="str">
        <f t="shared" si="0"/>
        <v>13-4</v>
      </c>
      <c r="B36" s="40">
        <v>5057</v>
      </c>
      <c r="C36" s="40">
        <v>2</v>
      </c>
      <c r="D36" s="40" t="s">
        <v>66</v>
      </c>
      <c r="E36" s="40">
        <v>13</v>
      </c>
      <c r="F36" s="40" t="s">
        <v>132</v>
      </c>
      <c r="G36" s="40">
        <v>4</v>
      </c>
      <c r="H36" s="40">
        <v>3101760</v>
      </c>
      <c r="I36" s="44">
        <v>0.66500000000000004</v>
      </c>
      <c r="J36" s="40">
        <v>0.69</v>
      </c>
      <c r="K36" s="44">
        <v>23.305</v>
      </c>
      <c r="L36" s="40">
        <v>24.015000000000001</v>
      </c>
      <c r="M36" s="40">
        <v>23.324999999999999</v>
      </c>
      <c r="N36" s="40">
        <v>24.015000000000001</v>
      </c>
      <c r="O36" s="40">
        <v>0</v>
      </c>
      <c r="P36" s="40" t="s">
        <v>314</v>
      </c>
      <c r="Q36" s="40" t="s">
        <v>374</v>
      </c>
      <c r="R36" s="40" t="s">
        <v>134</v>
      </c>
      <c r="S36" s="40">
        <v>2</v>
      </c>
      <c r="T36" s="40">
        <v>9</v>
      </c>
      <c r="U36" s="40">
        <v>2</v>
      </c>
      <c r="V36" s="40" t="s">
        <v>136</v>
      </c>
      <c r="W36" s="40" t="s">
        <v>134</v>
      </c>
      <c r="Z36" s="40" t="s">
        <v>375</v>
      </c>
    </row>
    <row r="37" spans="1:26">
      <c r="A37" s="40" t="str">
        <f t="shared" si="0"/>
        <v>14-1</v>
      </c>
      <c r="B37" s="40">
        <v>5057</v>
      </c>
      <c r="C37" s="40">
        <v>2</v>
      </c>
      <c r="D37" s="40" t="s">
        <v>66</v>
      </c>
      <c r="E37" s="40">
        <v>14</v>
      </c>
      <c r="F37" s="40" t="s">
        <v>132</v>
      </c>
      <c r="G37" s="40">
        <v>1</v>
      </c>
      <c r="H37" s="40">
        <v>3101762</v>
      </c>
      <c r="I37" s="44">
        <v>0.66500000000000004</v>
      </c>
      <c r="J37" s="40">
        <v>0.67</v>
      </c>
      <c r="K37" s="44">
        <v>23.75</v>
      </c>
      <c r="L37" s="40">
        <v>24.42</v>
      </c>
      <c r="M37" s="40">
        <v>23.75</v>
      </c>
      <c r="N37" s="40">
        <v>24.42</v>
      </c>
      <c r="O37" s="40">
        <v>0</v>
      </c>
      <c r="P37" s="40" t="s">
        <v>314</v>
      </c>
      <c r="Q37" s="40" t="s">
        <v>376</v>
      </c>
      <c r="R37" s="40" t="s">
        <v>134</v>
      </c>
      <c r="S37" s="40">
        <v>1</v>
      </c>
      <c r="T37" s="40">
        <v>9</v>
      </c>
      <c r="U37" s="40">
        <v>3</v>
      </c>
      <c r="V37" s="40" t="s">
        <v>136</v>
      </c>
      <c r="W37" s="40" t="s">
        <v>134</v>
      </c>
      <c r="Z37" s="40" t="s">
        <v>377</v>
      </c>
    </row>
    <row r="38" spans="1:26">
      <c r="A38" s="40" t="str">
        <f t="shared" si="0"/>
        <v>14-2</v>
      </c>
      <c r="B38" s="40">
        <v>5057</v>
      </c>
      <c r="C38" s="40">
        <v>2</v>
      </c>
      <c r="D38" s="40" t="s">
        <v>66</v>
      </c>
      <c r="E38" s="40">
        <v>14</v>
      </c>
      <c r="F38" s="40" t="s">
        <v>132</v>
      </c>
      <c r="G38" s="40">
        <v>2</v>
      </c>
      <c r="H38" s="40">
        <v>3101764</v>
      </c>
      <c r="I38" s="44">
        <v>1.02</v>
      </c>
      <c r="J38" s="40">
        <v>1.0149999999999999</v>
      </c>
      <c r="K38" s="44">
        <v>24.414999999999999</v>
      </c>
      <c r="L38" s="40">
        <v>25.434999999999999</v>
      </c>
      <c r="M38" s="40">
        <v>24.42</v>
      </c>
      <c r="N38" s="40">
        <v>25.434999999999999</v>
      </c>
      <c r="O38" s="40">
        <v>0</v>
      </c>
      <c r="P38" s="40" t="s">
        <v>314</v>
      </c>
      <c r="Q38" s="40" t="s">
        <v>378</v>
      </c>
      <c r="R38" s="40" t="s">
        <v>134</v>
      </c>
      <c r="S38" s="40">
        <v>1</v>
      </c>
      <c r="T38" s="40">
        <v>9</v>
      </c>
      <c r="U38" s="40">
        <v>4</v>
      </c>
      <c r="V38" s="40" t="s">
        <v>137</v>
      </c>
      <c r="W38" s="40" t="s">
        <v>134</v>
      </c>
      <c r="Z38" s="40" t="s">
        <v>379</v>
      </c>
    </row>
    <row r="39" spans="1:26">
      <c r="A39" s="40" t="str">
        <f t="shared" si="0"/>
        <v>14-3</v>
      </c>
      <c r="B39" s="40">
        <v>5057</v>
      </c>
      <c r="C39" s="40">
        <v>2</v>
      </c>
      <c r="D39" s="40" t="s">
        <v>66</v>
      </c>
      <c r="E39" s="40">
        <v>14</v>
      </c>
      <c r="F39" s="40" t="s">
        <v>132</v>
      </c>
      <c r="G39" s="40">
        <v>3</v>
      </c>
      <c r="H39" s="40">
        <v>3101766</v>
      </c>
      <c r="I39" s="44">
        <v>0.56000000000000005</v>
      </c>
      <c r="J39" s="40">
        <v>0.55000000000000004</v>
      </c>
      <c r="K39" s="44">
        <v>25.434999999999999</v>
      </c>
      <c r="L39" s="40">
        <v>25.984999999999999</v>
      </c>
      <c r="M39" s="40">
        <v>25.434999999999999</v>
      </c>
      <c r="N39" s="40">
        <v>25.984999999999999</v>
      </c>
      <c r="O39" s="40">
        <v>0</v>
      </c>
      <c r="P39" s="40" t="s">
        <v>314</v>
      </c>
      <c r="Q39" s="40" t="s">
        <v>380</v>
      </c>
      <c r="R39" s="40" t="s">
        <v>134</v>
      </c>
      <c r="S39" s="40">
        <v>1</v>
      </c>
      <c r="T39" s="40">
        <v>10</v>
      </c>
      <c r="U39" s="40">
        <v>1</v>
      </c>
      <c r="V39" s="40" t="s">
        <v>135</v>
      </c>
      <c r="W39" s="40" t="s">
        <v>134</v>
      </c>
      <c r="Z39" s="40" t="s">
        <v>381</v>
      </c>
    </row>
    <row r="40" spans="1:26">
      <c r="A40" s="40" t="str">
        <f t="shared" si="0"/>
        <v>14-4</v>
      </c>
      <c r="B40" s="40">
        <v>5057</v>
      </c>
      <c r="C40" s="40">
        <v>2</v>
      </c>
      <c r="D40" s="40" t="s">
        <v>66</v>
      </c>
      <c r="E40" s="40">
        <v>14</v>
      </c>
      <c r="F40" s="40" t="s">
        <v>132</v>
      </c>
      <c r="G40" s="40">
        <v>4</v>
      </c>
      <c r="H40" s="40">
        <v>3101768</v>
      </c>
      <c r="I40" s="44">
        <v>0.85</v>
      </c>
      <c r="J40" s="40">
        <v>0.85</v>
      </c>
      <c r="K40" s="44">
        <v>25.994999999999997</v>
      </c>
      <c r="L40" s="40">
        <v>26.835000000000001</v>
      </c>
      <c r="M40" s="40">
        <v>25.984999999999999</v>
      </c>
      <c r="N40" s="40">
        <v>26.835000000000001</v>
      </c>
      <c r="O40" s="40">
        <v>0</v>
      </c>
      <c r="P40" s="40" t="s">
        <v>314</v>
      </c>
      <c r="Q40" s="40" t="s">
        <v>382</v>
      </c>
      <c r="R40" s="40" t="s">
        <v>134</v>
      </c>
      <c r="S40" s="40">
        <v>1</v>
      </c>
      <c r="T40" s="40">
        <v>10</v>
      </c>
      <c r="U40" s="40">
        <v>2</v>
      </c>
      <c r="V40" s="40" t="s">
        <v>136</v>
      </c>
      <c r="W40" s="40" t="s">
        <v>134</v>
      </c>
      <c r="Z40" s="40" t="s">
        <v>383</v>
      </c>
    </row>
    <row r="41" spans="1:26">
      <c r="A41" s="40" t="str">
        <f t="shared" si="0"/>
        <v>15-1</v>
      </c>
      <c r="B41" s="40">
        <v>5057</v>
      </c>
      <c r="C41" s="40">
        <v>2</v>
      </c>
      <c r="D41" s="40" t="s">
        <v>66</v>
      </c>
      <c r="E41" s="40">
        <v>15</v>
      </c>
      <c r="F41" s="40" t="s">
        <v>132</v>
      </c>
      <c r="G41" s="40">
        <v>1</v>
      </c>
      <c r="H41" s="40">
        <v>3101770</v>
      </c>
      <c r="I41" s="44">
        <v>0.96</v>
      </c>
      <c r="J41" s="40">
        <v>0.96</v>
      </c>
      <c r="K41" s="44">
        <v>26.8</v>
      </c>
      <c r="L41" s="40">
        <v>27.76</v>
      </c>
      <c r="M41" s="40">
        <v>26.8</v>
      </c>
      <c r="N41" s="40">
        <v>27.76</v>
      </c>
      <c r="O41" s="40">
        <v>0</v>
      </c>
      <c r="P41" s="40" t="s">
        <v>314</v>
      </c>
      <c r="Q41" s="40" t="s">
        <v>384</v>
      </c>
      <c r="R41" s="40" t="s">
        <v>134</v>
      </c>
      <c r="S41" s="40">
        <v>1</v>
      </c>
      <c r="T41" s="40">
        <v>10</v>
      </c>
      <c r="U41" s="40">
        <v>3</v>
      </c>
      <c r="V41" s="40" t="s">
        <v>136</v>
      </c>
      <c r="W41" s="40" t="s">
        <v>134</v>
      </c>
      <c r="Z41" s="40" t="s">
        <v>385</v>
      </c>
    </row>
    <row r="42" spans="1:26">
      <c r="A42" s="40" t="str">
        <f t="shared" si="0"/>
        <v>15-2</v>
      </c>
      <c r="B42" s="40">
        <v>5057</v>
      </c>
      <c r="C42" s="40">
        <v>2</v>
      </c>
      <c r="D42" s="40" t="s">
        <v>66</v>
      </c>
      <c r="E42" s="40">
        <v>15</v>
      </c>
      <c r="F42" s="40" t="s">
        <v>132</v>
      </c>
      <c r="G42" s="40">
        <v>2</v>
      </c>
      <c r="H42" s="40">
        <v>3101772</v>
      </c>
      <c r="I42" s="44">
        <v>0.86</v>
      </c>
      <c r="J42" s="40">
        <v>0.86499999999999999</v>
      </c>
      <c r="K42" s="44">
        <v>27.76</v>
      </c>
      <c r="L42" s="40">
        <v>28.625</v>
      </c>
      <c r="M42" s="40">
        <v>27.76</v>
      </c>
      <c r="N42" s="40">
        <v>28.625</v>
      </c>
      <c r="O42" s="40">
        <v>0</v>
      </c>
      <c r="P42" s="40" t="s">
        <v>314</v>
      </c>
      <c r="Q42" s="40" t="s">
        <v>386</v>
      </c>
      <c r="R42" s="40" t="s">
        <v>134</v>
      </c>
      <c r="S42" s="40">
        <v>1</v>
      </c>
      <c r="T42" s="40">
        <v>10</v>
      </c>
      <c r="U42" s="40">
        <v>4</v>
      </c>
      <c r="V42" s="40" t="s">
        <v>137</v>
      </c>
      <c r="W42" s="40" t="s">
        <v>134</v>
      </c>
      <c r="Z42" s="40" t="s">
        <v>387</v>
      </c>
    </row>
    <row r="43" spans="1:26">
      <c r="A43" s="40" t="str">
        <f t="shared" si="0"/>
        <v>15-3</v>
      </c>
      <c r="B43" s="46">
        <v>5057</v>
      </c>
      <c r="C43" s="46">
        <v>2</v>
      </c>
      <c r="D43" s="46" t="s">
        <v>66</v>
      </c>
      <c r="E43" s="46">
        <v>15</v>
      </c>
      <c r="F43" s="46" t="s">
        <v>132</v>
      </c>
      <c r="G43" s="46">
        <v>3</v>
      </c>
      <c r="H43" s="46">
        <v>3101774</v>
      </c>
      <c r="I43" s="44">
        <v>0.49</v>
      </c>
      <c r="J43" s="46">
        <v>0.49</v>
      </c>
      <c r="K43" s="44">
        <v>28.62</v>
      </c>
      <c r="L43" s="46">
        <v>29.114999999999998</v>
      </c>
      <c r="M43" s="46">
        <v>28.625</v>
      </c>
      <c r="N43" s="46">
        <v>29.114999999999998</v>
      </c>
      <c r="O43" s="46">
        <v>0</v>
      </c>
      <c r="P43" s="46" t="s">
        <v>314</v>
      </c>
      <c r="Q43" s="46" t="s">
        <v>388</v>
      </c>
      <c r="R43" s="46" t="s">
        <v>134</v>
      </c>
      <c r="S43" s="46">
        <v>1</v>
      </c>
      <c r="T43" s="46">
        <v>11</v>
      </c>
      <c r="U43" s="46">
        <v>1</v>
      </c>
      <c r="V43" s="46" t="s">
        <v>135</v>
      </c>
      <c r="W43" s="46" t="s">
        <v>134</v>
      </c>
      <c r="X43" s="46"/>
      <c r="Y43" s="46"/>
      <c r="Z43" s="46" t="s">
        <v>389</v>
      </c>
    </row>
    <row r="44" spans="1:26">
      <c r="A44" s="40" t="str">
        <f t="shared" si="0"/>
        <v>15-4</v>
      </c>
      <c r="B44" s="40">
        <v>5057</v>
      </c>
      <c r="C44" s="40">
        <v>2</v>
      </c>
      <c r="D44" s="40" t="s">
        <v>66</v>
      </c>
      <c r="E44" s="40">
        <v>15</v>
      </c>
      <c r="F44" s="40" t="s">
        <v>132</v>
      </c>
      <c r="G44" s="40">
        <v>4</v>
      </c>
      <c r="H44" s="40">
        <v>3101776</v>
      </c>
      <c r="I44" s="44">
        <v>0.94</v>
      </c>
      <c r="J44" s="40">
        <v>0.94</v>
      </c>
      <c r="K44" s="44">
        <v>29.11</v>
      </c>
      <c r="L44" s="40">
        <v>30.055</v>
      </c>
      <c r="M44" s="40">
        <v>29.114999999999998</v>
      </c>
      <c r="N44" s="40">
        <v>30.055</v>
      </c>
      <c r="O44" s="40">
        <v>0</v>
      </c>
      <c r="P44" s="40" t="s">
        <v>314</v>
      </c>
      <c r="Q44" s="40" t="s">
        <v>390</v>
      </c>
      <c r="R44" s="40" t="s">
        <v>134</v>
      </c>
      <c r="S44" s="40">
        <v>1</v>
      </c>
      <c r="T44" s="40">
        <v>11</v>
      </c>
      <c r="U44" s="40">
        <v>2</v>
      </c>
      <c r="V44" s="40" t="s">
        <v>136</v>
      </c>
      <c r="W44" s="40" t="s">
        <v>134</v>
      </c>
      <c r="Z44" s="40" t="s">
        <v>391</v>
      </c>
    </row>
    <row r="45" spans="1:26">
      <c r="A45" s="40" t="str">
        <f t="shared" si="0"/>
        <v>16-1</v>
      </c>
      <c r="B45" s="40">
        <v>5057</v>
      </c>
      <c r="C45" s="40">
        <v>2</v>
      </c>
      <c r="D45" s="40" t="s">
        <v>66</v>
      </c>
      <c r="E45" s="40">
        <v>16</v>
      </c>
      <c r="F45" s="40" t="s">
        <v>132</v>
      </c>
      <c r="G45" s="40">
        <v>1</v>
      </c>
      <c r="H45" s="40">
        <v>3101778</v>
      </c>
      <c r="I45" s="44">
        <v>0.62</v>
      </c>
      <c r="J45" s="40">
        <v>0.625</v>
      </c>
      <c r="K45" s="44">
        <v>29.85</v>
      </c>
      <c r="L45" s="40">
        <v>30.475000000000001</v>
      </c>
      <c r="M45" s="40">
        <v>29.85</v>
      </c>
      <c r="N45" s="40">
        <v>30.475000000000001</v>
      </c>
      <c r="O45" s="40">
        <v>0</v>
      </c>
      <c r="P45" s="40" t="s">
        <v>314</v>
      </c>
      <c r="Q45" s="40" t="s">
        <v>392</v>
      </c>
      <c r="R45" s="40" t="s">
        <v>134</v>
      </c>
      <c r="S45" s="40">
        <v>1</v>
      </c>
      <c r="T45" s="40">
        <v>11</v>
      </c>
      <c r="U45" s="40">
        <v>3</v>
      </c>
      <c r="V45" s="40" t="s">
        <v>136</v>
      </c>
      <c r="W45" s="40" t="s">
        <v>134</v>
      </c>
      <c r="Z45" s="40" t="s">
        <v>393</v>
      </c>
    </row>
    <row r="46" spans="1:26">
      <c r="A46" s="40" t="str">
        <f t="shared" si="0"/>
        <v>16-2</v>
      </c>
      <c r="B46" s="40">
        <v>5057</v>
      </c>
      <c r="C46" s="40">
        <v>2</v>
      </c>
      <c r="D46" s="40" t="s">
        <v>66</v>
      </c>
      <c r="E46" s="40">
        <v>16</v>
      </c>
      <c r="F46" s="40" t="s">
        <v>132</v>
      </c>
      <c r="G46" s="40">
        <v>2</v>
      </c>
      <c r="H46" s="40">
        <v>3101780</v>
      </c>
      <c r="I46" s="44">
        <v>0.80500000000000005</v>
      </c>
      <c r="J46" s="40">
        <v>0.81</v>
      </c>
      <c r="K46" s="44">
        <v>30.470000000000002</v>
      </c>
      <c r="L46" s="40">
        <v>31.285</v>
      </c>
      <c r="M46" s="40">
        <v>30.475000000000001</v>
      </c>
      <c r="N46" s="40">
        <v>31.285</v>
      </c>
      <c r="O46" s="40">
        <v>0</v>
      </c>
      <c r="P46" s="40" t="s">
        <v>314</v>
      </c>
      <c r="Q46" s="40" t="s">
        <v>394</v>
      </c>
      <c r="R46" s="40" t="s">
        <v>134</v>
      </c>
      <c r="S46" s="40">
        <v>1</v>
      </c>
      <c r="T46" s="40">
        <v>11</v>
      </c>
      <c r="U46" s="40">
        <v>4</v>
      </c>
      <c r="V46" s="40" t="s">
        <v>137</v>
      </c>
      <c r="W46" s="40" t="s">
        <v>134</v>
      </c>
      <c r="Z46" s="40" t="s">
        <v>395</v>
      </c>
    </row>
    <row r="47" spans="1:26">
      <c r="A47" s="40" t="str">
        <f t="shared" si="0"/>
        <v>16-3</v>
      </c>
      <c r="B47" s="46">
        <v>5057</v>
      </c>
      <c r="C47" s="46">
        <v>2</v>
      </c>
      <c r="D47" s="46" t="s">
        <v>66</v>
      </c>
      <c r="E47" s="46">
        <v>16</v>
      </c>
      <c r="F47" s="46" t="s">
        <v>132</v>
      </c>
      <c r="G47" s="46">
        <v>3</v>
      </c>
      <c r="H47" s="46">
        <v>3101782</v>
      </c>
      <c r="I47" s="44">
        <v>0.82499999999999996</v>
      </c>
      <c r="J47" s="46">
        <v>0.83</v>
      </c>
      <c r="K47" s="44">
        <v>31.275000000000002</v>
      </c>
      <c r="L47" s="46">
        <v>32.115000000000002</v>
      </c>
      <c r="M47" s="46">
        <v>31.285</v>
      </c>
      <c r="N47" s="46">
        <v>32.115000000000002</v>
      </c>
      <c r="O47" s="46">
        <v>0</v>
      </c>
      <c r="P47" s="46" t="s">
        <v>314</v>
      </c>
      <c r="Q47" s="46" t="s">
        <v>396</v>
      </c>
      <c r="R47" s="46" t="s">
        <v>134</v>
      </c>
      <c r="S47" s="46">
        <v>1</v>
      </c>
      <c r="T47" s="46">
        <v>12</v>
      </c>
      <c r="U47" s="46">
        <v>1</v>
      </c>
      <c r="V47" s="46" t="s">
        <v>135</v>
      </c>
      <c r="W47" s="46" t="s">
        <v>134</v>
      </c>
      <c r="X47" s="46"/>
      <c r="Y47" s="46"/>
      <c r="Z47" s="46" t="s">
        <v>397</v>
      </c>
    </row>
    <row r="48" spans="1:26">
      <c r="A48" s="40" t="str">
        <f t="shared" si="0"/>
        <v>16-4</v>
      </c>
      <c r="B48" s="40">
        <v>5057</v>
      </c>
      <c r="C48" s="40">
        <v>2</v>
      </c>
      <c r="D48" s="40" t="s">
        <v>66</v>
      </c>
      <c r="E48" s="40">
        <v>16</v>
      </c>
      <c r="F48" s="40" t="s">
        <v>132</v>
      </c>
      <c r="G48" s="40">
        <v>4</v>
      </c>
      <c r="H48" s="40">
        <v>3101784</v>
      </c>
      <c r="I48" s="44">
        <v>0.90500000000000003</v>
      </c>
      <c r="J48" s="40">
        <v>0.91</v>
      </c>
      <c r="K48" s="44">
        <v>32.1</v>
      </c>
      <c r="L48" s="40">
        <v>33.024999999999999</v>
      </c>
      <c r="M48" s="40">
        <v>32.115000000000002</v>
      </c>
      <c r="N48" s="40">
        <v>33.024999999999999</v>
      </c>
      <c r="O48" s="40">
        <v>0</v>
      </c>
      <c r="P48" s="40" t="s">
        <v>314</v>
      </c>
      <c r="Q48" s="40" t="s">
        <v>398</v>
      </c>
      <c r="R48" s="40" t="s">
        <v>134</v>
      </c>
      <c r="S48" s="40">
        <v>1</v>
      </c>
      <c r="T48" s="40">
        <v>12</v>
      </c>
      <c r="U48" s="40">
        <v>2</v>
      </c>
      <c r="V48" s="40" t="s">
        <v>136</v>
      </c>
      <c r="W48" s="40" t="s">
        <v>134</v>
      </c>
      <c r="Z48" s="40" t="s">
        <v>399</v>
      </c>
    </row>
    <row r="49" spans="1:26">
      <c r="A49" s="40" t="str">
        <f t="shared" si="0"/>
        <v>17-1</v>
      </c>
      <c r="B49" s="40">
        <v>5057</v>
      </c>
      <c r="C49" s="40">
        <v>2</v>
      </c>
      <c r="D49" s="40" t="s">
        <v>66</v>
      </c>
      <c r="E49" s="40">
        <v>17</v>
      </c>
      <c r="F49" s="40" t="s">
        <v>132</v>
      </c>
      <c r="G49" s="40">
        <v>1</v>
      </c>
      <c r="H49" s="40">
        <v>3101786</v>
      </c>
      <c r="I49" s="44">
        <v>0.82</v>
      </c>
      <c r="J49" s="40">
        <v>0.82</v>
      </c>
      <c r="K49" s="44">
        <v>32.9</v>
      </c>
      <c r="L49" s="40">
        <v>33.72</v>
      </c>
      <c r="M49" s="40">
        <v>32.9</v>
      </c>
      <c r="N49" s="40">
        <v>33.72</v>
      </c>
      <c r="O49" s="40">
        <v>0</v>
      </c>
      <c r="P49" s="40" t="s">
        <v>314</v>
      </c>
      <c r="Q49" s="40" t="s">
        <v>400</v>
      </c>
      <c r="R49" s="40" t="s">
        <v>134</v>
      </c>
      <c r="S49" s="40">
        <v>1</v>
      </c>
      <c r="T49" s="40">
        <v>12</v>
      </c>
      <c r="U49" s="40">
        <v>3</v>
      </c>
      <c r="V49" s="40" t="s">
        <v>136</v>
      </c>
      <c r="W49" s="40" t="s">
        <v>134</v>
      </c>
      <c r="Z49" s="40" t="s">
        <v>401</v>
      </c>
    </row>
    <row r="50" spans="1:26">
      <c r="A50" s="40" t="str">
        <f t="shared" si="0"/>
        <v>17-2</v>
      </c>
      <c r="B50" s="40">
        <v>5057</v>
      </c>
      <c r="C50" s="40">
        <v>2</v>
      </c>
      <c r="D50" s="40" t="s">
        <v>66</v>
      </c>
      <c r="E50" s="40">
        <v>17</v>
      </c>
      <c r="F50" s="40" t="s">
        <v>132</v>
      </c>
      <c r="G50" s="40">
        <v>2</v>
      </c>
      <c r="H50" s="40">
        <v>3101788</v>
      </c>
      <c r="I50" s="44">
        <v>0.60499999999999998</v>
      </c>
      <c r="J50" s="40">
        <v>0.60499999999999998</v>
      </c>
      <c r="K50" s="44">
        <v>33.72</v>
      </c>
      <c r="L50" s="40">
        <v>34.325000000000003</v>
      </c>
      <c r="M50" s="40">
        <v>33.72</v>
      </c>
      <c r="N50" s="40">
        <v>34.325000000000003</v>
      </c>
      <c r="O50" s="40">
        <v>0</v>
      </c>
      <c r="P50" s="40" t="s">
        <v>314</v>
      </c>
      <c r="Q50" s="40" t="s">
        <v>402</v>
      </c>
      <c r="R50" s="40" t="s">
        <v>134</v>
      </c>
      <c r="S50" s="40">
        <v>1</v>
      </c>
      <c r="T50" s="40">
        <v>12</v>
      </c>
      <c r="U50" s="40">
        <v>4</v>
      </c>
      <c r="V50" s="40" t="s">
        <v>137</v>
      </c>
      <c r="W50" s="40" t="s">
        <v>134</v>
      </c>
      <c r="Z50" s="40" t="s">
        <v>403</v>
      </c>
    </row>
    <row r="51" spans="1:26">
      <c r="A51" s="40" t="str">
        <f t="shared" si="0"/>
        <v>17-3</v>
      </c>
      <c r="B51" s="40">
        <v>5057</v>
      </c>
      <c r="C51" s="40">
        <v>2</v>
      </c>
      <c r="D51" s="40" t="s">
        <v>66</v>
      </c>
      <c r="E51" s="40">
        <v>17</v>
      </c>
      <c r="F51" s="40" t="s">
        <v>132</v>
      </c>
      <c r="G51" s="40">
        <v>3</v>
      </c>
      <c r="H51" s="40">
        <v>3101790</v>
      </c>
      <c r="I51" s="44">
        <v>0.86</v>
      </c>
      <c r="J51" s="40">
        <v>0.85</v>
      </c>
      <c r="K51" s="44">
        <v>34.324999999999996</v>
      </c>
      <c r="L51" s="40">
        <v>35.174999999999997</v>
      </c>
      <c r="M51" s="40">
        <v>34.325000000000003</v>
      </c>
      <c r="N51" s="40">
        <v>35.174999999999997</v>
      </c>
      <c r="O51" s="40">
        <v>0</v>
      </c>
      <c r="P51" s="40" t="s">
        <v>314</v>
      </c>
      <c r="Q51" s="40" t="s">
        <v>404</v>
      </c>
      <c r="R51" s="40" t="s">
        <v>134</v>
      </c>
      <c r="S51" s="40">
        <v>1</v>
      </c>
      <c r="T51" s="40">
        <v>13</v>
      </c>
      <c r="U51" s="40">
        <v>1</v>
      </c>
      <c r="V51" s="40" t="s">
        <v>135</v>
      </c>
      <c r="W51" s="40" t="s">
        <v>134</v>
      </c>
      <c r="Z51" s="40" t="s">
        <v>405</v>
      </c>
    </row>
    <row r="52" spans="1:26">
      <c r="A52" s="40" t="str">
        <f t="shared" si="0"/>
        <v>17-4</v>
      </c>
      <c r="B52" s="40">
        <v>5057</v>
      </c>
      <c r="C52" s="40">
        <v>2</v>
      </c>
      <c r="D52" s="40" t="s">
        <v>66</v>
      </c>
      <c r="E52" s="40">
        <v>17</v>
      </c>
      <c r="F52" s="40" t="s">
        <v>132</v>
      </c>
      <c r="G52" s="40">
        <v>4</v>
      </c>
      <c r="H52" s="40">
        <v>3101792</v>
      </c>
      <c r="I52" s="44">
        <v>0.96</v>
      </c>
      <c r="J52" s="40">
        <v>0.96499999999999997</v>
      </c>
      <c r="K52" s="44">
        <v>35.184999999999995</v>
      </c>
      <c r="L52" s="40">
        <v>36.14</v>
      </c>
      <c r="M52" s="40">
        <v>35.174999999999997</v>
      </c>
      <c r="N52" s="40">
        <v>36.14</v>
      </c>
      <c r="O52" s="40">
        <v>0</v>
      </c>
      <c r="P52" s="40" t="s">
        <v>314</v>
      </c>
      <c r="R52" s="40" t="s">
        <v>134</v>
      </c>
      <c r="S52" s="40">
        <v>1</v>
      </c>
      <c r="T52" s="40">
        <v>13</v>
      </c>
      <c r="U52" s="40">
        <v>2</v>
      </c>
      <c r="V52" s="40" t="s">
        <v>136</v>
      </c>
      <c r="W52" s="40" t="s">
        <v>134</v>
      </c>
      <c r="Z52" s="40" t="s">
        <v>406</v>
      </c>
    </row>
    <row r="53" spans="1:26">
      <c r="A53" s="40" t="str">
        <f t="shared" si="0"/>
        <v>18-1</v>
      </c>
      <c r="B53" s="40">
        <v>5057</v>
      </c>
      <c r="C53" s="40">
        <v>2</v>
      </c>
      <c r="D53" s="40" t="s">
        <v>66</v>
      </c>
      <c r="E53" s="40">
        <v>18</v>
      </c>
      <c r="F53" s="40" t="s">
        <v>132</v>
      </c>
      <c r="G53" s="40">
        <v>1</v>
      </c>
      <c r="H53" s="40">
        <v>3101794</v>
      </c>
      <c r="I53" s="44">
        <v>0.78</v>
      </c>
      <c r="J53" s="40">
        <v>0.82</v>
      </c>
      <c r="K53" s="44">
        <v>35.950000000000003</v>
      </c>
      <c r="L53" s="40">
        <v>36.770000000000003</v>
      </c>
      <c r="M53" s="40">
        <v>35.950000000000003</v>
      </c>
      <c r="N53" s="40">
        <v>36.770000000000003</v>
      </c>
      <c r="O53" s="40">
        <v>0</v>
      </c>
      <c r="P53" s="40" t="s">
        <v>314</v>
      </c>
      <c r="Q53" s="40" t="s">
        <v>407</v>
      </c>
      <c r="R53" s="40" t="s">
        <v>134</v>
      </c>
      <c r="S53" s="40">
        <v>5</v>
      </c>
      <c r="T53" s="40">
        <v>13</v>
      </c>
      <c r="U53" s="40">
        <v>3</v>
      </c>
      <c r="V53" s="40" t="s">
        <v>136</v>
      </c>
      <c r="W53" s="40" t="s">
        <v>134</v>
      </c>
      <c r="Z53" s="40" t="s">
        <v>408</v>
      </c>
    </row>
    <row r="54" spans="1:26">
      <c r="A54" s="40" t="str">
        <f t="shared" si="0"/>
        <v>18-2</v>
      </c>
      <c r="B54" s="40">
        <v>5057</v>
      </c>
      <c r="C54" s="40">
        <v>2</v>
      </c>
      <c r="D54" s="40" t="s">
        <v>66</v>
      </c>
      <c r="E54" s="40">
        <v>18</v>
      </c>
      <c r="F54" s="40" t="s">
        <v>132</v>
      </c>
      <c r="G54" s="40">
        <v>2</v>
      </c>
      <c r="H54" s="40">
        <v>3101796</v>
      </c>
      <c r="I54" s="44">
        <v>0.9</v>
      </c>
      <c r="J54" s="40">
        <v>0.9</v>
      </c>
      <c r="K54" s="44">
        <v>36.730000000000004</v>
      </c>
      <c r="L54" s="40">
        <v>37.67</v>
      </c>
      <c r="M54" s="40">
        <v>36.770000000000003</v>
      </c>
      <c r="N54" s="40">
        <v>37.67</v>
      </c>
      <c r="O54" s="40">
        <v>0</v>
      </c>
      <c r="P54" s="40" t="s">
        <v>314</v>
      </c>
      <c r="Q54" s="40" t="s">
        <v>409</v>
      </c>
      <c r="R54" s="40" t="s">
        <v>134</v>
      </c>
      <c r="S54" s="40">
        <v>1</v>
      </c>
      <c r="T54" s="40">
        <v>13</v>
      </c>
      <c r="U54" s="40">
        <v>4</v>
      </c>
      <c r="V54" s="40" t="s">
        <v>137</v>
      </c>
      <c r="W54" s="40" t="s">
        <v>134</v>
      </c>
      <c r="Z54" s="40" t="s">
        <v>410</v>
      </c>
    </row>
    <row r="55" spans="1:26">
      <c r="A55" s="40" t="str">
        <f t="shared" si="0"/>
        <v>18-3</v>
      </c>
      <c r="B55" s="40">
        <v>5057</v>
      </c>
      <c r="C55" s="40">
        <v>2</v>
      </c>
      <c r="D55" s="40" t="s">
        <v>66</v>
      </c>
      <c r="E55" s="40">
        <v>18</v>
      </c>
      <c r="F55" s="40" t="s">
        <v>132</v>
      </c>
      <c r="G55" s="40">
        <v>3</v>
      </c>
      <c r="H55" s="40">
        <v>3101798</v>
      </c>
      <c r="I55" s="44">
        <v>0.71</v>
      </c>
      <c r="J55" s="40">
        <v>0.71</v>
      </c>
      <c r="K55" s="44">
        <v>37.630000000000003</v>
      </c>
      <c r="L55" s="40">
        <v>38.380000000000003</v>
      </c>
      <c r="M55" s="40">
        <v>37.67</v>
      </c>
      <c r="N55" s="40">
        <v>38.380000000000003</v>
      </c>
      <c r="O55" s="40">
        <v>0</v>
      </c>
      <c r="P55" s="40" t="s">
        <v>314</v>
      </c>
      <c r="Q55" s="40" t="s">
        <v>411</v>
      </c>
      <c r="R55" s="40" t="s">
        <v>134</v>
      </c>
      <c r="S55" s="40">
        <v>1</v>
      </c>
      <c r="T55" s="40">
        <v>14</v>
      </c>
      <c r="U55" s="40">
        <v>1</v>
      </c>
      <c r="V55" s="40" t="s">
        <v>135</v>
      </c>
      <c r="W55" s="40" t="s">
        <v>134</v>
      </c>
      <c r="Z55" s="40" t="s">
        <v>412</v>
      </c>
    </row>
    <row r="56" spans="1:26">
      <c r="A56" s="40" t="str">
        <f t="shared" si="0"/>
        <v>18-4</v>
      </c>
      <c r="B56" s="40">
        <v>5057</v>
      </c>
      <c r="C56" s="40">
        <v>2</v>
      </c>
      <c r="D56" s="40" t="s">
        <v>66</v>
      </c>
      <c r="E56" s="40">
        <v>18</v>
      </c>
      <c r="F56" s="40" t="s">
        <v>132</v>
      </c>
      <c r="G56" s="40">
        <v>4</v>
      </c>
      <c r="H56" s="40">
        <v>3101800</v>
      </c>
      <c r="I56" s="44">
        <v>0.88</v>
      </c>
      <c r="J56" s="40">
        <v>0.87</v>
      </c>
      <c r="K56" s="44">
        <v>38.340000000000003</v>
      </c>
      <c r="L56" s="40">
        <v>39.25</v>
      </c>
      <c r="M56" s="40">
        <v>38.380000000000003</v>
      </c>
      <c r="N56" s="40">
        <v>39.25</v>
      </c>
      <c r="O56" s="40">
        <v>0</v>
      </c>
      <c r="P56" s="40" t="s">
        <v>314</v>
      </c>
      <c r="Q56" s="40" t="s">
        <v>413</v>
      </c>
      <c r="R56" s="40" t="s">
        <v>134</v>
      </c>
      <c r="S56" s="40">
        <v>1</v>
      </c>
      <c r="T56" s="40">
        <v>14</v>
      </c>
      <c r="U56" s="40">
        <v>2</v>
      </c>
      <c r="V56" s="40" t="s">
        <v>136</v>
      </c>
      <c r="W56" s="40" t="s">
        <v>134</v>
      </c>
      <c r="Z56" s="40" t="s">
        <v>414</v>
      </c>
    </row>
    <row r="57" spans="1:26">
      <c r="A57" s="40" t="str">
        <f t="shared" si="0"/>
        <v>19-1</v>
      </c>
      <c r="B57" s="40">
        <v>5057</v>
      </c>
      <c r="C57" s="40">
        <v>2</v>
      </c>
      <c r="D57" s="40" t="s">
        <v>66</v>
      </c>
      <c r="E57" s="40">
        <v>19</v>
      </c>
      <c r="F57" s="40" t="s">
        <v>132</v>
      </c>
      <c r="G57" s="40">
        <v>1</v>
      </c>
      <c r="H57" s="40">
        <v>3101802</v>
      </c>
      <c r="I57" s="44">
        <v>1</v>
      </c>
      <c r="J57" s="40">
        <v>1</v>
      </c>
      <c r="K57" s="44">
        <v>39</v>
      </c>
      <c r="L57" s="40">
        <v>40</v>
      </c>
      <c r="M57" s="40">
        <v>39</v>
      </c>
      <c r="N57" s="40">
        <v>40</v>
      </c>
      <c r="O57" s="40">
        <v>0</v>
      </c>
      <c r="P57" s="40" t="s">
        <v>314</v>
      </c>
      <c r="Q57" s="40" t="s">
        <v>415</v>
      </c>
      <c r="R57" s="40" t="s">
        <v>134</v>
      </c>
      <c r="S57" s="40">
        <v>1</v>
      </c>
      <c r="T57" s="40">
        <v>14</v>
      </c>
      <c r="U57" s="40">
        <v>3</v>
      </c>
      <c r="V57" s="40" t="s">
        <v>136</v>
      </c>
      <c r="W57" s="40" t="s">
        <v>134</v>
      </c>
      <c r="Z57" s="40" t="s">
        <v>416</v>
      </c>
    </row>
    <row r="58" spans="1:26">
      <c r="A58" s="40" t="str">
        <f t="shared" si="0"/>
        <v>19-2</v>
      </c>
      <c r="B58" s="40">
        <v>5057</v>
      </c>
      <c r="C58" s="40">
        <v>2</v>
      </c>
      <c r="D58" s="40" t="s">
        <v>66</v>
      </c>
      <c r="E58" s="40">
        <v>19</v>
      </c>
      <c r="F58" s="40" t="s">
        <v>132</v>
      </c>
      <c r="G58" s="40">
        <v>2</v>
      </c>
      <c r="H58" s="40">
        <v>3101804</v>
      </c>
      <c r="I58" s="44">
        <v>0.96499999999999997</v>
      </c>
      <c r="J58" s="40">
        <v>0.96</v>
      </c>
      <c r="K58" s="44">
        <v>40</v>
      </c>
      <c r="L58" s="40">
        <v>40.96</v>
      </c>
      <c r="M58" s="40">
        <v>40</v>
      </c>
      <c r="N58" s="40">
        <v>40.96</v>
      </c>
      <c r="O58" s="40">
        <v>0</v>
      </c>
      <c r="P58" s="40" t="s">
        <v>314</v>
      </c>
      <c r="Q58" s="40" t="s">
        <v>417</v>
      </c>
      <c r="R58" s="40" t="s">
        <v>134</v>
      </c>
      <c r="S58" s="40">
        <v>1</v>
      </c>
      <c r="T58" s="40">
        <v>14</v>
      </c>
      <c r="U58" s="40">
        <v>4</v>
      </c>
      <c r="V58" s="40" t="s">
        <v>137</v>
      </c>
      <c r="W58" s="40" t="s">
        <v>134</v>
      </c>
      <c r="Z58" s="40" t="s">
        <v>418</v>
      </c>
    </row>
    <row r="59" spans="1:26">
      <c r="A59" s="40" t="str">
        <f t="shared" si="0"/>
        <v>19-3</v>
      </c>
      <c r="B59" s="40">
        <v>5057</v>
      </c>
      <c r="C59" s="40">
        <v>2</v>
      </c>
      <c r="D59" s="40" t="s">
        <v>66</v>
      </c>
      <c r="E59" s="40">
        <v>19</v>
      </c>
      <c r="F59" s="40" t="s">
        <v>132</v>
      </c>
      <c r="G59" s="40">
        <v>3</v>
      </c>
      <c r="H59" s="40">
        <v>3101806</v>
      </c>
      <c r="I59" s="44">
        <v>0.94499999999999995</v>
      </c>
      <c r="J59" s="40">
        <v>0.94499999999999995</v>
      </c>
      <c r="K59" s="44">
        <v>40.965000000000003</v>
      </c>
      <c r="L59" s="40">
        <v>41.905000000000001</v>
      </c>
      <c r="M59" s="40">
        <v>40.96</v>
      </c>
      <c r="N59" s="40">
        <v>41.905000000000001</v>
      </c>
      <c r="O59" s="40">
        <v>0</v>
      </c>
      <c r="P59" s="40" t="s">
        <v>314</v>
      </c>
      <c r="Q59" s="40" t="s">
        <v>419</v>
      </c>
      <c r="R59" s="40" t="s">
        <v>134</v>
      </c>
      <c r="S59" s="40">
        <v>1</v>
      </c>
      <c r="T59" s="40">
        <v>15</v>
      </c>
      <c r="U59" s="40">
        <v>1</v>
      </c>
      <c r="V59" s="40" t="s">
        <v>135</v>
      </c>
      <c r="W59" s="40" t="s">
        <v>134</v>
      </c>
      <c r="Z59" s="40" t="s">
        <v>420</v>
      </c>
    </row>
    <row r="60" spans="1:26">
      <c r="A60" s="40" t="str">
        <f t="shared" si="0"/>
        <v>20-1</v>
      </c>
      <c r="B60" s="40">
        <v>5057</v>
      </c>
      <c r="C60" s="40">
        <v>2</v>
      </c>
      <c r="D60" s="40" t="s">
        <v>66</v>
      </c>
      <c r="E60" s="40">
        <v>20</v>
      </c>
      <c r="F60" s="40" t="s">
        <v>132</v>
      </c>
      <c r="G60" s="40">
        <v>1</v>
      </c>
      <c r="H60" s="40">
        <v>3101808</v>
      </c>
      <c r="I60" s="44">
        <v>0.89</v>
      </c>
      <c r="J60" s="40">
        <v>0.89</v>
      </c>
      <c r="K60" s="44">
        <v>42.05</v>
      </c>
      <c r="L60" s="40">
        <v>42.94</v>
      </c>
      <c r="M60" s="40">
        <v>42.05</v>
      </c>
      <c r="N60" s="40">
        <v>42.94</v>
      </c>
      <c r="O60" s="40">
        <v>0</v>
      </c>
      <c r="P60" s="40" t="s">
        <v>314</v>
      </c>
      <c r="Q60" s="40" t="s">
        <v>421</v>
      </c>
      <c r="R60" s="40" t="s">
        <v>134</v>
      </c>
      <c r="S60" s="40">
        <v>1</v>
      </c>
      <c r="T60" s="40">
        <v>15</v>
      </c>
      <c r="U60" s="40">
        <v>2</v>
      </c>
      <c r="V60" s="40" t="s">
        <v>136</v>
      </c>
      <c r="W60" s="40" t="s">
        <v>134</v>
      </c>
      <c r="Z60" s="40" t="s">
        <v>422</v>
      </c>
    </row>
    <row r="61" spans="1:26">
      <c r="A61" s="40" t="str">
        <f t="shared" si="0"/>
        <v>20-2</v>
      </c>
      <c r="B61" s="40">
        <v>5057</v>
      </c>
      <c r="C61" s="40">
        <v>2</v>
      </c>
      <c r="D61" s="40" t="s">
        <v>66</v>
      </c>
      <c r="E61" s="40">
        <v>20</v>
      </c>
      <c r="F61" s="40" t="s">
        <v>132</v>
      </c>
      <c r="G61" s="40">
        <v>2</v>
      </c>
      <c r="H61" s="40">
        <v>3101810</v>
      </c>
      <c r="I61" s="44">
        <v>0.97499999999999998</v>
      </c>
      <c r="J61" s="40">
        <v>0.96</v>
      </c>
      <c r="K61" s="44">
        <v>42.94</v>
      </c>
      <c r="L61" s="40">
        <v>43.9</v>
      </c>
      <c r="M61" s="40">
        <v>42.94</v>
      </c>
      <c r="N61" s="40">
        <v>43.9</v>
      </c>
      <c r="O61" s="40">
        <v>0</v>
      </c>
      <c r="P61" s="40" t="s">
        <v>314</v>
      </c>
      <c r="Q61" s="40" t="s">
        <v>423</v>
      </c>
      <c r="R61" s="40" t="s">
        <v>134</v>
      </c>
      <c r="S61" s="40">
        <v>1</v>
      </c>
      <c r="T61" s="40">
        <v>15</v>
      </c>
      <c r="U61" s="40">
        <v>3</v>
      </c>
      <c r="V61" s="40" t="s">
        <v>136</v>
      </c>
      <c r="W61" s="40" t="s">
        <v>134</v>
      </c>
      <c r="Z61" s="40" t="s">
        <v>424</v>
      </c>
    </row>
    <row r="62" spans="1:26">
      <c r="A62" s="40" t="str">
        <f t="shared" si="0"/>
        <v>20-3</v>
      </c>
      <c r="B62" s="40">
        <v>5057</v>
      </c>
      <c r="C62" s="40">
        <v>2</v>
      </c>
      <c r="D62" s="40" t="s">
        <v>66</v>
      </c>
      <c r="E62" s="40">
        <v>20</v>
      </c>
      <c r="F62" s="40" t="s">
        <v>132</v>
      </c>
      <c r="G62" s="40">
        <v>3</v>
      </c>
      <c r="H62" s="40">
        <v>3101812</v>
      </c>
      <c r="I62" s="44">
        <v>0.64</v>
      </c>
      <c r="J62" s="40">
        <v>0.64</v>
      </c>
      <c r="K62" s="44">
        <v>43.914999999999999</v>
      </c>
      <c r="L62" s="40">
        <v>44.54</v>
      </c>
      <c r="M62" s="40">
        <v>43.9</v>
      </c>
      <c r="N62" s="40">
        <v>44.54</v>
      </c>
      <c r="O62" s="40">
        <v>0</v>
      </c>
      <c r="P62" s="40" t="s">
        <v>314</v>
      </c>
      <c r="Q62" s="40" t="s">
        <v>425</v>
      </c>
      <c r="R62" s="40" t="s">
        <v>134</v>
      </c>
      <c r="S62" s="40">
        <v>1</v>
      </c>
      <c r="T62" s="40">
        <v>15</v>
      </c>
      <c r="U62" s="40">
        <v>4</v>
      </c>
      <c r="V62" s="40" t="s">
        <v>137</v>
      </c>
      <c r="W62" s="40" t="s">
        <v>134</v>
      </c>
      <c r="Z62" s="40" t="s">
        <v>426</v>
      </c>
    </row>
    <row r="63" spans="1:26">
      <c r="A63" s="40" t="str">
        <f t="shared" si="0"/>
        <v>20-4</v>
      </c>
      <c r="B63" s="46">
        <v>5057</v>
      </c>
      <c r="C63" s="46">
        <v>2</v>
      </c>
      <c r="D63" s="46" t="s">
        <v>66</v>
      </c>
      <c r="E63" s="46">
        <v>20</v>
      </c>
      <c r="F63" s="46" t="s">
        <v>132</v>
      </c>
      <c r="G63" s="46">
        <v>4</v>
      </c>
      <c r="H63" s="46">
        <v>3101814</v>
      </c>
      <c r="I63" s="44">
        <v>0.46</v>
      </c>
      <c r="J63" s="46">
        <v>0.45500000000000002</v>
      </c>
      <c r="K63" s="44">
        <v>44.555</v>
      </c>
      <c r="L63" s="46">
        <v>44.994999999999997</v>
      </c>
      <c r="M63" s="46">
        <v>44.54</v>
      </c>
      <c r="N63" s="46">
        <v>44.994999999999997</v>
      </c>
      <c r="O63" s="46">
        <v>0</v>
      </c>
      <c r="P63" s="46" t="s">
        <v>314</v>
      </c>
      <c r="Q63" s="46" t="s">
        <v>427</v>
      </c>
      <c r="R63" s="46" t="s">
        <v>134</v>
      </c>
      <c r="S63" s="46">
        <v>1</v>
      </c>
      <c r="T63" s="46">
        <v>16</v>
      </c>
      <c r="U63" s="46">
        <v>1</v>
      </c>
      <c r="V63" s="46" t="s">
        <v>135</v>
      </c>
      <c r="W63" s="46" t="s">
        <v>134</v>
      </c>
      <c r="X63" s="46"/>
      <c r="Y63" s="46"/>
      <c r="Z63" s="46" t="s">
        <v>428</v>
      </c>
    </row>
    <row r="64" spans="1:26">
      <c r="A64" s="40" t="str">
        <f t="shared" si="0"/>
        <v>21-1</v>
      </c>
      <c r="B64" s="40">
        <v>5057</v>
      </c>
      <c r="C64" s="40">
        <v>2</v>
      </c>
      <c r="D64" s="40" t="s">
        <v>66</v>
      </c>
      <c r="E64" s="40">
        <v>21</v>
      </c>
      <c r="F64" s="40" t="s">
        <v>132</v>
      </c>
      <c r="G64" s="40">
        <v>1</v>
      </c>
      <c r="H64" s="40">
        <v>3101816</v>
      </c>
      <c r="I64" s="44">
        <v>0.97</v>
      </c>
      <c r="J64" s="40">
        <v>0.96</v>
      </c>
      <c r="K64" s="44">
        <v>45.1</v>
      </c>
      <c r="L64" s="40">
        <v>46.06</v>
      </c>
      <c r="M64" s="40">
        <v>45.1</v>
      </c>
      <c r="N64" s="40">
        <v>46.06</v>
      </c>
      <c r="O64" s="40">
        <v>0</v>
      </c>
      <c r="P64" s="40" t="s">
        <v>314</v>
      </c>
      <c r="Q64" s="40" t="s">
        <v>429</v>
      </c>
      <c r="R64" s="40" t="s">
        <v>134</v>
      </c>
      <c r="S64" s="40">
        <v>1</v>
      </c>
      <c r="T64" s="40">
        <v>16</v>
      </c>
      <c r="U64" s="40">
        <v>2</v>
      </c>
      <c r="V64" s="40" t="s">
        <v>136</v>
      </c>
      <c r="W64" s="40" t="s">
        <v>134</v>
      </c>
      <c r="Z64" s="40" t="s">
        <v>430</v>
      </c>
    </row>
    <row r="65" spans="1:26">
      <c r="A65" s="40" t="str">
        <f t="shared" si="0"/>
        <v>21-2</v>
      </c>
      <c r="B65" s="40">
        <v>5057</v>
      </c>
      <c r="C65" s="40">
        <v>2</v>
      </c>
      <c r="D65" s="40" t="s">
        <v>66</v>
      </c>
      <c r="E65" s="40">
        <v>21</v>
      </c>
      <c r="F65" s="40" t="s">
        <v>132</v>
      </c>
      <c r="G65" s="40">
        <v>2</v>
      </c>
      <c r="H65" s="40">
        <v>3101818</v>
      </c>
      <c r="I65" s="44">
        <v>0.85499999999999998</v>
      </c>
      <c r="J65" s="40">
        <v>0.85499999999999998</v>
      </c>
      <c r="K65" s="44">
        <v>46.07</v>
      </c>
      <c r="L65" s="40">
        <v>46.914999999999999</v>
      </c>
      <c r="M65" s="40">
        <v>46.06</v>
      </c>
      <c r="N65" s="40">
        <v>46.914999999999999</v>
      </c>
      <c r="O65" s="40">
        <v>0</v>
      </c>
      <c r="P65" s="40" t="s">
        <v>314</v>
      </c>
      <c r="Q65" s="40" t="s">
        <v>431</v>
      </c>
      <c r="R65" s="40" t="s">
        <v>134</v>
      </c>
      <c r="S65" s="40">
        <v>1</v>
      </c>
      <c r="T65" s="40">
        <v>16</v>
      </c>
      <c r="U65" s="40">
        <v>3</v>
      </c>
      <c r="V65" s="40" t="s">
        <v>136</v>
      </c>
      <c r="W65" s="40" t="s">
        <v>134</v>
      </c>
      <c r="Z65" s="40" t="s">
        <v>432</v>
      </c>
    </row>
    <row r="66" spans="1:26">
      <c r="A66" s="40" t="str">
        <f t="shared" si="0"/>
        <v>21-3</v>
      </c>
      <c r="B66" s="40">
        <v>5057</v>
      </c>
      <c r="C66" s="40">
        <v>2</v>
      </c>
      <c r="D66" s="40" t="s">
        <v>66</v>
      </c>
      <c r="E66" s="40">
        <v>21</v>
      </c>
      <c r="F66" s="40" t="s">
        <v>132</v>
      </c>
      <c r="G66" s="40">
        <v>3</v>
      </c>
      <c r="H66" s="40">
        <v>3101820</v>
      </c>
      <c r="I66" s="44">
        <v>0.79500000000000004</v>
      </c>
      <c r="J66" s="40">
        <v>0.79500000000000004</v>
      </c>
      <c r="K66" s="44">
        <v>46.924999999999997</v>
      </c>
      <c r="L66" s="40">
        <v>47.71</v>
      </c>
      <c r="M66" s="40">
        <v>46.914999999999999</v>
      </c>
      <c r="N66" s="40">
        <v>47.71</v>
      </c>
      <c r="O66" s="40">
        <v>0</v>
      </c>
      <c r="P66" s="40" t="s">
        <v>314</v>
      </c>
      <c r="Q66" s="40" t="s">
        <v>433</v>
      </c>
      <c r="R66" s="40" t="s">
        <v>134</v>
      </c>
      <c r="S66" s="40">
        <v>1</v>
      </c>
      <c r="T66" s="40">
        <v>16</v>
      </c>
      <c r="U66" s="40">
        <v>4</v>
      </c>
      <c r="V66" s="40" t="s">
        <v>137</v>
      </c>
      <c r="W66" s="40" t="s">
        <v>134</v>
      </c>
      <c r="Z66" s="40" t="s">
        <v>434</v>
      </c>
    </row>
    <row r="67" spans="1:26">
      <c r="A67" s="40" t="str">
        <f t="shared" si="0"/>
        <v>21-4</v>
      </c>
      <c r="B67" s="40">
        <v>5057</v>
      </c>
      <c r="C67" s="40">
        <v>2</v>
      </c>
      <c r="D67" s="40" t="s">
        <v>66</v>
      </c>
      <c r="E67" s="40">
        <v>21</v>
      </c>
      <c r="F67" s="40" t="s">
        <v>132</v>
      </c>
      <c r="G67" s="40">
        <v>4</v>
      </c>
      <c r="H67" s="40">
        <v>3101822</v>
      </c>
      <c r="I67" s="44">
        <v>0.58499999999999996</v>
      </c>
      <c r="J67" s="40">
        <v>0.56999999999999995</v>
      </c>
      <c r="K67" s="44">
        <v>47.72</v>
      </c>
      <c r="L67" s="40">
        <v>48.28</v>
      </c>
      <c r="M67" s="40">
        <v>47.71</v>
      </c>
      <c r="N67" s="40">
        <v>48.28</v>
      </c>
      <c r="O67" s="40">
        <v>0</v>
      </c>
      <c r="P67" s="40" t="s">
        <v>314</v>
      </c>
      <c r="R67" s="40" t="s">
        <v>134</v>
      </c>
      <c r="S67" s="40">
        <v>1</v>
      </c>
      <c r="T67" s="40">
        <v>17</v>
      </c>
      <c r="U67" s="40">
        <v>1</v>
      </c>
      <c r="V67" s="40" t="s">
        <v>135</v>
      </c>
      <c r="W67" s="40" t="s">
        <v>134</v>
      </c>
      <c r="Z67" s="40" t="s">
        <v>435</v>
      </c>
    </row>
    <row r="68" spans="1:26">
      <c r="A68" s="40" t="str">
        <f t="shared" ref="A68:A131" si="1">E68&amp;"-"&amp;G68</f>
        <v>22-1</v>
      </c>
      <c r="B68" s="40">
        <v>5057</v>
      </c>
      <c r="C68" s="40">
        <v>2</v>
      </c>
      <c r="D68" s="40" t="s">
        <v>66</v>
      </c>
      <c r="E68" s="40">
        <v>22</v>
      </c>
      <c r="F68" s="40" t="s">
        <v>132</v>
      </c>
      <c r="G68" s="40">
        <v>1</v>
      </c>
      <c r="H68" s="40">
        <v>3101824</v>
      </c>
      <c r="I68" s="44">
        <v>0.88</v>
      </c>
      <c r="J68" s="40">
        <v>0.88</v>
      </c>
      <c r="K68" s="44">
        <v>48.15</v>
      </c>
      <c r="L68" s="40">
        <v>49.03</v>
      </c>
      <c r="M68" s="40">
        <v>48.15</v>
      </c>
      <c r="N68" s="40">
        <v>49.03</v>
      </c>
      <c r="O68" s="40">
        <v>0</v>
      </c>
      <c r="P68" s="40" t="s">
        <v>314</v>
      </c>
      <c r="Q68" s="40" t="s">
        <v>436</v>
      </c>
      <c r="R68" s="40" t="s">
        <v>134</v>
      </c>
      <c r="S68" s="40">
        <v>2</v>
      </c>
      <c r="T68" s="40">
        <v>17</v>
      </c>
      <c r="U68" s="40">
        <v>2</v>
      </c>
      <c r="V68" s="40" t="s">
        <v>136</v>
      </c>
      <c r="W68" s="40" t="s">
        <v>134</v>
      </c>
      <c r="Z68" s="40" t="s">
        <v>437</v>
      </c>
    </row>
    <row r="69" spans="1:26">
      <c r="A69" s="40" t="str">
        <f t="shared" si="1"/>
        <v>22-2</v>
      </c>
      <c r="B69" s="40">
        <v>5057</v>
      </c>
      <c r="C69" s="40">
        <v>2</v>
      </c>
      <c r="D69" s="40" t="s">
        <v>66</v>
      </c>
      <c r="E69" s="40">
        <v>22</v>
      </c>
      <c r="F69" s="40" t="s">
        <v>132</v>
      </c>
      <c r="G69" s="40">
        <v>2</v>
      </c>
      <c r="H69" s="40">
        <v>3101826</v>
      </c>
      <c r="I69" s="44">
        <v>0.74</v>
      </c>
      <c r="J69" s="40">
        <v>0.73</v>
      </c>
      <c r="K69" s="44">
        <v>49.03</v>
      </c>
      <c r="L69" s="40">
        <v>49.76</v>
      </c>
      <c r="M69" s="40">
        <v>49.03</v>
      </c>
      <c r="N69" s="40">
        <v>49.76</v>
      </c>
      <c r="O69" s="40">
        <v>0</v>
      </c>
      <c r="P69" s="40" t="s">
        <v>314</v>
      </c>
      <c r="Q69" s="40" t="s">
        <v>438</v>
      </c>
      <c r="R69" s="40" t="s">
        <v>134</v>
      </c>
      <c r="S69" s="40">
        <v>1</v>
      </c>
      <c r="T69" s="40">
        <v>17</v>
      </c>
      <c r="U69" s="40">
        <v>3</v>
      </c>
      <c r="V69" s="40" t="s">
        <v>136</v>
      </c>
      <c r="W69" s="40" t="s">
        <v>134</v>
      </c>
      <c r="Z69" s="40" t="s">
        <v>439</v>
      </c>
    </row>
    <row r="70" spans="1:26">
      <c r="A70" s="40" t="str">
        <f t="shared" si="1"/>
        <v>22-3</v>
      </c>
      <c r="B70" s="40">
        <v>5057</v>
      </c>
      <c r="C70" s="40">
        <v>2</v>
      </c>
      <c r="D70" s="40" t="s">
        <v>66</v>
      </c>
      <c r="E70" s="40">
        <v>22</v>
      </c>
      <c r="F70" s="40" t="s">
        <v>132</v>
      </c>
      <c r="G70" s="40">
        <v>3</v>
      </c>
      <c r="H70" s="40">
        <v>3101828</v>
      </c>
      <c r="I70" s="44">
        <v>0.9</v>
      </c>
      <c r="J70" s="40">
        <v>0.88</v>
      </c>
      <c r="K70" s="44">
        <v>49.77</v>
      </c>
      <c r="L70" s="40">
        <v>50.64</v>
      </c>
      <c r="M70" s="40">
        <v>49.76</v>
      </c>
      <c r="N70" s="40">
        <v>50.64</v>
      </c>
      <c r="O70" s="40">
        <v>0</v>
      </c>
      <c r="P70" s="40" t="s">
        <v>314</v>
      </c>
      <c r="Q70" s="40" t="s">
        <v>440</v>
      </c>
      <c r="R70" s="40" t="s">
        <v>134</v>
      </c>
      <c r="S70" s="40">
        <v>1</v>
      </c>
      <c r="T70" s="40">
        <v>17</v>
      </c>
      <c r="U70" s="40">
        <v>4</v>
      </c>
      <c r="V70" s="40" t="s">
        <v>137</v>
      </c>
      <c r="W70" s="40" t="s">
        <v>134</v>
      </c>
      <c r="Z70" s="40" t="s">
        <v>441</v>
      </c>
    </row>
    <row r="71" spans="1:26">
      <c r="A71" s="40" t="str">
        <f t="shared" si="1"/>
        <v>22-4</v>
      </c>
      <c r="B71" s="40">
        <v>5057</v>
      </c>
      <c r="C71" s="40">
        <v>2</v>
      </c>
      <c r="D71" s="40" t="s">
        <v>66</v>
      </c>
      <c r="E71" s="40">
        <v>22</v>
      </c>
      <c r="F71" s="40" t="s">
        <v>132</v>
      </c>
      <c r="G71" s="40">
        <v>4</v>
      </c>
      <c r="H71" s="40">
        <v>3101830</v>
      </c>
      <c r="I71" s="44">
        <v>0.75</v>
      </c>
      <c r="J71" s="40">
        <v>0.74</v>
      </c>
      <c r="K71" s="44">
        <v>50.67</v>
      </c>
      <c r="L71" s="40">
        <v>51.38</v>
      </c>
      <c r="M71" s="40">
        <v>50.64</v>
      </c>
      <c r="N71" s="40">
        <v>51.38</v>
      </c>
      <c r="O71" s="40">
        <v>0</v>
      </c>
      <c r="P71" s="40" t="s">
        <v>314</v>
      </c>
      <c r="Q71" s="40" t="s">
        <v>442</v>
      </c>
      <c r="R71" s="40" t="s">
        <v>134</v>
      </c>
      <c r="S71" s="40">
        <v>1</v>
      </c>
      <c r="T71" s="40">
        <v>18</v>
      </c>
      <c r="U71" s="40">
        <v>1</v>
      </c>
      <c r="V71" s="40" t="s">
        <v>135</v>
      </c>
      <c r="W71" s="40" t="s">
        <v>134</v>
      </c>
      <c r="Z71" s="40" t="s">
        <v>443</v>
      </c>
    </row>
    <row r="72" spans="1:26">
      <c r="A72" s="40" t="str">
        <f t="shared" si="1"/>
        <v>23-1</v>
      </c>
      <c r="B72" s="40">
        <v>5057</v>
      </c>
      <c r="C72" s="40">
        <v>2</v>
      </c>
      <c r="D72" s="40" t="s">
        <v>66</v>
      </c>
      <c r="E72" s="40">
        <v>23</v>
      </c>
      <c r="F72" s="40" t="s">
        <v>132</v>
      </c>
      <c r="G72" s="40">
        <v>1</v>
      </c>
      <c r="H72" s="40">
        <v>3101832</v>
      </c>
      <c r="I72" s="44">
        <v>0.6</v>
      </c>
      <c r="J72" s="40">
        <v>0.62</v>
      </c>
      <c r="K72" s="44">
        <v>51.2</v>
      </c>
      <c r="L72" s="40">
        <v>51.82</v>
      </c>
      <c r="M72" s="40">
        <v>51.2</v>
      </c>
      <c r="N72" s="40">
        <v>51.82</v>
      </c>
      <c r="O72" s="40">
        <v>0</v>
      </c>
      <c r="P72" s="40" t="s">
        <v>140</v>
      </c>
      <c r="Q72" s="40" t="s">
        <v>444</v>
      </c>
      <c r="R72" s="40" t="s">
        <v>134</v>
      </c>
      <c r="S72" s="40">
        <v>1</v>
      </c>
      <c r="T72" s="40">
        <v>18</v>
      </c>
      <c r="U72" s="40">
        <v>2</v>
      </c>
      <c r="V72" s="40" t="s">
        <v>136</v>
      </c>
      <c r="W72" s="40" t="s">
        <v>134</v>
      </c>
      <c r="Z72" s="40" t="s">
        <v>445</v>
      </c>
    </row>
    <row r="73" spans="1:26">
      <c r="A73" s="40" t="str">
        <f t="shared" si="1"/>
        <v>23-2</v>
      </c>
      <c r="B73" s="40">
        <v>5057</v>
      </c>
      <c r="C73" s="40">
        <v>2</v>
      </c>
      <c r="D73" s="40" t="s">
        <v>66</v>
      </c>
      <c r="E73" s="40">
        <v>23</v>
      </c>
      <c r="F73" s="40" t="s">
        <v>132</v>
      </c>
      <c r="G73" s="40">
        <v>2</v>
      </c>
      <c r="H73" s="40">
        <v>3101834</v>
      </c>
      <c r="I73" s="44">
        <v>0.91500000000000004</v>
      </c>
      <c r="J73" s="40">
        <v>0.92</v>
      </c>
      <c r="K73" s="44">
        <v>51.800000000000004</v>
      </c>
      <c r="L73" s="40">
        <v>52.74</v>
      </c>
      <c r="M73" s="40">
        <v>51.82</v>
      </c>
      <c r="N73" s="40">
        <v>52.74</v>
      </c>
      <c r="O73" s="40">
        <v>0</v>
      </c>
      <c r="P73" s="40" t="s">
        <v>140</v>
      </c>
      <c r="Q73" s="40" t="s">
        <v>446</v>
      </c>
      <c r="R73" s="40" t="s">
        <v>134</v>
      </c>
      <c r="S73" s="40">
        <v>1</v>
      </c>
      <c r="T73" s="40">
        <v>18</v>
      </c>
      <c r="U73" s="40">
        <v>3</v>
      </c>
      <c r="V73" s="40" t="s">
        <v>136</v>
      </c>
      <c r="W73" s="40" t="s">
        <v>134</v>
      </c>
      <c r="Z73" s="40" t="s">
        <v>447</v>
      </c>
    </row>
    <row r="74" spans="1:26">
      <c r="A74" s="40" t="str">
        <f t="shared" si="1"/>
        <v>23-3</v>
      </c>
      <c r="B74" s="40">
        <v>5057</v>
      </c>
      <c r="C74" s="40">
        <v>2</v>
      </c>
      <c r="D74" s="40" t="s">
        <v>66</v>
      </c>
      <c r="E74" s="40">
        <v>23</v>
      </c>
      <c r="F74" s="40" t="s">
        <v>132</v>
      </c>
      <c r="G74" s="40">
        <v>3</v>
      </c>
      <c r="H74" s="40">
        <v>3101836</v>
      </c>
      <c r="I74" s="44">
        <v>0.96</v>
      </c>
      <c r="J74" s="40">
        <v>0.95</v>
      </c>
      <c r="K74" s="44">
        <v>52.715000000000003</v>
      </c>
      <c r="L74" s="40">
        <v>53.69</v>
      </c>
      <c r="M74" s="40">
        <v>52.74</v>
      </c>
      <c r="N74" s="40">
        <v>53.69</v>
      </c>
      <c r="O74" s="40">
        <v>0</v>
      </c>
      <c r="P74" s="40" t="s">
        <v>140</v>
      </c>
      <c r="Q74" s="40" t="s">
        <v>448</v>
      </c>
      <c r="R74" s="40" t="s">
        <v>134</v>
      </c>
      <c r="S74" s="40">
        <v>1</v>
      </c>
      <c r="T74" s="40">
        <v>18</v>
      </c>
      <c r="U74" s="40">
        <v>4</v>
      </c>
      <c r="V74" s="40" t="s">
        <v>137</v>
      </c>
      <c r="W74" s="40" t="s">
        <v>134</v>
      </c>
      <c r="Z74" s="40" t="s">
        <v>449</v>
      </c>
    </row>
    <row r="75" spans="1:26">
      <c r="A75" s="40" t="str">
        <f t="shared" si="1"/>
        <v>23-4</v>
      </c>
      <c r="B75" s="40">
        <v>5057</v>
      </c>
      <c r="C75" s="40">
        <v>2</v>
      </c>
      <c r="D75" s="40" t="s">
        <v>66</v>
      </c>
      <c r="E75" s="40">
        <v>23</v>
      </c>
      <c r="F75" s="40" t="s">
        <v>132</v>
      </c>
      <c r="G75" s="40">
        <v>4</v>
      </c>
      <c r="H75" s="40">
        <v>3101842</v>
      </c>
      <c r="I75" s="44">
        <v>0.91500000000000004</v>
      </c>
      <c r="J75" s="40">
        <v>0.90500000000000003</v>
      </c>
      <c r="K75" s="44">
        <v>53.675000000000004</v>
      </c>
      <c r="L75" s="40">
        <v>54.594999999999999</v>
      </c>
      <c r="M75" s="40">
        <v>53.69</v>
      </c>
      <c r="N75" s="40">
        <v>54.594999999999999</v>
      </c>
      <c r="O75" s="40">
        <v>0</v>
      </c>
      <c r="P75" s="40" t="s">
        <v>140</v>
      </c>
      <c r="Q75" s="40" t="s">
        <v>450</v>
      </c>
      <c r="R75" s="40" t="s">
        <v>134</v>
      </c>
      <c r="S75" s="40">
        <v>1</v>
      </c>
      <c r="T75" s="40">
        <v>19</v>
      </c>
      <c r="U75" s="40">
        <v>1</v>
      </c>
      <c r="V75" s="40" t="s">
        <v>135</v>
      </c>
      <c r="W75" s="40" t="s">
        <v>134</v>
      </c>
      <c r="Z75" s="40" t="s">
        <v>451</v>
      </c>
    </row>
    <row r="76" spans="1:26">
      <c r="A76" s="40" t="str">
        <f t="shared" si="1"/>
        <v>24-1</v>
      </c>
      <c r="B76" s="40">
        <v>5057</v>
      </c>
      <c r="C76" s="40">
        <v>2</v>
      </c>
      <c r="D76" s="40" t="s">
        <v>66</v>
      </c>
      <c r="E76" s="40">
        <v>24</v>
      </c>
      <c r="F76" s="40" t="s">
        <v>132</v>
      </c>
      <c r="G76" s="40">
        <v>1</v>
      </c>
      <c r="H76" s="40">
        <v>3101844</v>
      </c>
      <c r="I76" s="44">
        <v>0.95499999999999996</v>
      </c>
      <c r="J76" s="40">
        <v>0.94499999999999995</v>
      </c>
      <c r="K76" s="44">
        <v>54.25</v>
      </c>
      <c r="L76" s="40">
        <v>55.195</v>
      </c>
      <c r="M76" s="40">
        <v>54.25</v>
      </c>
      <c r="N76" s="40">
        <v>55.195</v>
      </c>
      <c r="O76" s="40">
        <v>0</v>
      </c>
      <c r="P76" s="40" t="s">
        <v>140</v>
      </c>
      <c r="Q76" s="40" t="s">
        <v>452</v>
      </c>
      <c r="R76" s="40" t="s">
        <v>134</v>
      </c>
      <c r="S76" s="40">
        <v>1</v>
      </c>
      <c r="T76" s="40">
        <v>19</v>
      </c>
      <c r="U76" s="40">
        <v>2</v>
      </c>
      <c r="V76" s="40" t="s">
        <v>136</v>
      </c>
      <c r="W76" s="40" t="s">
        <v>134</v>
      </c>
      <c r="Z76" s="40" t="s">
        <v>453</v>
      </c>
    </row>
    <row r="77" spans="1:26">
      <c r="A77" s="40" t="str">
        <f t="shared" si="1"/>
        <v>24-2</v>
      </c>
      <c r="B77" s="40">
        <v>5057</v>
      </c>
      <c r="C77" s="40">
        <v>2</v>
      </c>
      <c r="D77" s="40" t="s">
        <v>66</v>
      </c>
      <c r="E77" s="40">
        <v>24</v>
      </c>
      <c r="F77" s="40" t="s">
        <v>132</v>
      </c>
      <c r="G77" s="40">
        <v>2</v>
      </c>
      <c r="H77" s="40">
        <v>3101846</v>
      </c>
      <c r="I77" s="44">
        <v>0.72499999999999998</v>
      </c>
      <c r="J77" s="40">
        <v>0.73</v>
      </c>
      <c r="K77" s="44">
        <v>55.204999999999998</v>
      </c>
      <c r="L77" s="40">
        <v>55.924999999999997</v>
      </c>
      <c r="M77" s="40">
        <v>55.195</v>
      </c>
      <c r="N77" s="40">
        <v>55.924999999999997</v>
      </c>
      <c r="O77" s="40">
        <v>0</v>
      </c>
      <c r="P77" s="40" t="s">
        <v>140</v>
      </c>
      <c r="Q77" s="40" t="s">
        <v>454</v>
      </c>
      <c r="R77" s="40" t="s">
        <v>134</v>
      </c>
      <c r="S77" s="40">
        <v>1</v>
      </c>
      <c r="T77" s="40">
        <v>19</v>
      </c>
      <c r="U77" s="40">
        <v>3</v>
      </c>
      <c r="V77" s="40" t="s">
        <v>136</v>
      </c>
      <c r="W77" s="40" t="s">
        <v>134</v>
      </c>
      <c r="Z77" s="40" t="s">
        <v>455</v>
      </c>
    </row>
    <row r="78" spans="1:26">
      <c r="A78" s="40" t="str">
        <f t="shared" si="1"/>
        <v>24-3</v>
      </c>
      <c r="B78" s="40">
        <v>5057</v>
      </c>
      <c r="C78" s="40">
        <v>2</v>
      </c>
      <c r="D78" s="40" t="s">
        <v>66</v>
      </c>
      <c r="E78" s="40">
        <v>24</v>
      </c>
      <c r="F78" s="40" t="s">
        <v>132</v>
      </c>
      <c r="G78" s="40">
        <v>3</v>
      </c>
      <c r="H78" s="40">
        <v>3101848</v>
      </c>
      <c r="I78" s="44">
        <v>0.75</v>
      </c>
      <c r="J78" s="40">
        <v>0.76</v>
      </c>
      <c r="K78" s="44">
        <v>55.93</v>
      </c>
      <c r="L78" s="40">
        <v>56.685000000000002</v>
      </c>
      <c r="M78" s="40">
        <v>55.924999999999997</v>
      </c>
      <c r="N78" s="40">
        <v>56.685000000000002</v>
      </c>
      <c r="O78" s="40">
        <v>0</v>
      </c>
      <c r="P78" s="40" t="s">
        <v>140</v>
      </c>
      <c r="Q78" s="40" t="s">
        <v>456</v>
      </c>
      <c r="R78" s="40" t="s">
        <v>134</v>
      </c>
      <c r="S78" s="40">
        <v>1</v>
      </c>
      <c r="T78" s="40">
        <v>19</v>
      </c>
      <c r="U78" s="40">
        <v>4</v>
      </c>
      <c r="V78" s="40" t="s">
        <v>137</v>
      </c>
      <c r="W78" s="40" t="s">
        <v>134</v>
      </c>
      <c r="Z78" s="40" t="s">
        <v>457</v>
      </c>
    </row>
    <row r="79" spans="1:26">
      <c r="A79" s="40" t="str">
        <f t="shared" si="1"/>
        <v>24-4</v>
      </c>
      <c r="B79" s="40">
        <v>5057</v>
      </c>
      <c r="C79" s="40">
        <v>2</v>
      </c>
      <c r="D79" s="40" t="s">
        <v>66</v>
      </c>
      <c r="E79" s="40">
        <v>24</v>
      </c>
      <c r="F79" s="40" t="s">
        <v>132</v>
      </c>
      <c r="G79" s="40">
        <v>4</v>
      </c>
      <c r="H79" s="40">
        <v>3101850</v>
      </c>
      <c r="I79" s="44">
        <v>0.85</v>
      </c>
      <c r="J79" s="40">
        <v>0.88</v>
      </c>
      <c r="K79" s="44">
        <v>56.68</v>
      </c>
      <c r="L79" s="40">
        <v>57.564999999999998</v>
      </c>
      <c r="M79" s="40">
        <v>56.685000000000002</v>
      </c>
      <c r="N79" s="40">
        <v>57.564999999999998</v>
      </c>
      <c r="O79" s="40">
        <v>0</v>
      </c>
      <c r="P79" s="40" t="s">
        <v>314</v>
      </c>
      <c r="Q79" s="40" t="s">
        <v>458</v>
      </c>
      <c r="R79" s="40" t="s">
        <v>134</v>
      </c>
      <c r="S79" s="40">
        <v>3</v>
      </c>
      <c r="T79" s="40">
        <v>20</v>
      </c>
      <c r="U79" s="40">
        <v>1</v>
      </c>
      <c r="V79" s="40" t="s">
        <v>135</v>
      </c>
      <c r="W79" s="40" t="s">
        <v>134</v>
      </c>
      <c r="Z79" s="40" t="s">
        <v>459</v>
      </c>
    </row>
    <row r="80" spans="1:26">
      <c r="A80" s="40" t="str">
        <f t="shared" si="1"/>
        <v>25-1</v>
      </c>
      <c r="B80" s="40">
        <v>5057</v>
      </c>
      <c r="C80" s="40">
        <v>2</v>
      </c>
      <c r="D80" s="40" t="s">
        <v>66</v>
      </c>
      <c r="E80" s="40">
        <v>25</v>
      </c>
      <c r="F80" s="40" t="s">
        <v>132</v>
      </c>
      <c r="G80" s="40">
        <v>1</v>
      </c>
      <c r="H80" s="40">
        <v>3101852</v>
      </c>
      <c r="I80" s="44">
        <v>0.68</v>
      </c>
      <c r="J80" s="40">
        <v>0.69</v>
      </c>
      <c r="K80" s="44">
        <v>57.3</v>
      </c>
      <c r="L80" s="40">
        <v>57.99</v>
      </c>
      <c r="M80" s="40">
        <v>57.3</v>
      </c>
      <c r="N80" s="40">
        <v>57.99</v>
      </c>
      <c r="O80" s="40">
        <v>0</v>
      </c>
      <c r="P80" s="40" t="s">
        <v>314</v>
      </c>
      <c r="Q80" s="40" t="s">
        <v>460</v>
      </c>
      <c r="R80" s="40" t="s">
        <v>134</v>
      </c>
      <c r="S80" s="40">
        <v>1</v>
      </c>
      <c r="T80" s="40">
        <v>20</v>
      </c>
      <c r="U80" s="40">
        <v>2</v>
      </c>
      <c r="V80" s="40" t="s">
        <v>136</v>
      </c>
      <c r="W80" s="40" t="s">
        <v>134</v>
      </c>
      <c r="Z80" s="40" t="s">
        <v>461</v>
      </c>
    </row>
    <row r="81" spans="1:26">
      <c r="A81" s="40" t="str">
        <f t="shared" si="1"/>
        <v>25-2</v>
      </c>
      <c r="B81" s="40">
        <v>5057</v>
      </c>
      <c r="C81" s="40">
        <v>2</v>
      </c>
      <c r="D81" s="40" t="s">
        <v>66</v>
      </c>
      <c r="E81" s="40">
        <v>25</v>
      </c>
      <c r="F81" s="40" t="s">
        <v>132</v>
      </c>
      <c r="G81" s="40">
        <v>2</v>
      </c>
      <c r="H81" s="40">
        <v>3101854</v>
      </c>
      <c r="I81" s="44">
        <v>0.85</v>
      </c>
      <c r="J81" s="40">
        <v>0.82</v>
      </c>
      <c r="K81" s="44">
        <v>57.98</v>
      </c>
      <c r="L81" s="40">
        <v>58.81</v>
      </c>
      <c r="M81" s="40">
        <v>57.99</v>
      </c>
      <c r="N81" s="40">
        <v>58.81</v>
      </c>
      <c r="O81" s="40">
        <v>0</v>
      </c>
      <c r="P81" s="40" t="s">
        <v>314</v>
      </c>
      <c r="Q81" s="40" t="s">
        <v>462</v>
      </c>
      <c r="R81" s="40" t="s">
        <v>134</v>
      </c>
      <c r="S81" s="40">
        <v>1</v>
      </c>
      <c r="T81" s="40">
        <v>20</v>
      </c>
      <c r="U81" s="40">
        <v>3</v>
      </c>
      <c r="V81" s="40" t="s">
        <v>136</v>
      </c>
      <c r="W81" s="40" t="s">
        <v>134</v>
      </c>
      <c r="Z81" s="40" t="s">
        <v>463</v>
      </c>
    </row>
    <row r="82" spans="1:26">
      <c r="A82" s="40" t="str">
        <f t="shared" si="1"/>
        <v>25-3</v>
      </c>
      <c r="B82" s="40">
        <v>5057</v>
      </c>
      <c r="C82" s="40">
        <v>2</v>
      </c>
      <c r="D82" s="40" t="s">
        <v>66</v>
      </c>
      <c r="E82" s="40">
        <v>25</v>
      </c>
      <c r="F82" s="40" t="s">
        <v>132</v>
      </c>
      <c r="G82" s="40">
        <v>3</v>
      </c>
      <c r="H82" s="40">
        <v>3101856</v>
      </c>
      <c r="I82" s="44">
        <v>0.92500000000000004</v>
      </c>
      <c r="J82" s="40">
        <v>0.92500000000000004</v>
      </c>
      <c r="K82" s="44">
        <v>58.83</v>
      </c>
      <c r="L82" s="40">
        <v>59.734999999999999</v>
      </c>
      <c r="M82" s="40">
        <v>58.81</v>
      </c>
      <c r="N82" s="40">
        <v>59.734999999999999</v>
      </c>
      <c r="O82" s="40">
        <v>0</v>
      </c>
      <c r="P82" s="40" t="s">
        <v>314</v>
      </c>
      <c r="Q82" s="40" t="s">
        <v>464</v>
      </c>
      <c r="R82" s="40" t="s">
        <v>134</v>
      </c>
      <c r="S82" s="40">
        <v>1</v>
      </c>
      <c r="T82" s="40">
        <v>20</v>
      </c>
      <c r="U82" s="40">
        <v>4</v>
      </c>
      <c r="V82" s="40" t="s">
        <v>137</v>
      </c>
      <c r="W82" s="40" t="s">
        <v>134</v>
      </c>
      <c r="Z82" s="40" t="s">
        <v>465</v>
      </c>
    </row>
    <row r="83" spans="1:26">
      <c r="A83" s="40" t="str">
        <f t="shared" si="1"/>
        <v>25-4</v>
      </c>
      <c r="B83" s="40">
        <v>5057</v>
      </c>
      <c r="C83" s="40">
        <v>2</v>
      </c>
      <c r="D83" s="40" t="s">
        <v>66</v>
      </c>
      <c r="E83" s="40">
        <v>25</v>
      </c>
      <c r="F83" s="40" t="s">
        <v>132</v>
      </c>
      <c r="G83" s="40">
        <v>4</v>
      </c>
      <c r="H83" s="40">
        <v>3101872</v>
      </c>
      <c r="I83" s="44">
        <v>0.85</v>
      </c>
      <c r="J83" s="40">
        <v>0.85</v>
      </c>
      <c r="K83" s="44">
        <v>59.754999999999995</v>
      </c>
      <c r="L83" s="40">
        <v>60.585000000000001</v>
      </c>
      <c r="M83" s="40">
        <v>59.734999999999999</v>
      </c>
      <c r="N83" s="40">
        <v>60.585000000000001</v>
      </c>
      <c r="O83" s="40">
        <v>0</v>
      </c>
      <c r="P83" s="40" t="s">
        <v>314</v>
      </c>
      <c r="Q83" s="40" t="s">
        <v>466</v>
      </c>
      <c r="R83" s="40" t="s">
        <v>134</v>
      </c>
      <c r="S83" s="40">
        <v>1</v>
      </c>
      <c r="T83" s="40">
        <v>21</v>
      </c>
      <c r="U83" s="40">
        <v>1</v>
      </c>
      <c r="V83" s="40" t="s">
        <v>135</v>
      </c>
      <c r="W83" s="40" t="s">
        <v>134</v>
      </c>
      <c r="Z83" s="40" t="s">
        <v>467</v>
      </c>
    </row>
    <row r="84" spans="1:26">
      <c r="A84" s="40" t="str">
        <f t="shared" si="1"/>
        <v>26-1</v>
      </c>
      <c r="B84" s="40">
        <v>5057</v>
      </c>
      <c r="C84" s="40">
        <v>2</v>
      </c>
      <c r="D84" s="40" t="s">
        <v>66</v>
      </c>
      <c r="E84" s="40">
        <v>26</v>
      </c>
      <c r="F84" s="40" t="s">
        <v>132</v>
      </c>
      <c r="G84" s="40">
        <v>1</v>
      </c>
      <c r="H84" s="40">
        <v>3101858</v>
      </c>
      <c r="I84" s="44">
        <v>0.84</v>
      </c>
      <c r="J84" s="40">
        <v>0.84</v>
      </c>
      <c r="K84" s="44">
        <v>60.35</v>
      </c>
      <c r="L84" s="40">
        <v>61.19</v>
      </c>
      <c r="M84" s="40">
        <v>60.35</v>
      </c>
      <c r="N84" s="40">
        <v>61.19</v>
      </c>
      <c r="O84" s="40">
        <v>0</v>
      </c>
      <c r="P84" s="40" t="s">
        <v>314</v>
      </c>
      <c r="Q84" s="40" t="s">
        <v>468</v>
      </c>
      <c r="R84" s="40" t="s">
        <v>134</v>
      </c>
      <c r="S84" s="40">
        <v>1</v>
      </c>
      <c r="T84" s="40">
        <v>21</v>
      </c>
      <c r="U84" s="40">
        <v>2</v>
      </c>
      <c r="V84" s="40" t="s">
        <v>136</v>
      </c>
      <c r="W84" s="40" t="s">
        <v>134</v>
      </c>
      <c r="Z84" s="40" t="s">
        <v>469</v>
      </c>
    </row>
    <row r="85" spans="1:26">
      <c r="A85" s="40" t="str">
        <f t="shared" si="1"/>
        <v>26-2</v>
      </c>
      <c r="B85" s="40">
        <v>5057</v>
      </c>
      <c r="C85" s="40">
        <v>2</v>
      </c>
      <c r="D85" s="40" t="s">
        <v>66</v>
      </c>
      <c r="E85" s="40">
        <v>26</v>
      </c>
      <c r="F85" s="40" t="s">
        <v>132</v>
      </c>
      <c r="G85" s="40">
        <v>2</v>
      </c>
      <c r="H85" s="40">
        <v>3101860</v>
      </c>
      <c r="I85" s="44">
        <v>0.72</v>
      </c>
      <c r="J85" s="40">
        <v>0.72</v>
      </c>
      <c r="K85" s="44">
        <v>61.190000000000005</v>
      </c>
      <c r="L85" s="40">
        <v>61.91</v>
      </c>
      <c r="M85" s="40">
        <v>61.19</v>
      </c>
      <c r="N85" s="40">
        <v>61.91</v>
      </c>
      <c r="O85" s="40">
        <v>0</v>
      </c>
      <c r="P85" s="40" t="s">
        <v>314</v>
      </c>
      <c r="Q85" s="40" t="s">
        <v>470</v>
      </c>
      <c r="R85" s="40" t="s">
        <v>134</v>
      </c>
      <c r="S85" s="40">
        <v>1</v>
      </c>
      <c r="T85" s="40">
        <v>21</v>
      </c>
      <c r="U85" s="40">
        <v>3</v>
      </c>
      <c r="V85" s="40" t="s">
        <v>136</v>
      </c>
      <c r="W85" s="40" t="s">
        <v>134</v>
      </c>
      <c r="Z85" s="40" t="s">
        <v>471</v>
      </c>
    </row>
    <row r="86" spans="1:26">
      <c r="A86" s="40" t="str">
        <f t="shared" si="1"/>
        <v>26-3</v>
      </c>
      <c r="B86" s="40">
        <v>5057</v>
      </c>
      <c r="C86" s="40">
        <v>2</v>
      </c>
      <c r="D86" s="40" t="s">
        <v>66</v>
      </c>
      <c r="E86" s="40">
        <v>26</v>
      </c>
      <c r="F86" s="40" t="s">
        <v>132</v>
      </c>
      <c r="G86" s="40">
        <v>3</v>
      </c>
      <c r="H86" s="40">
        <v>3101862</v>
      </c>
      <c r="I86" s="44">
        <v>0.89</v>
      </c>
      <c r="J86" s="40">
        <v>0.89</v>
      </c>
      <c r="K86" s="44">
        <v>61.910000000000004</v>
      </c>
      <c r="L86" s="40">
        <v>62.8</v>
      </c>
      <c r="M86" s="40">
        <v>61.91</v>
      </c>
      <c r="N86" s="40">
        <v>62.8</v>
      </c>
      <c r="O86" s="40">
        <v>0</v>
      </c>
      <c r="P86" s="40" t="s">
        <v>314</v>
      </c>
      <c r="Q86" s="40" t="s">
        <v>472</v>
      </c>
      <c r="R86" s="40" t="s">
        <v>134</v>
      </c>
      <c r="S86" s="40">
        <v>1</v>
      </c>
      <c r="T86" s="40">
        <v>21</v>
      </c>
      <c r="U86" s="40">
        <v>4</v>
      </c>
      <c r="V86" s="40" t="s">
        <v>137</v>
      </c>
      <c r="W86" s="40" t="s">
        <v>134</v>
      </c>
      <c r="Z86" s="40" t="s">
        <v>473</v>
      </c>
    </row>
    <row r="87" spans="1:26">
      <c r="A87" s="40" t="str">
        <f t="shared" si="1"/>
        <v>26-4</v>
      </c>
      <c r="B87" s="40">
        <v>5057</v>
      </c>
      <c r="C87" s="40">
        <v>2</v>
      </c>
      <c r="D87" s="40" t="s">
        <v>66</v>
      </c>
      <c r="E87" s="40">
        <v>26</v>
      </c>
      <c r="F87" s="40" t="s">
        <v>132</v>
      </c>
      <c r="G87" s="40">
        <v>4</v>
      </c>
      <c r="H87" s="40">
        <v>3101864</v>
      </c>
      <c r="I87" s="44">
        <v>0.86</v>
      </c>
      <c r="J87" s="40">
        <v>0.91</v>
      </c>
      <c r="K87" s="44">
        <v>62.800000000000004</v>
      </c>
      <c r="L87" s="40">
        <v>63.71</v>
      </c>
      <c r="M87" s="40">
        <v>62.8</v>
      </c>
      <c r="N87" s="40">
        <v>63.71</v>
      </c>
      <c r="O87" s="40">
        <v>0</v>
      </c>
      <c r="P87" s="40" t="s">
        <v>314</v>
      </c>
      <c r="Q87" s="40" t="s">
        <v>474</v>
      </c>
      <c r="R87" s="40" t="s">
        <v>134</v>
      </c>
      <c r="S87" s="40">
        <v>1</v>
      </c>
      <c r="T87" s="40">
        <v>22</v>
      </c>
      <c r="U87" s="40">
        <v>1</v>
      </c>
      <c r="V87" s="40" t="s">
        <v>135</v>
      </c>
      <c r="W87" s="40" t="s">
        <v>134</v>
      </c>
      <c r="Z87" s="40" t="s">
        <v>475</v>
      </c>
    </row>
    <row r="88" spans="1:26">
      <c r="A88" s="40" t="str">
        <f t="shared" si="1"/>
        <v>27-1</v>
      </c>
      <c r="B88" s="40">
        <v>5057</v>
      </c>
      <c r="C88" s="40">
        <v>2</v>
      </c>
      <c r="D88" s="40" t="s">
        <v>66</v>
      </c>
      <c r="E88" s="40">
        <v>27</v>
      </c>
      <c r="F88" s="40" t="s">
        <v>132</v>
      </c>
      <c r="G88" s="40">
        <v>1</v>
      </c>
      <c r="H88" s="40">
        <v>3101866</v>
      </c>
      <c r="I88" s="44">
        <v>0.41</v>
      </c>
      <c r="J88" s="40">
        <v>0.41</v>
      </c>
      <c r="K88" s="44">
        <v>63.4</v>
      </c>
      <c r="L88" s="40">
        <v>63.81</v>
      </c>
      <c r="M88" s="40">
        <v>63.4</v>
      </c>
      <c r="N88" s="40">
        <v>63.81</v>
      </c>
      <c r="O88" s="40">
        <v>0</v>
      </c>
      <c r="P88" s="40" t="s">
        <v>314</v>
      </c>
      <c r="Q88" s="40" t="s">
        <v>476</v>
      </c>
      <c r="R88" s="40" t="s">
        <v>134</v>
      </c>
      <c r="S88" s="40">
        <v>1</v>
      </c>
      <c r="T88" s="40">
        <v>22</v>
      </c>
      <c r="U88" s="40">
        <v>2</v>
      </c>
      <c r="V88" s="40" t="s">
        <v>136</v>
      </c>
      <c r="W88" s="40" t="s">
        <v>134</v>
      </c>
      <c r="Z88" s="40" t="s">
        <v>477</v>
      </c>
    </row>
    <row r="89" spans="1:26">
      <c r="A89" s="40" t="str">
        <f t="shared" si="1"/>
        <v>27-2</v>
      </c>
      <c r="B89" s="40">
        <v>5057</v>
      </c>
      <c r="C89" s="40">
        <v>2</v>
      </c>
      <c r="D89" s="40" t="s">
        <v>66</v>
      </c>
      <c r="E89" s="40">
        <v>27</v>
      </c>
      <c r="F89" s="40" t="s">
        <v>132</v>
      </c>
      <c r="G89" s="40">
        <v>2</v>
      </c>
      <c r="H89" s="40">
        <v>3101868</v>
      </c>
      <c r="I89" s="44">
        <v>0.73</v>
      </c>
      <c r="J89" s="40">
        <v>0.74</v>
      </c>
      <c r="K89" s="44">
        <v>63.809999999999995</v>
      </c>
      <c r="L89" s="40">
        <v>64.55</v>
      </c>
      <c r="M89" s="40">
        <v>63.81</v>
      </c>
      <c r="N89" s="40">
        <v>64.55</v>
      </c>
      <c r="O89" s="40">
        <v>0</v>
      </c>
      <c r="P89" s="40" t="s">
        <v>314</v>
      </c>
      <c r="Q89" s="40" t="s">
        <v>478</v>
      </c>
      <c r="R89" s="40" t="s">
        <v>134</v>
      </c>
      <c r="S89" s="40">
        <v>1</v>
      </c>
      <c r="T89" s="40">
        <v>22</v>
      </c>
      <c r="U89" s="40">
        <v>3</v>
      </c>
      <c r="V89" s="40" t="s">
        <v>136</v>
      </c>
      <c r="W89" s="40" t="s">
        <v>134</v>
      </c>
      <c r="Z89" s="40" t="s">
        <v>479</v>
      </c>
    </row>
    <row r="90" spans="1:26">
      <c r="A90" s="40" t="str">
        <f t="shared" si="1"/>
        <v>27-3</v>
      </c>
      <c r="B90" s="40">
        <v>5057</v>
      </c>
      <c r="C90" s="40">
        <v>2</v>
      </c>
      <c r="D90" s="40" t="s">
        <v>66</v>
      </c>
      <c r="E90" s="40">
        <v>27</v>
      </c>
      <c r="F90" s="40" t="s">
        <v>132</v>
      </c>
      <c r="G90" s="40">
        <v>3</v>
      </c>
      <c r="H90" s="40">
        <v>3101870</v>
      </c>
      <c r="I90" s="44">
        <v>0.94499999999999995</v>
      </c>
      <c r="J90" s="40">
        <v>0.94499999999999995</v>
      </c>
      <c r="K90" s="44">
        <v>64.539999999999992</v>
      </c>
      <c r="L90" s="40">
        <v>65.495000000000005</v>
      </c>
      <c r="M90" s="40">
        <v>64.55</v>
      </c>
      <c r="N90" s="40">
        <v>65.495000000000005</v>
      </c>
      <c r="O90" s="40">
        <v>0</v>
      </c>
      <c r="P90" s="40" t="s">
        <v>314</v>
      </c>
      <c r="Q90" s="40" t="s">
        <v>480</v>
      </c>
      <c r="R90" s="40" t="s">
        <v>134</v>
      </c>
      <c r="S90" s="40">
        <v>1</v>
      </c>
      <c r="T90" s="40">
        <v>22</v>
      </c>
      <c r="U90" s="40">
        <v>4</v>
      </c>
      <c r="V90" s="40" t="s">
        <v>137</v>
      </c>
      <c r="W90" s="40" t="s">
        <v>134</v>
      </c>
      <c r="Z90" s="40" t="s">
        <v>481</v>
      </c>
    </row>
    <row r="91" spans="1:26">
      <c r="A91" s="40" t="str">
        <f t="shared" si="1"/>
        <v>27-4</v>
      </c>
      <c r="B91" s="40">
        <v>5057</v>
      </c>
      <c r="C91" s="40">
        <v>2</v>
      </c>
      <c r="D91" s="40" t="s">
        <v>66</v>
      </c>
      <c r="E91" s="40">
        <v>27</v>
      </c>
      <c r="F91" s="40" t="s">
        <v>132</v>
      </c>
      <c r="G91" s="40">
        <v>4</v>
      </c>
      <c r="H91" s="40">
        <v>3101874</v>
      </c>
      <c r="I91" s="44">
        <v>0.625</v>
      </c>
      <c r="J91" s="40">
        <v>0.625</v>
      </c>
      <c r="K91" s="44">
        <v>65.484999999999985</v>
      </c>
      <c r="L91" s="40">
        <v>66.12</v>
      </c>
      <c r="M91" s="40">
        <v>65.495000000000005</v>
      </c>
      <c r="N91" s="40">
        <v>66.12</v>
      </c>
      <c r="O91" s="40">
        <v>0</v>
      </c>
      <c r="P91" s="40" t="s">
        <v>314</v>
      </c>
      <c r="Q91" s="40" t="s">
        <v>482</v>
      </c>
      <c r="R91" s="40" t="s">
        <v>134</v>
      </c>
      <c r="S91" s="40">
        <v>1</v>
      </c>
      <c r="T91" s="40">
        <v>23</v>
      </c>
      <c r="U91" s="40">
        <v>1</v>
      </c>
      <c r="V91" s="40" t="s">
        <v>135</v>
      </c>
      <c r="W91" s="40" t="s">
        <v>134</v>
      </c>
      <c r="Z91" s="40" t="s">
        <v>483</v>
      </c>
    </row>
    <row r="92" spans="1:26">
      <c r="A92" s="40" t="str">
        <f t="shared" si="1"/>
        <v>27-5</v>
      </c>
      <c r="B92" s="40">
        <v>5057</v>
      </c>
      <c r="C92" s="40">
        <v>2</v>
      </c>
      <c r="D92" s="40" t="s">
        <v>66</v>
      </c>
      <c r="E92" s="40">
        <v>27</v>
      </c>
      <c r="F92" s="40" t="s">
        <v>132</v>
      </c>
      <c r="G92" s="40">
        <v>5</v>
      </c>
      <c r="H92" s="40">
        <v>3101876</v>
      </c>
      <c r="I92" s="44">
        <v>0.47</v>
      </c>
      <c r="J92" s="40">
        <v>0.47</v>
      </c>
      <c r="K92" s="44">
        <v>66.109999999999985</v>
      </c>
      <c r="L92" s="40">
        <v>66.59</v>
      </c>
      <c r="M92" s="40">
        <v>66.12</v>
      </c>
      <c r="N92" s="40">
        <v>66.59</v>
      </c>
      <c r="O92" s="40">
        <v>0</v>
      </c>
      <c r="P92" s="40" t="s">
        <v>314</v>
      </c>
      <c r="Q92" s="40" t="s">
        <v>484</v>
      </c>
      <c r="R92" s="40" t="s">
        <v>134</v>
      </c>
      <c r="S92" s="40">
        <v>1</v>
      </c>
      <c r="T92" s="40">
        <v>23</v>
      </c>
      <c r="U92" s="40">
        <v>2</v>
      </c>
      <c r="V92" s="40" t="s">
        <v>136</v>
      </c>
      <c r="W92" s="40" t="s">
        <v>134</v>
      </c>
      <c r="Z92" s="40" t="s">
        <v>485</v>
      </c>
    </row>
    <row r="93" spans="1:26">
      <c r="A93" s="40" t="str">
        <f t="shared" si="1"/>
        <v>28-1</v>
      </c>
      <c r="B93" s="40">
        <v>5057</v>
      </c>
      <c r="C93" s="40">
        <v>2</v>
      </c>
      <c r="D93" s="40" t="s">
        <v>66</v>
      </c>
      <c r="E93" s="40">
        <v>28</v>
      </c>
      <c r="F93" s="40" t="s">
        <v>132</v>
      </c>
      <c r="G93" s="40">
        <v>1</v>
      </c>
      <c r="H93" s="40">
        <v>3101878</v>
      </c>
      <c r="I93" s="44">
        <v>0.85</v>
      </c>
      <c r="J93" s="40">
        <v>0.85</v>
      </c>
      <c r="K93" s="44">
        <v>66.45</v>
      </c>
      <c r="L93" s="40">
        <v>67.3</v>
      </c>
      <c r="M93" s="40">
        <v>66.45</v>
      </c>
      <c r="N93" s="40">
        <v>67.3</v>
      </c>
      <c r="O93" s="40">
        <v>0</v>
      </c>
      <c r="P93" s="40" t="s">
        <v>314</v>
      </c>
      <c r="Q93" s="40" t="s">
        <v>486</v>
      </c>
      <c r="R93" s="40" t="s">
        <v>134</v>
      </c>
      <c r="S93" s="40">
        <v>1</v>
      </c>
      <c r="T93" s="40">
        <v>23</v>
      </c>
      <c r="U93" s="40">
        <v>3</v>
      </c>
      <c r="V93" s="40" t="s">
        <v>136</v>
      </c>
      <c r="W93" s="40" t="s">
        <v>134</v>
      </c>
      <c r="Z93" s="40" t="s">
        <v>487</v>
      </c>
    </row>
    <row r="94" spans="1:26">
      <c r="A94" s="40" t="str">
        <f t="shared" si="1"/>
        <v>28-2</v>
      </c>
      <c r="B94" s="40">
        <v>5057</v>
      </c>
      <c r="C94" s="40">
        <v>2</v>
      </c>
      <c r="D94" s="40" t="s">
        <v>66</v>
      </c>
      <c r="E94" s="40">
        <v>28</v>
      </c>
      <c r="F94" s="40" t="s">
        <v>132</v>
      </c>
      <c r="G94" s="40">
        <v>2</v>
      </c>
      <c r="H94" s="40">
        <v>3101880</v>
      </c>
      <c r="I94" s="44">
        <v>0.76500000000000001</v>
      </c>
      <c r="J94" s="40">
        <v>0.76</v>
      </c>
      <c r="K94" s="44">
        <v>67.3</v>
      </c>
      <c r="L94" s="40">
        <v>68.06</v>
      </c>
      <c r="M94" s="40">
        <v>67.3</v>
      </c>
      <c r="N94" s="40">
        <v>68.06</v>
      </c>
      <c r="O94" s="40">
        <v>0</v>
      </c>
      <c r="P94" s="40" t="s">
        <v>314</v>
      </c>
      <c r="Q94" s="40" t="s">
        <v>488</v>
      </c>
      <c r="R94" s="40" t="s">
        <v>134</v>
      </c>
      <c r="S94" s="40">
        <v>1</v>
      </c>
      <c r="T94" s="40">
        <v>23</v>
      </c>
      <c r="U94" s="40">
        <v>4</v>
      </c>
      <c r="V94" s="40" t="s">
        <v>137</v>
      </c>
      <c r="W94" s="40" t="s">
        <v>134</v>
      </c>
      <c r="Z94" s="40" t="s">
        <v>489</v>
      </c>
    </row>
    <row r="95" spans="1:26">
      <c r="A95" s="40" t="str">
        <f t="shared" si="1"/>
        <v>28-3</v>
      </c>
      <c r="B95" s="40">
        <v>5057</v>
      </c>
      <c r="C95" s="40">
        <v>2</v>
      </c>
      <c r="D95" s="40" t="s">
        <v>66</v>
      </c>
      <c r="E95" s="40">
        <v>28</v>
      </c>
      <c r="F95" s="40" t="s">
        <v>132</v>
      </c>
      <c r="G95" s="40">
        <v>3</v>
      </c>
      <c r="H95" s="40">
        <v>3101882</v>
      </c>
      <c r="I95" s="44">
        <v>0.995</v>
      </c>
      <c r="J95" s="40">
        <v>0.995</v>
      </c>
      <c r="K95" s="44">
        <v>68.064999999999998</v>
      </c>
      <c r="L95" s="40">
        <v>69.055000000000007</v>
      </c>
      <c r="M95" s="40">
        <v>68.06</v>
      </c>
      <c r="N95" s="40">
        <v>69.055000000000007</v>
      </c>
      <c r="O95" s="40">
        <v>0</v>
      </c>
      <c r="P95" s="40" t="s">
        <v>314</v>
      </c>
      <c r="Q95" s="40" t="s">
        <v>490</v>
      </c>
      <c r="R95" s="40" t="s">
        <v>134</v>
      </c>
      <c r="S95" s="40">
        <v>1</v>
      </c>
      <c r="T95" s="40">
        <v>24</v>
      </c>
      <c r="U95" s="40">
        <v>1</v>
      </c>
      <c r="V95" s="40" t="s">
        <v>135</v>
      </c>
      <c r="W95" s="40" t="s">
        <v>134</v>
      </c>
      <c r="Z95" s="40" t="s">
        <v>491</v>
      </c>
    </row>
    <row r="96" spans="1:26">
      <c r="A96" s="40" t="str">
        <f t="shared" si="1"/>
        <v>28-4</v>
      </c>
      <c r="B96" s="40">
        <v>5057</v>
      </c>
      <c r="C96" s="40">
        <v>2</v>
      </c>
      <c r="D96" s="40" t="s">
        <v>66</v>
      </c>
      <c r="E96" s="40">
        <v>28</v>
      </c>
      <c r="F96" s="40" t="s">
        <v>132</v>
      </c>
      <c r="G96" s="40">
        <v>4</v>
      </c>
      <c r="H96" s="40">
        <v>3101884</v>
      </c>
      <c r="I96" s="44">
        <v>0.65500000000000003</v>
      </c>
      <c r="J96" s="40">
        <v>0.66</v>
      </c>
      <c r="K96" s="44">
        <v>69.06</v>
      </c>
      <c r="L96" s="40">
        <v>69.715000000000003</v>
      </c>
      <c r="M96" s="40">
        <v>69.055000000000007</v>
      </c>
      <c r="N96" s="40">
        <v>69.715000000000003</v>
      </c>
      <c r="O96" s="40">
        <v>0</v>
      </c>
      <c r="P96" s="40" t="s">
        <v>314</v>
      </c>
      <c r="Q96" s="40" t="s">
        <v>492</v>
      </c>
      <c r="R96" s="40" t="s">
        <v>134</v>
      </c>
      <c r="S96" s="40">
        <v>1</v>
      </c>
      <c r="T96" s="40">
        <v>24</v>
      </c>
      <c r="U96" s="40">
        <v>2</v>
      </c>
      <c r="V96" s="40" t="s">
        <v>136</v>
      </c>
      <c r="W96" s="40" t="s">
        <v>134</v>
      </c>
      <c r="Z96" s="40" t="s">
        <v>493</v>
      </c>
    </row>
    <row r="97" spans="1:26">
      <c r="A97" s="40" t="str">
        <f t="shared" si="1"/>
        <v>29-1</v>
      </c>
      <c r="B97" s="40">
        <v>5057</v>
      </c>
      <c r="C97" s="40">
        <v>2</v>
      </c>
      <c r="D97" s="40" t="s">
        <v>66</v>
      </c>
      <c r="E97" s="40">
        <v>29</v>
      </c>
      <c r="F97" s="40" t="s">
        <v>132</v>
      </c>
      <c r="G97" s="40">
        <v>1</v>
      </c>
      <c r="H97" s="40">
        <v>3101886</v>
      </c>
      <c r="I97" s="44">
        <v>0.97499999999999998</v>
      </c>
      <c r="J97" s="40">
        <v>0.97499999999999998</v>
      </c>
      <c r="K97" s="44">
        <v>69.5</v>
      </c>
      <c r="L97" s="40">
        <v>70.474999999999994</v>
      </c>
      <c r="M97" s="40">
        <v>69.5</v>
      </c>
      <c r="N97" s="40">
        <v>70.474999999999994</v>
      </c>
      <c r="O97" s="40">
        <v>0</v>
      </c>
      <c r="P97" s="40" t="s">
        <v>314</v>
      </c>
      <c r="Q97" s="40" t="s">
        <v>494</v>
      </c>
      <c r="R97" s="40" t="s">
        <v>134</v>
      </c>
      <c r="S97" s="40">
        <v>1</v>
      </c>
      <c r="T97" s="40">
        <v>24</v>
      </c>
      <c r="U97" s="40">
        <v>3</v>
      </c>
      <c r="V97" s="40" t="s">
        <v>136</v>
      </c>
      <c r="W97" s="40" t="s">
        <v>134</v>
      </c>
      <c r="Z97" s="40" t="s">
        <v>495</v>
      </c>
    </row>
    <row r="98" spans="1:26">
      <c r="A98" s="40" t="str">
        <f t="shared" si="1"/>
        <v>29-2</v>
      </c>
      <c r="B98" s="40">
        <v>5057</v>
      </c>
      <c r="C98" s="40">
        <v>2</v>
      </c>
      <c r="D98" s="40" t="s">
        <v>66</v>
      </c>
      <c r="E98" s="40">
        <v>29</v>
      </c>
      <c r="F98" s="40" t="s">
        <v>132</v>
      </c>
      <c r="G98" s="40">
        <v>2</v>
      </c>
      <c r="H98" s="40">
        <v>3101888</v>
      </c>
      <c r="I98" s="44">
        <v>0.97</v>
      </c>
      <c r="J98" s="40">
        <v>0.97</v>
      </c>
      <c r="K98" s="44">
        <v>70.474999999999994</v>
      </c>
      <c r="L98" s="40">
        <v>71.444999999999993</v>
      </c>
      <c r="M98" s="40">
        <v>70.474999999999994</v>
      </c>
      <c r="N98" s="40">
        <v>71.444999999999993</v>
      </c>
      <c r="O98" s="40">
        <v>0</v>
      </c>
      <c r="P98" s="40" t="s">
        <v>314</v>
      </c>
      <c r="Q98" s="40" t="s">
        <v>496</v>
      </c>
      <c r="R98" s="40" t="s">
        <v>134</v>
      </c>
      <c r="S98" s="40">
        <v>1</v>
      </c>
      <c r="T98" s="40">
        <v>24</v>
      </c>
      <c r="U98" s="40">
        <v>4</v>
      </c>
      <c r="V98" s="40" t="s">
        <v>137</v>
      </c>
      <c r="W98" s="40" t="s">
        <v>134</v>
      </c>
      <c r="Z98" s="40" t="s">
        <v>497</v>
      </c>
    </row>
    <row r="99" spans="1:26">
      <c r="A99" s="40" t="str">
        <f t="shared" si="1"/>
        <v>29-3</v>
      </c>
      <c r="B99" s="40">
        <v>5057</v>
      </c>
      <c r="C99" s="40">
        <v>2</v>
      </c>
      <c r="D99" s="40" t="s">
        <v>66</v>
      </c>
      <c r="E99" s="40">
        <v>29</v>
      </c>
      <c r="F99" s="40" t="s">
        <v>132</v>
      </c>
      <c r="G99" s="40">
        <v>3</v>
      </c>
      <c r="H99" s="40">
        <v>3101894</v>
      </c>
      <c r="I99" s="44">
        <v>0.96</v>
      </c>
      <c r="J99" s="40">
        <v>0.96</v>
      </c>
      <c r="K99" s="44">
        <v>71.444999999999993</v>
      </c>
      <c r="L99" s="40">
        <v>72.405000000000001</v>
      </c>
      <c r="M99" s="40">
        <v>71.444999999999993</v>
      </c>
      <c r="N99" s="40">
        <v>72.405000000000001</v>
      </c>
      <c r="O99" s="40">
        <v>0</v>
      </c>
      <c r="P99" s="40" t="s">
        <v>140</v>
      </c>
      <c r="Q99" s="40" t="s">
        <v>498</v>
      </c>
      <c r="R99" s="40" t="s">
        <v>134</v>
      </c>
      <c r="S99" s="40">
        <v>1</v>
      </c>
      <c r="T99" s="40">
        <v>25</v>
      </c>
      <c r="U99" s="40">
        <v>1</v>
      </c>
      <c r="V99" s="40" t="s">
        <v>135</v>
      </c>
      <c r="W99" s="40" t="s">
        <v>134</v>
      </c>
      <c r="Z99" s="40" t="s">
        <v>499</v>
      </c>
    </row>
    <row r="100" spans="1:26">
      <c r="A100" s="40" t="str">
        <f t="shared" si="1"/>
        <v>30-1</v>
      </c>
      <c r="B100" s="40">
        <v>5057</v>
      </c>
      <c r="C100" s="40">
        <v>2</v>
      </c>
      <c r="D100" s="40" t="s">
        <v>66</v>
      </c>
      <c r="E100" s="40">
        <v>30</v>
      </c>
      <c r="F100" s="40" t="s">
        <v>132</v>
      </c>
      <c r="G100" s="40">
        <v>1</v>
      </c>
      <c r="H100" s="40">
        <v>3101896</v>
      </c>
      <c r="I100" s="44">
        <v>0.98</v>
      </c>
      <c r="J100" s="40">
        <v>0.98</v>
      </c>
      <c r="K100" s="44">
        <v>72.55</v>
      </c>
      <c r="L100" s="40">
        <v>73.53</v>
      </c>
      <c r="M100" s="40">
        <v>72.55</v>
      </c>
      <c r="N100" s="40">
        <v>73.53</v>
      </c>
      <c r="O100" s="40">
        <v>0</v>
      </c>
      <c r="P100" s="40" t="s">
        <v>140</v>
      </c>
      <c r="Q100" s="40" t="s">
        <v>500</v>
      </c>
      <c r="R100" s="40" t="s">
        <v>134</v>
      </c>
      <c r="S100" s="40">
        <v>1</v>
      </c>
      <c r="T100" s="40">
        <v>25</v>
      </c>
      <c r="U100" s="40">
        <v>2</v>
      </c>
      <c r="V100" s="40" t="s">
        <v>136</v>
      </c>
      <c r="W100" s="40" t="s">
        <v>134</v>
      </c>
      <c r="Z100" s="40" t="s">
        <v>501</v>
      </c>
    </row>
    <row r="101" spans="1:26">
      <c r="A101" s="40" t="str">
        <f t="shared" si="1"/>
        <v>30-2</v>
      </c>
      <c r="B101" s="40">
        <v>5057</v>
      </c>
      <c r="C101" s="40">
        <v>2</v>
      </c>
      <c r="D101" s="40" t="s">
        <v>66</v>
      </c>
      <c r="E101" s="40">
        <v>30</v>
      </c>
      <c r="F101" s="40" t="s">
        <v>132</v>
      </c>
      <c r="G101" s="40">
        <v>2</v>
      </c>
      <c r="H101" s="40">
        <v>3101898</v>
      </c>
      <c r="I101" s="44">
        <v>0.96499999999999997</v>
      </c>
      <c r="J101" s="40">
        <v>0.96499999999999997</v>
      </c>
      <c r="K101" s="44">
        <v>73.53</v>
      </c>
      <c r="L101" s="40">
        <v>74.495000000000005</v>
      </c>
      <c r="M101" s="40">
        <v>73.53</v>
      </c>
      <c r="N101" s="40">
        <v>74.495000000000005</v>
      </c>
      <c r="O101" s="40">
        <v>0</v>
      </c>
      <c r="P101" s="40" t="s">
        <v>140</v>
      </c>
      <c r="Q101" s="40" t="s">
        <v>502</v>
      </c>
      <c r="R101" s="40" t="s">
        <v>134</v>
      </c>
      <c r="S101" s="40">
        <v>1</v>
      </c>
      <c r="T101" s="40">
        <v>25</v>
      </c>
      <c r="U101" s="40">
        <v>3</v>
      </c>
      <c r="V101" s="40" t="s">
        <v>136</v>
      </c>
      <c r="W101" s="40" t="s">
        <v>134</v>
      </c>
      <c r="Z101" s="40" t="s">
        <v>503</v>
      </c>
    </row>
    <row r="102" spans="1:26">
      <c r="A102" s="40" t="str">
        <f t="shared" si="1"/>
        <v>30-3</v>
      </c>
      <c r="B102" s="40">
        <v>5057</v>
      </c>
      <c r="C102" s="40">
        <v>2</v>
      </c>
      <c r="D102" s="40" t="s">
        <v>66</v>
      </c>
      <c r="E102" s="40">
        <v>30</v>
      </c>
      <c r="F102" s="40" t="s">
        <v>132</v>
      </c>
      <c r="G102" s="40">
        <v>3</v>
      </c>
      <c r="H102" s="40">
        <v>3101900</v>
      </c>
      <c r="I102" s="44">
        <v>0.86</v>
      </c>
      <c r="J102" s="40">
        <v>0.86</v>
      </c>
      <c r="K102" s="44">
        <v>74.495000000000005</v>
      </c>
      <c r="L102" s="40">
        <v>75.355000000000004</v>
      </c>
      <c r="M102" s="40">
        <v>74.495000000000005</v>
      </c>
      <c r="N102" s="40">
        <v>75.355000000000004</v>
      </c>
      <c r="O102" s="40">
        <v>0</v>
      </c>
      <c r="P102" s="40" t="s">
        <v>140</v>
      </c>
      <c r="Q102" s="40" t="s">
        <v>504</v>
      </c>
      <c r="R102" s="40" t="s">
        <v>134</v>
      </c>
      <c r="S102" s="40">
        <v>1</v>
      </c>
      <c r="T102" s="40">
        <v>25</v>
      </c>
      <c r="U102" s="40">
        <v>4</v>
      </c>
      <c r="V102" s="40" t="s">
        <v>137</v>
      </c>
      <c r="W102" s="40" t="s">
        <v>134</v>
      </c>
      <c r="Z102" s="40" t="s">
        <v>505</v>
      </c>
    </row>
    <row r="103" spans="1:26">
      <c r="A103" s="40" t="str">
        <f t="shared" si="1"/>
        <v>30-4</v>
      </c>
      <c r="B103" s="40">
        <v>5057</v>
      </c>
      <c r="C103" s="40">
        <v>2</v>
      </c>
      <c r="D103" s="40" t="s">
        <v>66</v>
      </c>
      <c r="E103" s="40">
        <v>30</v>
      </c>
      <c r="F103" s="40" t="s">
        <v>132</v>
      </c>
      <c r="G103" s="40">
        <v>4</v>
      </c>
      <c r="H103" s="40">
        <v>3101902</v>
      </c>
      <c r="I103" s="44">
        <v>0.45500000000000002</v>
      </c>
      <c r="J103" s="40">
        <v>0.45500000000000002</v>
      </c>
      <c r="K103" s="44">
        <v>75.355000000000004</v>
      </c>
      <c r="L103" s="40">
        <v>75.81</v>
      </c>
      <c r="M103" s="40">
        <v>75.355000000000004</v>
      </c>
      <c r="N103" s="40">
        <v>75.81</v>
      </c>
      <c r="O103" s="40">
        <v>0</v>
      </c>
      <c r="P103" s="40" t="s">
        <v>140</v>
      </c>
      <c r="Q103" s="40" t="s">
        <v>506</v>
      </c>
      <c r="R103" s="40" t="s">
        <v>134</v>
      </c>
      <c r="S103" s="40">
        <v>1</v>
      </c>
      <c r="T103" s="40">
        <v>26</v>
      </c>
      <c r="U103" s="40">
        <v>1</v>
      </c>
      <c r="V103" s="40" t="s">
        <v>135</v>
      </c>
      <c r="W103" s="40" t="s">
        <v>134</v>
      </c>
      <c r="Z103" s="40" t="s">
        <v>507</v>
      </c>
    </row>
    <row r="104" spans="1:26">
      <c r="A104" s="40" t="str">
        <f t="shared" si="1"/>
        <v>31-1</v>
      </c>
      <c r="B104" s="40">
        <v>5057</v>
      </c>
      <c r="C104" s="40">
        <v>2</v>
      </c>
      <c r="D104" s="40" t="s">
        <v>66</v>
      </c>
      <c r="E104" s="40">
        <v>31</v>
      </c>
      <c r="F104" s="40" t="s">
        <v>132</v>
      </c>
      <c r="G104" s="40">
        <v>1</v>
      </c>
      <c r="H104" s="40">
        <v>3101904</v>
      </c>
      <c r="I104" s="44">
        <v>0.93500000000000005</v>
      </c>
      <c r="J104" s="40">
        <v>0.93</v>
      </c>
      <c r="K104" s="44">
        <v>75.599999999999994</v>
      </c>
      <c r="L104" s="40">
        <v>76.53</v>
      </c>
      <c r="M104" s="40">
        <v>75.599999999999994</v>
      </c>
      <c r="N104" s="40">
        <v>76.53</v>
      </c>
      <c r="O104" s="40">
        <v>0</v>
      </c>
      <c r="P104" s="40" t="s">
        <v>140</v>
      </c>
      <c r="Q104" s="40" t="s">
        <v>508</v>
      </c>
      <c r="R104" s="40" t="s">
        <v>134</v>
      </c>
      <c r="S104" s="40">
        <v>1</v>
      </c>
      <c r="T104" s="40">
        <v>26</v>
      </c>
      <c r="U104" s="40">
        <v>2</v>
      </c>
      <c r="V104" s="40" t="s">
        <v>136</v>
      </c>
      <c r="W104" s="40" t="s">
        <v>134</v>
      </c>
      <c r="Z104" s="40" t="s">
        <v>509</v>
      </c>
    </row>
    <row r="105" spans="1:26">
      <c r="A105" s="40" t="str">
        <f t="shared" si="1"/>
        <v>31-2</v>
      </c>
      <c r="B105" s="40">
        <v>5057</v>
      </c>
      <c r="C105" s="40">
        <v>2</v>
      </c>
      <c r="D105" s="40" t="s">
        <v>66</v>
      </c>
      <c r="E105" s="40">
        <v>31</v>
      </c>
      <c r="F105" s="40" t="s">
        <v>132</v>
      </c>
      <c r="G105" s="40">
        <v>2</v>
      </c>
      <c r="H105" s="40">
        <v>3101906</v>
      </c>
      <c r="I105" s="44">
        <v>0.87</v>
      </c>
      <c r="J105" s="40">
        <v>0.87</v>
      </c>
      <c r="K105" s="44">
        <v>76.534999999999997</v>
      </c>
      <c r="L105" s="40">
        <v>77.400000000000006</v>
      </c>
      <c r="M105" s="40">
        <v>76.53</v>
      </c>
      <c r="N105" s="40">
        <v>77.400000000000006</v>
      </c>
      <c r="O105" s="40">
        <v>0</v>
      </c>
      <c r="P105" s="40" t="s">
        <v>140</v>
      </c>
      <c r="Q105" s="40" t="s">
        <v>510</v>
      </c>
      <c r="R105" s="40" t="s">
        <v>134</v>
      </c>
      <c r="S105" s="40">
        <v>1</v>
      </c>
      <c r="T105" s="40">
        <v>26</v>
      </c>
      <c r="U105" s="40">
        <v>3</v>
      </c>
      <c r="V105" s="40" t="s">
        <v>136</v>
      </c>
      <c r="W105" s="40" t="s">
        <v>134</v>
      </c>
      <c r="Z105" s="40" t="s">
        <v>511</v>
      </c>
    </row>
    <row r="106" spans="1:26">
      <c r="A106" s="40" t="str">
        <f t="shared" si="1"/>
        <v>31-3</v>
      </c>
      <c r="B106" s="40">
        <v>5057</v>
      </c>
      <c r="C106" s="40">
        <v>2</v>
      </c>
      <c r="D106" s="40" t="s">
        <v>66</v>
      </c>
      <c r="E106" s="40">
        <v>31</v>
      </c>
      <c r="F106" s="40" t="s">
        <v>132</v>
      </c>
      <c r="G106" s="40">
        <v>3</v>
      </c>
      <c r="H106" s="40">
        <v>3101908</v>
      </c>
      <c r="I106" s="44">
        <v>0.67</v>
      </c>
      <c r="J106" s="40">
        <v>0.67</v>
      </c>
      <c r="K106" s="44">
        <v>77.405000000000001</v>
      </c>
      <c r="L106" s="40">
        <v>78.069999999999993</v>
      </c>
      <c r="M106" s="40">
        <v>77.400000000000006</v>
      </c>
      <c r="N106" s="40">
        <v>78.069999999999993</v>
      </c>
      <c r="O106" s="40">
        <v>0</v>
      </c>
      <c r="P106" s="40" t="s">
        <v>140</v>
      </c>
      <c r="Q106" s="40" t="s">
        <v>512</v>
      </c>
      <c r="R106" s="40" t="s">
        <v>134</v>
      </c>
      <c r="S106" s="40">
        <v>1</v>
      </c>
      <c r="T106" s="40">
        <v>26</v>
      </c>
      <c r="U106" s="40">
        <v>4</v>
      </c>
      <c r="V106" s="40" t="s">
        <v>137</v>
      </c>
      <c r="W106" s="40" t="s">
        <v>134</v>
      </c>
      <c r="Z106" s="40" t="s">
        <v>513</v>
      </c>
    </row>
    <row r="107" spans="1:26">
      <c r="A107" s="40" t="str">
        <f t="shared" si="1"/>
        <v>31-4</v>
      </c>
      <c r="B107" s="40">
        <v>5057</v>
      </c>
      <c r="C107" s="40">
        <v>2</v>
      </c>
      <c r="D107" s="40" t="s">
        <v>66</v>
      </c>
      <c r="E107" s="40">
        <v>31</v>
      </c>
      <c r="F107" s="40" t="s">
        <v>132</v>
      </c>
      <c r="G107" s="40">
        <v>4</v>
      </c>
      <c r="H107" s="40">
        <v>3101910</v>
      </c>
      <c r="I107" s="44">
        <v>0.82</v>
      </c>
      <c r="J107" s="40">
        <v>0.82</v>
      </c>
      <c r="K107" s="44">
        <v>78.075000000000003</v>
      </c>
      <c r="L107" s="40">
        <v>78.89</v>
      </c>
      <c r="M107" s="40">
        <v>78.069999999999993</v>
      </c>
      <c r="N107" s="40">
        <v>78.89</v>
      </c>
      <c r="O107" s="40">
        <v>0</v>
      </c>
      <c r="P107" s="40" t="s">
        <v>314</v>
      </c>
      <c r="Q107" s="40" t="s">
        <v>514</v>
      </c>
      <c r="R107" s="40" t="s">
        <v>134</v>
      </c>
      <c r="S107" s="40">
        <v>1</v>
      </c>
      <c r="T107" s="40">
        <v>27</v>
      </c>
      <c r="U107" s="40">
        <v>1</v>
      </c>
      <c r="V107" s="40" t="s">
        <v>135</v>
      </c>
      <c r="W107" s="40" t="s">
        <v>134</v>
      </c>
      <c r="Z107" s="40" t="s">
        <v>515</v>
      </c>
    </row>
    <row r="108" spans="1:26">
      <c r="A108" s="40" t="str">
        <f t="shared" si="1"/>
        <v>32-1</v>
      </c>
      <c r="B108" s="40">
        <v>5057</v>
      </c>
      <c r="C108" s="40">
        <v>2</v>
      </c>
      <c r="D108" s="40" t="s">
        <v>66</v>
      </c>
      <c r="E108" s="40">
        <v>32</v>
      </c>
      <c r="F108" s="40" t="s">
        <v>132</v>
      </c>
      <c r="G108" s="40">
        <v>1</v>
      </c>
      <c r="H108" s="40">
        <v>3101912</v>
      </c>
      <c r="I108" s="44">
        <v>0.81499999999999995</v>
      </c>
      <c r="J108" s="40">
        <v>0.81499999999999995</v>
      </c>
      <c r="K108" s="44">
        <v>78.650000000000006</v>
      </c>
      <c r="L108" s="40">
        <v>79.465000000000003</v>
      </c>
      <c r="M108" s="40">
        <v>78.650000000000006</v>
      </c>
      <c r="N108" s="40">
        <v>79.465000000000003</v>
      </c>
      <c r="O108" s="40">
        <v>0</v>
      </c>
      <c r="P108" s="40" t="s">
        <v>314</v>
      </c>
      <c r="Q108" s="40" t="s">
        <v>514</v>
      </c>
      <c r="R108" s="40" t="s">
        <v>134</v>
      </c>
      <c r="S108" s="40">
        <v>1</v>
      </c>
      <c r="T108" s="40">
        <v>27</v>
      </c>
      <c r="U108" s="40">
        <v>2</v>
      </c>
      <c r="V108" s="40" t="s">
        <v>136</v>
      </c>
      <c r="W108" s="40" t="s">
        <v>134</v>
      </c>
      <c r="Z108" s="40" t="s">
        <v>516</v>
      </c>
    </row>
    <row r="109" spans="1:26">
      <c r="A109" s="40" t="str">
        <f t="shared" si="1"/>
        <v>32-2</v>
      </c>
      <c r="B109" s="40">
        <v>5057</v>
      </c>
      <c r="C109" s="40">
        <v>2</v>
      </c>
      <c r="D109" s="40" t="s">
        <v>66</v>
      </c>
      <c r="E109" s="40">
        <v>32</v>
      </c>
      <c r="F109" s="40" t="s">
        <v>132</v>
      </c>
      <c r="G109" s="40">
        <v>2</v>
      </c>
      <c r="H109" s="40">
        <v>3101914</v>
      </c>
      <c r="I109" s="44">
        <v>0.99</v>
      </c>
      <c r="J109" s="40">
        <v>1.01</v>
      </c>
      <c r="K109" s="44">
        <v>79.465000000000003</v>
      </c>
      <c r="L109" s="40">
        <v>80.474999999999994</v>
      </c>
      <c r="M109" s="40">
        <v>79.465000000000003</v>
      </c>
      <c r="N109" s="40">
        <v>80.474999999999994</v>
      </c>
      <c r="O109" s="40">
        <v>0</v>
      </c>
      <c r="P109" s="40" t="s">
        <v>314</v>
      </c>
      <c r="Q109" s="40" t="s">
        <v>517</v>
      </c>
      <c r="R109" s="40" t="s">
        <v>134</v>
      </c>
      <c r="S109" s="40">
        <v>1</v>
      </c>
      <c r="T109" s="40">
        <v>27</v>
      </c>
      <c r="U109" s="40">
        <v>3</v>
      </c>
      <c r="V109" s="40" t="s">
        <v>136</v>
      </c>
      <c r="W109" s="40" t="s">
        <v>134</v>
      </c>
      <c r="Z109" s="40" t="s">
        <v>518</v>
      </c>
    </row>
    <row r="110" spans="1:26">
      <c r="A110" s="40" t="str">
        <f t="shared" si="1"/>
        <v>32-3</v>
      </c>
      <c r="B110" s="40">
        <v>5057</v>
      </c>
      <c r="C110" s="40">
        <v>2</v>
      </c>
      <c r="D110" s="40" t="s">
        <v>66</v>
      </c>
      <c r="E110" s="40">
        <v>32</v>
      </c>
      <c r="F110" s="40" t="s">
        <v>132</v>
      </c>
      <c r="G110" s="40">
        <v>3</v>
      </c>
      <c r="H110" s="40">
        <v>3101916</v>
      </c>
      <c r="I110" s="44">
        <v>0.65500000000000003</v>
      </c>
      <c r="J110" s="40">
        <v>0.65500000000000003</v>
      </c>
      <c r="K110" s="44">
        <v>80.454999999999998</v>
      </c>
      <c r="L110" s="40">
        <v>81.13</v>
      </c>
      <c r="M110" s="40">
        <v>80.474999999999994</v>
      </c>
      <c r="N110" s="40">
        <v>81.13</v>
      </c>
      <c r="O110" s="40">
        <v>0</v>
      </c>
      <c r="P110" s="40" t="s">
        <v>314</v>
      </c>
      <c r="Q110" s="40" t="s">
        <v>519</v>
      </c>
      <c r="R110" s="40" t="s">
        <v>134</v>
      </c>
      <c r="S110" s="40">
        <v>1</v>
      </c>
      <c r="T110" s="40">
        <v>27</v>
      </c>
      <c r="U110" s="40">
        <v>4</v>
      </c>
      <c r="V110" s="40" t="s">
        <v>137</v>
      </c>
      <c r="W110" s="40" t="s">
        <v>134</v>
      </c>
      <c r="Z110" s="40" t="s">
        <v>520</v>
      </c>
    </row>
    <row r="111" spans="1:26">
      <c r="A111" s="40" t="str">
        <f t="shared" si="1"/>
        <v>32-4</v>
      </c>
      <c r="B111" s="40">
        <v>5057</v>
      </c>
      <c r="C111" s="40">
        <v>2</v>
      </c>
      <c r="D111" s="40" t="s">
        <v>66</v>
      </c>
      <c r="E111" s="40">
        <v>32</v>
      </c>
      <c r="F111" s="40" t="s">
        <v>132</v>
      </c>
      <c r="G111" s="40">
        <v>4</v>
      </c>
      <c r="H111" s="40">
        <v>3101918</v>
      </c>
      <c r="I111" s="44">
        <v>0.83499999999999996</v>
      </c>
      <c r="J111" s="40">
        <v>0.83499999999999996</v>
      </c>
      <c r="K111" s="44">
        <v>81.11</v>
      </c>
      <c r="L111" s="40">
        <v>81.965000000000003</v>
      </c>
      <c r="M111" s="40">
        <v>81.13</v>
      </c>
      <c r="N111" s="40">
        <v>81.965000000000003</v>
      </c>
      <c r="O111" s="40">
        <v>0</v>
      </c>
      <c r="P111" s="40" t="s">
        <v>314</v>
      </c>
      <c r="Q111" s="40" t="s">
        <v>521</v>
      </c>
      <c r="R111" s="40" t="s">
        <v>134</v>
      </c>
      <c r="S111" s="40">
        <v>3</v>
      </c>
      <c r="T111" s="40">
        <v>28</v>
      </c>
      <c r="U111" s="40">
        <v>1</v>
      </c>
      <c r="V111" s="40" t="s">
        <v>135</v>
      </c>
      <c r="W111" s="40" t="s">
        <v>134</v>
      </c>
      <c r="Z111" s="40" t="s">
        <v>522</v>
      </c>
    </row>
    <row r="112" spans="1:26">
      <c r="A112" s="40" t="str">
        <f t="shared" si="1"/>
        <v>33-1</v>
      </c>
      <c r="B112" s="40">
        <v>5057</v>
      </c>
      <c r="C112" s="40">
        <v>2</v>
      </c>
      <c r="D112" s="40" t="s">
        <v>66</v>
      </c>
      <c r="E112" s="40">
        <v>33</v>
      </c>
      <c r="F112" s="40" t="s">
        <v>132</v>
      </c>
      <c r="G112" s="40">
        <v>1</v>
      </c>
      <c r="H112" s="40">
        <v>3101920</v>
      </c>
      <c r="I112" s="44">
        <v>0.97</v>
      </c>
      <c r="J112" s="40">
        <v>0.96499999999999997</v>
      </c>
      <c r="K112" s="44">
        <v>81.7</v>
      </c>
      <c r="L112" s="40">
        <v>82.665000000000006</v>
      </c>
      <c r="M112" s="40">
        <v>81.7</v>
      </c>
      <c r="N112" s="40">
        <v>82.665000000000006</v>
      </c>
      <c r="O112" s="40">
        <v>0</v>
      </c>
      <c r="P112" s="40" t="s">
        <v>314</v>
      </c>
      <c r="Q112" s="40" t="s">
        <v>523</v>
      </c>
      <c r="R112" s="40" t="s">
        <v>134</v>
      </c>
      <c r="S112" s="40">
        <v>1</v>
      </c>
      <c r="T112" s="40">
        <v>28</v>
      </c>
      <c r="U112" s="40">
        <v>2</v>
      </c>
      <c r="V112" s="40" t="s">
        <v>136</v>
      </c>
      <c r="W112" s="40" t="s">
        <v>134</v>
      </c>
      <c r="Z112" s="40" t="s">
        <v>524</v>
      </c>
    </row>
    <row r="113" spans="1:26">
      <c r="A113" s="40" t="str">
        <f t="shared" si="1"/>
        <v>33-2</v>
      </c>
      <c r="B113" s="40">
        <v>5057</v>
      </c>
      <c r="C113" s="40">
        <v>2</v>
      </c>
      <c r="D113" s="40" t="s">
        <v>66</v>
      </c>
      <c r="E113" s="40">
        <v>33</v>
      </c>
      <c r="F113" s="40" t="s">
        <v>132</v>
      </c>
      <c r="G113" s="40">
        <v>2</v>
      </c>
      <c r="H113" s="40">
        <v>3101922</v>
      </c>
      <c r="I113" s="44">
        <v>0.83499999999999996</v>
      </c>
      <c r="J113" s="40">
        <v>0.84</v>
      </c>
      <c r="K113" s="44">
        <v>82.67</v>
      </c>
      <c r="L113" s="40">
        <v>83.504999999999995</v>
      </c>
      <c r="M113" s="40">
        <v>82.665000000000006</v>
      </c>
      <c r="N113" s="40">
        <v>83.504999999999995</v>
      </c>
      <c r="O113" s="40">
        <v>0</v>
      </c>
      <c r="P113" s="40" t="s">
        <v>314</v>
      </c>
      <c r="Q113" s="40" t="s">
        <v>525</v>
      </c>
      <c r="R113" s="40" t="s">
        <v>134</v>
      </c>
      <c r="S113" s="40">
        <v>1</v>
      </c>
      <c r="T113" s="40">
        <v>28</v>
      </c>
      <c r="U113" s="40">
        <v>3</v>
      </c>
      <c r="V113" s="40" t="s">
        <v>136</v>
      </c>
      <c r="W113" s="40" t="s">
        <v>134</v>
      </c>
      <c r="Z113" s="40" t="s">
        <v>526</v>
      </c>
    </row>
    <row r="114" spans="1:26">
      <c r="A114" s="40" t="str">
        <f t="shared" si="1"/>
        <v>33-3</v>
      </c>
      <c r="B114" s="40">
        <v>5057</v>
      </c>
      <c r="C114" s="40">
        <v>2</v>
      </c>
      <c r="D114" s="40" t="s">
        <v>66</v>
      </c>
      <c r="E114" s="40">
        <v>33</v>
      </c>
      <c r="F114" s="40" t="s">
        <v>132</v>
      </c>
      <c r="G114" s="40">
        <v>3</v>
      </c>
      <c r="H114" s="40">
        <v>3101924</v>
      </c>
      <c r="I114" s="44">
        <v>0.95499999999999996</v>
      </c>
      <c r="J114" s="40">
        <v>0.95</v>
      </c>
      <c r="K114" s="44">
        <v>83.504999999999995</v>
      </c>
      <c r="L114" s="40">
        <v>84.454999999999998</v>
      </c>
      <c r="M114" s="40">
        <v>83.504999999999995</v>
      </c>
      <c r="N114" s="40">
        <v>84.454999999999998</v>
      </c>
      <c r="O114" s="40">
        <v>0</v>
      </c>
      <c r="P114" s="40" t="s">
        <v>314</v>
      </c>
      <c r="Q114" s="40" t="s">
        <v>527</v>
      </c>
      <c r="R114" s="40" t="s">
        <v>134</v>
      </c>
      <c r="S114" s="40">
        <v>1</v>
      </c>
      <c r="T114" s="40">
        <v>28</v>
      </c>
      <c r="U114" s="40">
        <v>4</v>
      </c>
      <c r="V114" s="40" t="s">
        <v>137</v>
      </c>
      <c r="W114" s="40" t="s">
        <v>134</v>
      </c>
      <c r="Z114" s="40" t="s">
        <v>528</v>
      </c>
    </row>
    <row r="115" spans="1:26">
      <c r="A115" s="40" t="str">
        <f t="shared" si="1"/>
        <v>33-4</v>
      </c>
      <c r="B115" s="40">
        <v>5057</v>
      </c>
      <c r="C115" s="40">
        <v>2</v>
      </c>
      <c r="D115" s="40" t="s">
        <v>66</v>
      </c>
      <c r="E115" s="40">
        <v>33</v>
      </c>
      <c r="F115" s="40" t="s">
        <v>132</v>
      </c>
      <c r="G115" s="40">
        <v>4</v>
      </c>
      <c r="H115" s="40">
        <v>3101926</v>
      </c>
      <c r="I115" s="44">
        <v>0.49</v>
      </c>
      <c r="J115" s="40">
        <v>0.49</v>
      </c>
      <c r="K115" s="44">
        <v>84.46</v>
      </c>
      <c r="L115" s="40">
        <v>84.944999999999993</v>
      </c>
      <c r="M115" s="40">
        <v>84.454999999999998</v>
      </c>
      <c r="N115" s="40">
        <v>84.944999999999993</v>
      </c>
      <c r="O115" s="40">
        <v>0</v>
      </c>
      <c r="P115" s="40" t="s">
        <v>529</v>
      </c>
      <c r="Q115" s="40" t="s">
        <v>530</v>
      </c>
      <c r="R115" s="40" t="s">
        <v>134</v>
      </c>
      <c r="S115" s="40">
        <v>1</v>
      </c>
      <c r="T115" s="40">
        <v>29</v>
      </c>
      <c r="U115" s="40">
        <v>1</v>
      </c>
      <c r="V115" s="40" t="s">
        <v>135</v>
      </c>
      <c r="W115" s="40" t="s">
        <v>134</v>
      </c>
      <c r="Z115" s="40" t="s">
        <v>531</v>
      </c>
    </row>
    <row r="116" spans="1:26">
      <c r="A116" s="40" t="str">
        <f t="shared" si="1"/>
        <v>34-1</v>
      </c>
      <c r="B116" s="40">
        <v>5057</v>
      </c>
      <c r="C116" s="40">
        <v>2</v>
      </c>
      <c r="D116" s="40" t="s">
        <v>66</v>
      </c>
      <c r="E116" s="40">
        <v>34</v>
      </c>
      <c r="F116" s="40" t="s">
        <v>132</v>
      </c>
      <c r="G116" s="40">
        <v>1</v>
      </c>
      <c r="H116" s="40">
        <v>3101940</v>
      </c>
      <c r="I116" s="44">
        <v>0.8</v>
      </c>
      <c r="J116" s="40">
        <v>0.79</v>
      </c>
      <c r="K116" s="44">
        <v>84.75</v>
      </c>
      <c r="L116" s="40">
        <v>85.54</v>
      </c>
      <c r="M116" s="40">
        <v>84.75</v>
      </c>
      <c r="N116" s="40">
        <v>85.54</v>
      </c>
      <c r="O116" s="40">
        <v>0</v>
      </c>
      <c r="P116" s="40" t="s">
        <v>529</v>
      </c>
      <c r="Q116" s="40" t="s">
        <v>532</v>
      </c>
      <c r="R116" s="40" t="s">
        <v>134</v>
      </c>
      <c r="S116" s="40">
        <v>1</v>
      </c>
      <c r="T116" s="40">
        <v>29</v>
      </c>
      <c r="U116" s="40">
        <v>2</v>
      </c>
      <c r="V116" s="40" t="s">
        <v>136</v>
      </c>
      <c r="W116" s="40" t="s">
        <v>134</v>
      </c>
      <c r="Z116" s="40" t="s">
        <v>533</v>
      </c>
    </row>
    <row r="117" spans="1:26">
      <c r="A117" s="40" t="str">
        <f t="shared" si="1"/>
        <v>34-2</v>
      </c>
      <c r="B117" s="40">
        <v>5057</v>
      </c>
      <c r="C117" s="40">
        <v>2</v>
      </c>
      <c r="D117" s="40" t="s">
        <v>66</v>
      </c>
      <c r="E117" s="40">
        <v>34</v>
      </c>
      <c r="F117" s="40" t="s">
        <v>132</v>
      </c>
      <c r="G117" s="40">
        <v>2</v>
      </c>
      <c r="H117" s="40">
        <v>3101942</v>
      </c>
      <c r="I117" s="44">
        <v>0.49</v>
      </c>
      <c r="J117" s="40">
        <v>0.49</v>
      </c>
      <c r="K117" s="44">
        <v>85.55</v>
      </c>
      <c r="L117" s="40">
        <v>86.03</v>
      </c>
      <c r="M117" s="40">
        <v>85.54</v>
      </c>
      <c r="N117" s="40">
        <v>86.03</v>
      </c>
      <c r="O117" s="40">
        <v>0</v>
      </c>
      <c r="P117" s="40" t="s">
        <v>529</v>
      </c>
      <c r="Q117" s="40" t="s">
        <v>534</v>
      </c>
      <c r="R117" s="40" t="s">
        <v>134</v>
      </c>
      <c r="S117" s="40">
        <v>1</v>
      </c>
      <c r="T117" s="40">
        <v>29</v>
      </c>
      <c r="U117" s="40">
        <v>3</v>
      </c>
      <c r="V117" s="40" t="s">
        <v>136</v>
      </c>
      <c r="W117" s="40" t="s">
        <v>134</v>
      </c>
      <c r="Z117" s="40" t="s">
        <v>535</v>
      </c>
    </row>
    <row r="118" spans="1:26">
      <c r="A118" s="40" t="str">
        <f t="shared" si="1"/>
        <v>34-3</v>
      </c>
      <c r="B118" s="40">
        <v>5057</v>
      </c>
      <c r="C118" s="40">
        <v>2</v>
      </c>
      <c r="D118" s="40" t="s">
        <v>66</v>
      </c>
      <c r="E118" s="40">
        <v>34</v>
      </c>
      <c r="F118" s="40" t="s">
        <v>132</v>
      </c>
      <c r="G118" s="40">
        <v>3</v>
      </c>
      <c r="H118" s="40">
        <v>3101944</v>
      </c>
      <c r="I118" s="44">
        <v>0.97</v>
      </c>
      <c r="J118" s="40">
        <v>0.98</v>
      </c>
      <c r="K118" s="44">
        <v>86.039999999999992</v>
      </c>
      <c r="L118" s="40">
        <v>87.01</v>
      </c>
      <c r="M118" s="40">
        <v>86.03</v>
      </c>
      <c r="N118" s="40">
        <v>87.01</v>
      </c>
      <c r="O118" s="40">
        <v>0</v>
      </c>
      <c r="P118" s="40" t="s">
        <v>529</v>
      </c>
      <c r="Q118" s="40" t="s">
        <v>536</v>
      </c>
      <c r="R118" s="40" t="s">
        <v>134</v>
      </c>
      <c r="S118" s="40">
        <v>1</v>
      </c>
      <c r="T118" s="40">
        <v>29</v>
      </c>
      <c r="U118" s="40">
        <v>4</v>
      </c>
      <c r="V118" s="40" t="s">
        <v>137</v>
      </c>
      <c r="W118" s="40" t="s">
        <v>134</v>
      </c>
      <c r="Z118" s="40" t="s">
        <v>537</v>
      </c>
    </row>
    <row r="119" spans="1:26">
      <c r="A119" s="40" t="str">
        <f t="shared" si="1"/>
        <v>34-4</v>
      </c>
      <c r="B119" s="40">
        <v>5057</v>
      </c>
      <c r="C119" s="40">
        <v>2</v>
      </c>
      <c r="D119" s="40" t="s">
        <v>66</v>
      </c>
      <c r="E119" s="40">
        <v>34</v>
      </c>
      <c r="F119" s="40" t="s">
        <v>132</v>
      </c>
      <c r="G119" s="40">
        <v>4</v>
      </c>
      <c r="H119" s="40">
        <v>3101946</v>
      </c>
      <c r="I119" s="44">
        <v>0.6</v>
      </c>
      <c r="J119" s="40">
        <v>0.6</v>
      </c>
      <c r="K119" s="44">
        <v>87.009999999999991</v>
      </c>
      <c r="L119" s="40">
        <v>87.61</v>
      </c>
      <c r="M119" s="40">
        <v>87.01</v>
      </c>
      <c r="N119" s="40">
        <v>87.61</v>
      </c>
      <c r="O119" s="40">
        <v>0</v>
      </c>
      <c r="P119" s="40" t="s">
        <v>529</v>
      </c>
      <c r="Q119" s="40" t="s">
        <v>538</v>
      </c>
      <c r="R119" s="40" t="s">
        <v>134</v>
      </c>
      <c r="S119" s="40">
        <v>1</v>
      </c>
      <c r="T119" s="40">
        <v>30</v>
      </c>
      <c r="U119" s="40">
        <v>1</v>
      </c>
      <c r="V119" s="40" t="s">
        <v>135</v>
      </c>
      <c r="W119" s="40" t="s">
        <v>134</v>
      </c>
      <c r="Z119" s="40" t="s">
        <v>539</v>
      </c>
    </row>
    <row r="120" spans="1:26">
      <c r="A120" s="40" t="str">
        <f t="shared" si="1"/>
        <v>34-5</v>
      </c>
      <c r="B120" s="40">
        <v>5057</v>
      </c>
      <c r="C120" s="40">
        <v>2</v>
      </c>
      <c r="D120" s="40" t="s">
        <v>66</v>
      </c>
      <c r="E120" s="40">
        <v>34</v>
      </c>
      <c r="F120" s="40" t="s">
        <v>132</v>
      </c>
      <c r="G120" s="40">
        <v>5</v>
      </c>
      <c r="H120" s="40">
        <v>3101948</v>
      </c>
      <c r="I120" s="44">
        <v>0.52</v>
      </c>
      <c r="J120" s="40">
        <v>0.52</v>
      </c>
      <c r="K120" s="44">
        <v>87.609999999999985</v>
      </c>
      <c r="L120" s="40">
        <v>88.13</v>
      </c>
      <c r="M120" s="40">
        <v>87.61</v>
      </c>
      <c r="N120" s="40">
        <v>88.13</v>
      </c>
      <c r="O120" s="40">
        <v>0</v>
      </c>
      <c r="P120" s="40" t="s">
        <v>529</v>
      </c>
      <c r="Q120" s="40" t="s">
        <v>540</v>
      </c>
      <c r="R120" s="40" t="s">
        <v>134</v>
      </c>
      <c r="S120" s="40">
        <v>1</v>
      </c>
      <c r="T120" s="40">
        <v>30</v>
      </c>
      <c r="U120" s="40">
        <v>2</v>
      </c>
      <c r="V120" s="40" t="s">
        <v>136</v>
      </c>
      <c r="W120" s="40" t="s">
        <v>134</v>
      </c>
      <c r="Z120" s="40" t="s">
        <v>541</v>
      </c>
    </row>
    <row r="121" spans="1:26">
      <c r="A121" s="40" t="str">
        <f t="shared" si="1"/>
        <v>35-1</v>
      </c>
      <c r="B121" s="40">
        <v>5057</v>
      </c>
      <c r="C121" s="40">
        <v>2</v>
      </c>
      <c r="D121" s="40" t="s">
        <v>66</v>
      </c>
      <c r="E121" s="40">
        <v>35</v>
      </c>
      <c r="F121" s="40" t="s">
        <v>132</v>
      </c>
      <c r="G121" s="40">
        <v>1</v>
      </c>
      <c r="H121" s="40">
        <v>3101950</v>
      </c>
      <c r="I121" s="44">
        <v>0.79</v>
      </c>
      <c r="J121" s="40">
        <v>0.79</v>
      </c>
      <c r="K121" s="44">
        <v>87.8</v>
      </c>
      <c r="L121" s="40">
        <v>88.59</v>
      </c>
      <c r="M121" s="40">
        <v>87.8</v>
      </c>
      <c r="N121" s="40">
        <v>88.59</v>
      </c>
      <c r="O121" s="40">
        <v>0</v>
      </c>
      <c r="P121" s="40" t="s">
        <v>529</v>
      </c>
      <c r="Q121" s="40" t="s">
        <v>542</v>
      </c>
      <c r="R121" s="40" t="s">
        <v>134</v>
      </c>
      <c r="S121" s="40">
        <v>1</v>
      </c>
      <c r="T121" s="40">
        <v>30</v>
      </c>
      <c r="U121" s="40">
        <v>3</v>
      </c>
      <c r="V121" s="40" t="s">
        <v>136</v>
      </c>
      <c r="W121" s="40" t="s">
        <v>134</v>
      </c>
      <c r="Z121" s="40" t="s">
        <v>543</v>
      </c>
    </row>
    <row r="122" spans="1:26">
      <c r="A122" s="40" t="str">
        <f t="shared" si="1"/>
        <v>35-2</v>
      </c>
      <c r="B122" s="40">
        <v>5057</v>
      </c>
      <c r="C122" s="40">
        <v>2</v>
      </c>
      <c r="D122" s="40" t="s">
        <v>66</v>
      </c>
      <c r="E122" s="40">
        <v>35</v>
      </c>
      <c r="F122" s="40" t="s">
        <v>132</v>
      </c>
      <c r="G122" s="40">
        <v>2</v>
      </c>
      <c r="H122" s="40">
        <v>3101952</v>
      </c>
      <c r="I122" s="44">
        <v>0.78</v>
      </c>
      <c r="J122" s="40">
        <v>0.79</v>
      </c>
      <c r="K122" s="44">
        <v>88.59</v>
      </c>
      <c r="L122" s="40">
        <v>89.38</v>
      </c>
      <c r="M122" s="40">
        <v>88.59</v>
      </c>
      <c r="N122" s="40">
        <v>89.38</v>
      </c>
      <c r="O122" s="40">
        <v>0</v>
      </c>
      <c r="P122" s="40" t="s">
        <v>529</v>
      </c>
      <c r="Q122" s="40" t="s">
        <v>544</v>
      </c>
      <c r="R122" s="40" t="s">
        <v>134</v>
      </c>
      <c r="S122" s="40">
        <v>1</v>
      </c>
      <c r="T122" s="40">
        <v>30</v>
      </c>
      <c r="U122" s="40">
        <v>4</v>
      </c>
      <c r="V122" s="40" t="s">
        <v>137</v>
      </c>
      <c r="W122" s="40" t="s">
        <v>134</v>
      </c>
      <c r="Z122" s="40" t="s">
        <v>545</v>
      </c>
    </row>
    <row r="123" spans="1:26">
      <c r="A123" s="40" t="str">
        <f t="shared" si="1"/>
        <v>35-3</v>
      </c>
      <c r="B123" s="40">
        <v>5057</v>
      </c>
      <c r="C123" s="40">
        <v>2</v>
      </c>
      <c r="D123" s="40" t="s">
        <v>66</v>
      </c>
      <c r="E123" s="40">
        <v>35</v>
      </c>
      <c r="F123" s="40" t="s">
        <v>132</v>
      </c>
      <c r="G123" s="40">
        <v>3</v>
      </c>
      <c r="H123" s="40">
        <v>3101958</v>
      </c>
      <c r="I123" s="44">
        <v>0.80500000000000005</v>
      </c>
      <c r="J123" s="40">
        <v>0.81</v>
      </c>
      <c r="K123" s="44">
        <v>89.37</v>
      </c>
      <c r="L123" s="40">
        <v>90.19</v>
      </c>
      <c r="M123" s="40">
        <v>89.38</v>
      </c>
      <c r="N123" s="40">
        <v>90.19</v>
      </c>
      <c r="O123" s="40">
        <v>0</v>
      </c>
      <c r="P123" s="40" t="s">
        <v>314</v>
      </c>
      <c r="Q123" s="40" t="s">
        <v>546</v>
      </c>
      <c r="R123" s="40" t="s">
        <v>134</v>
      </c>
      <c r="S123" s="40">
        <v>1</v>
      </c>
      <c r="T123" s="40">
        <v>31</v>
      </c>
      <c r="U123" s="40">
        <v>1</v>
      </c>
      <c r="V123" s="40" t="s">
        <v>135</v>
      </c>
      <c r="W123" s="40" t="s">
        <v>134</v>
      </c>
      <c r="Z123" s="40" t="s">
        <v>547</v>
      </c>
    </row>
    <row r="124" spans="1:26">
      <c r="A124" s="40" t="str">
        <f t="shared" si="1"/>
        <v>35-4</v>
      </c>
      <c r="B124" s="40">
        <v>5057</v>
      </c>
      <c r="C124" s="40">
        <v>2</v>
      </c>
      <c r="D124" s="40" t="s">
        <v>66</v>
      </c>
      <c r="E124" s="40">
        <v>35</v>
      </c>
      <c r="F124" s="40" t="s">
        <v>132</v>
      </c>
      <c r="G124" s="40">
        <v>4</v>
      </c>
      <c r="H124" s="40">
        <v>3101960</v>
      </c>
      <c r="I124" s="44">
        <v>0.84</v>
      </c>
      <c r="J124" s="40">
        <v>0.84</v>
      </c>
      <c r="K124" s="44">
        <v>90.175000000000011</v>
      </c>
      <c r="L124" s="40">
        <v>91.03</v>
      </c>
      <c r="M124" s="40">
        <v>90.19</v>
      </c>
      <c r="N124" s="40">
        <v>91.03</v>
      </c>
      <c r="O124" s="40">
        <v>0</v>
      </c>
      <c r="P124" s="40" t="s">
        <v>314</v>
      </c>
      <c r="Q124" s="40" t="s">
        <v>548</v>
      </c>
      <c r="R124" s="40" t="s">
        <v>134</v>
      </c>
      <c r="S124" s="40">
        <v>1</v>
      </c>
      <c r="T124" s="40">
        <v>31</v>
      </c>
      <c r="U124" s="40">
        <v>2</v>
      </c>
      <c r="V124" s="40" t="s">
        <v>136</v>
      </c>
      <c r="W124" s="40" t="s">
        <v>134</v>
      </c>
      <c r="Z124" s="40" t="s">
        <v>549</v>
      </c>
    </row>
    <row r="125" spans="1:26">
      <c r="A125" s="40" t="str">
        <f t="shared" si="1"/>
        <v>36-1</v>
      </c>
      <c r="B125" s="40">
        <v>5057</v>
      </c>
      <c r="C125" s="40">
        <v>2</v>
      </c>
      <c r="D125" s="40" t="s">
        <v>66</v>
      </c>
      <c r="E125" s="40">
        <v>36</v>
      </c>
      <c r="F125" s="40" t="s">
        <v>132</v>
      </c>
      <c r="G125" s="40">
        <v>1</v>
      </c>
      <c r="H125" s="40">
        <v>3101962</v>
      </c>
      <c r="I125" s="44">
        <v>0.77</v>
      </c>
      <c r="J125" s="40">
        <v>0.77</v>
      </c>
      <c r="K125" s="44">
        <v>90.85</v>
      </c>
      <c r="L125" s="40">
        <v>91.62</v>
      </c>
      <c r="M125" s="40">
        <v>90.85</v>
      </c>
      <c r="N125" s="40">
        <v>91.62</v>
      </c>
      <c r="O125" s="40">
        <v>0</v>
      </c>
      <c r="P125" s="40" t="s">
        <v>314</v>
      </c>
      <c r="Q125" s="40" t="s">
        <v>550</v>
      </c>
      <c r="R125" s="40" t="s">
        <v>134</v>
      </c>
      <c r="S125" s="40">
        <v>1</v>
      </c>
      <c r="T125" s="40">
        <v>31</v>
      </c>
      <c r="U125" s="40">
        <v>3</v>
      </c>
      <c r="V125" s="40" t="s">
        <v>136</v>
      </c>
      <c r="W125" s="40" t="s">
        <v>134</v>
      </c>
      <c r="Z125" s="40" t="s">
        <v>551</v>
      </c>
    </row>
    <row r="126" spans="1:26">
      <c r="A126" s="40" t="str">
        <f t="shared" si="1"/>
        <v>36-2</v>
      </c>
      <c r="B126" s="46">
        <v>5057</v>
      </c>
      <c r="C126" s="46">
        <v>2</v>
      </c>
      <c r="D126" s="46" t="s">
        <v>66</v>
      </c>
      <c r="E126" s="46">
        <v>36</v>
      </c>
      <c r="F126" s="46" t="s">
        <v>132</v>
      </c>
      <c r="G126" s="46">
        <v>2</v>
      </c>
      <c r="H126" s="46">
        <v>3101964</v>
      </c>
      <c r="I126" s="44">
        <v>0.97</v>
      </c>
      <c r="J126" s="46">
        <v>0.97499999999999998</v>
      </c>
      <c r="K126" s="44">
        <v>91.61999999999999</v>
      </c>
      <c r="L126" s="46">
        <v>92.594999999999999</v>
      </c>
      <c r="M126" s="46">
        <v>91.62</v>
      </c>
      <c r="N126" s="46">
        <v>92.594999999999999</v>
      </c>
      <c r="O126" s="46">
        <v>0</v>
      </c>
      <c r="P126" s="46" t="s">
        <v>314</v>
      </c>
      <c r="Q126" s="46" t="s">
        <v>552</v>
      </c>
      <c r="R126" s="46" t="s">
        <v>134</v>
      </c>
      <c r="S126" s="46">
        <v>1</v>
      </c>
      <c r="T126" s="46">
        <v>31</v>
      </c>
      <c r="U126" s="46">
        <v>4</v>
      </c>
      <c r="V126" s="46" t="s">
        <v>137</v>
      </c>
      <c r="W126" s="46" t="s">
        <v>134</v>
      </c>
      <c r="X126" s="46"/>
      <c r="Y126" s="46"/>
      <c r="Z126" s="46" t="s">
        <v>553</v>
      </c>
    </row>
    <row r="127" spans="1:26">
      <c r="A127" s="40" t="str">
        <f t="shared" si="1"/>
        <v>36-3</v>
      </c>
      <c r="B127" s="40">
        <v>5057</v>
      </c>
      <c r="C127" s="40">
        <v>2</v>
      </c>
      <c r="D127" s="40" t="s">
        <v>66</v>
      </c>
      <c r="E127" s="40">
        <v>36</v>
      </c>
      <c r="F127" s="40" t="s">
        <v>132</v>
      </c>
      <c r="G127" s="40">
        <v>3</v>
      </c>
      <c r="H127" s="40">
        <v>3101968</v>
      </c>
      <c r="I127" s="44">
        <v>0.54</v>
      </c>
      <c r="J127" s="40">
        <v>0.54</v>
      </c>
      <c r="K127" s="44">
        <v>92.589999999999989</v>
      </c>
      <c r="L127" s="40">
        <v>93.135000000000005</v>
      </c>
      <c r="M127" s="40">
        <v>92.594999999999999</v>
      </c>
      <c r="N127" s="40">
        <v>93.135000000000005</v>
      </c>
      <c r="O127" s="40">
        <v>0</v>
      </c>
      <c r="P127" s="40" t="s">
        <v>314</v>
      </c>
      <c r="Q127" s="40" t="s">
        <v>554</v>
      </c>
      <c r="R127" s="40" t="s">
        <v>134</v>
      </c>
      <c r="S127" s="40">
        <v>1</v>
      </c>
      <c r="T127" s="40">
        <v>32</v>
      </c>
      <c r="U127" s="40">
        <v>1</v>
      </c>
      <c r="V127" s="40" t="s">
        <v>135</v>
      </c>
      <c r="W127" s="40" t="s">
        <v>134</v>
      </c>
      <c r="Z127" s="40" t="s">
        <v>555</v>
      </c>
    </row>
    <row r="128" spans="1:26">
      <c r="A128" s="40" t="str">
        <f t="shared" si="1"/>
        <v>36-4</v>
      </c>
      <c r="B128" s="40">
        <v>5057</v>
      </c>
      <c r="C128" s="40">
        <v>2</v>
      </c>
      <c r="D128" s="40" t="s">
        <v>66</v>
      </c>
      <c r="E128" s="40">
        <v>36</v>
      </c>
      <c r="F128" s="40" t="s">
        <v>132</v>
      </c>
      <c r="G128" s="40">
        <v>4</v>
      </c>
      <c r="H128" s="40">
        <v>3101970</v>
      </c>
      <c r="I128" s="44">
        <v>0.58499999999999996</v>
      </c>
      <c r="J128" s="40">
        <v>0.59</v>
      </c>
      <c r="K128" s="44">
        <v>93.13</v>
      </c>
      <c r="L128" s="40">
        <v>93.724999999999994</v>
      </c>
      <c r="M128" s="40">
        <v>93.135000000000005</v>
      </c>
      <c r="N128" s="40">
        <v>93.724999999999994</v>
      </c>
      <c r="O128" s="40">
        <v>0</v>
      </c>
      <c r="P128" s="40" t="s">
        <v>314</v>
      </c>
      <c r="Q128" s="40" t="s">
        <v>556</v>
      </c>
      <c r="R128" s="40" t="s">
        <v>134</v>
      </c>
      <c r="S128" s="40">
        <v>1</v>
      </c>
      <c r="T128" s="40">
        <v>32</v>
      </c>
      <c r="U128" s="40">
        <v>2</v>
      </c>
      <c r="V128" s="40" t="s">
        <v>136</v>
      </c>
      <c r="W128" s="40" t="s">
        <v>134</v>
      </c>
      <c r="Z128" s="40" t="s">
        <v>557</v>
      </c>
    </row>
    <row r="129" spans="1:26">
      <c r="A129" s="40" t="str">
        <f t="shared" si="1"/>
        <v>36-5</v>
      </c>
      <c r="B129" s="40">
        <v>5057</v>
      </c>
      <c r="C129" s="40">
        <v>2</v>
      </c>
      <c r="D129" s="40" t="s">
        <v>66</v>
      </c>
      <c r="E129" s="40">
        <v>36</v>
      </c>
      <c r="F129" s="40" t="s">
        <v>132</v>
      </c>
      <c r="G129" s="40">
        <v>5</v>
      </c>
      <c r="H129" s="40">
        <v>3101972</v>
      </c>
      <c r="I129" s="44">
        <v>0.48499999999999999</v>
      </c>
      <c r="J129" s="40">
        <v>0.48499999999999999</v>
      </c>
      <c r="K129" s="44">
        <v>93.714999999999989</v>
      </c>
      <c r="L129" s="40">
        <v>94.21</v>
      </c>
      <c r="M129" s="40">
        <v>93.724999999999994</v>
      </c>
      <c r="N129" s="40">
        <v>94.21</v>
      </c>
      <c r="O129" s="40">
        <v>0</v>
      </c>
      <c r="P129" s="40" t="s">
        <v>314</v>
      </c>
      <c r="Q129" s="40" t="s">
        <v>558</v>
      </c>
      <c r="R129" s="40" t="s">
        <v>134</v>
      </c>
      <c r="S129" s="40">
        <v>1</v>
      </c>
      <c r="T129" s="40">
        <v>32</v>
      </c>
      <c r="U129" s="40">
        <v>3</v>
      </c>
      <c r="V129" s="40" t="s">
        <v>136</v>
      </c>
      <c r="W129" s="40" t="s">
        <v>134</v>
      </c>
      <c r="Z129" s="40" t="s">
        <v>559</v>
      </c>
    </row>
    <row r="130" spans="1:26">
      <c r="A130" s="40" t="str">
        <f t="shared" si="1"/>
        <v>37-1</v>
      </c>
      <c r="B130" s="40">
        <v>5057</v>
      </c>
      <c r="C130" s="40">
        <v>2</v>
      </c>
      <c r="D130" s="40" t="s">
        <v>66</v>
      </c>
      <c r="E130" s="40">
        <v>37</v>
      </c>
      <c r="F130" s="40" t="s">
        <v>132</v>
      </c>
      <c r="G130" s="40">
        <v>1</v>
      </c>
      <c r="H130" s="40">
        <v>3101974</v>
      </c>
      <c r="I130" s="44">
        <v>0.98499999999999999</v>
      </c>
      <c r="J130" s="40">
        <v>0.99</v>
      </c>
      <c r="K130" s="44">
        <v>93.9</v>
      </c>
      <c r="L130" s="40">
        <v>94.89</v>
      </c>
      <c r="M130" s="40">
        <v>93.9</v>
      </c>
      <c r="N130" s="40">
        <v>94.89</v>
      </c>
      <c r="O130" s="40">
        <v>0</v>
      </c>
      <c r="P130" s="40" t="s">
        <v>314</v>
      </c>
      <c r="Q130" s="40" t="s">
        <v>560</v>
      </c>
      <c r="R130" s="40" t="s">
        <v>134</v>
      </c>
      <c r="S130" s="40">
        <v>1</v>
      </c>
      <c r="T130" s="40">
        <v>32</v>
      </c>
      <c r="U130" s="40">
        <v>4</v>
      </c>
      <c r="V130" s="40" t="s">
        <v>137</v>
      </c>
      <c r="W130" s="40" t="s">
        <v>134</v>
      </c>
      <c r="Z130" s="40" t="s">
        <v>561</v>
      </c>
    </row>
    <row r="131" spans="1:26">
      <c r="A131" s="40" t="str">
        <f t="shared" si="1"/>
        <v>37-2</v>
      </c>
      <c r="B131" s="40">
        <v>5057</v>
      </c>
      <c r="C131" s="40">
        <v>2</v>
      </c>
      <c r="D131" s="40" t="s">
        <v>66</v>
      </c>
      <c r="E131" s="40">
        <v>37</v>
      </c>
      <c r="F131" s="40" t="s">
        <v>132</v>
      </c>
      <c r="G131" s="40">
        <v>2</v>
      </c>
      <c r="H131" s="40">
        <v>3101976</v>
      </c>
      <c r="I131" s="44">
        <v>1</v>
      </c>
      <c r="J131" s="40">
        <v>1.01</v>
      </c>
      <c r="K131" s="44">
        <v>94.885000000000005</v>
      </c>
      <c r="L131" s="40">
        <v>95.9</v>
      </c>
      <c r="M131" s="40">
        <v>94.89</v>
      </c>
      <c r="N131" s="40">
        <v>95.9</v>
      </c>
      <c r="O131" s="40">
        <v>0</v>
      </c>
      <c r="P131" s="40" t="s">
        <v>314</v>
      </c>
      <c r="Q131" s="40" t="s">
        <v>562</v>
      </c>
      <c r="R131" s="40" t="s">
        <v>134</v>
      </c>
      <c r="S131" s="40">
        <v>1</v>
      </c>
      <c r="T131" s="40">
        <v>33</v>
      </c>
      <c r="U131" s="40">
        <v>1</v>
      </c>
      <c r="V131" s="40" t="s">
        <v>135</v>
      </c>
      <c r="W131" s="40" t="s">
        <v>134</v>
      </c>
      <c r="Z131" s="40" t="s">
        <v>563</v>
      </c>
    </row>
    <row r="132" spans="1:26">
      <c r="A132" s="40" t="str">
        <f t="shared" ref="A132:A195" si="2">E132&amp;"-"&amp;G132</f>
        <v>37-3</v>
      </c>
      <c r="B132" s="40">
        <v>5057</v>
      </c>
      <c r="C132" s="40">
        <v>2</v>
      </c>
      <c r="D132" s="40" t="s">
        <v>66</v>
      </c>
      <c r="E132" s="40">
        <v>37</v>
      </c>
      <c r="F132" s="40" t="s">
        <v>132</v>
      </c>
      <c r="G132" s="40">
        <v>3</v>
      </c>
      <c r="H132" s="40">
        <v>3101978</v>
      </c>
      <c r="I132" s="44">
        <v>0.49</v>
      </c>
      <c r="J132" s="40">
        <v>0.49</v>
      </c>
      <c r="K132" s="44">
        <v>95.885000000000005</v>
      </c>
      <c r="L132" s="40">
        <v>96.39</v>
      </c>
      <c r="M132" s="40">
        <v>95.9</v>
      </c>
      <c r="N132" s="40">
        <v>96.39</v>
      </c>
      <c r="O132" s="40">
        <v>0</v>
      </c>
      <c r="P132" s="40" t="s">
        <v>314</v>
      </c>
      <c r="Q132" s="40" t="s">
        <v>564</v>
      </c>
      <c r="R132" s="40" t="s">
        <v>134</v>
      </c>
      <c r="S132" s="40">
        <v>1</v>
      </c>
      <c r="T132" s="40">
        <v>33</v>
      </c>
      <c r="U132" s="40">
        <v>2</v>
      </c>
      <c r="V132" s="40" t="s">
        <v>136</v>
      </c>
      <c r="W132" s="40" t="s">
        <v>134</v>
      </c>
      <c r="Z132" s="40" t="s">
        <v>565</v>
      </c>
    </row>
    <row r="133" spans="1:26">
      <c r="A133" s="40" t="str">
        <f t="shared" si="2"/>
        <v>37-4</v>
      </c>
      <c r="B133" s="40">
        <v>5057</v>
      </c>
      <c r="C133" s="40">
        <v>2</v>
      </c>
      <c r="D133" s="40" t="s">
        <v>66</v>
      </c>
      <c r="E133" s="40">
        <v>37</v>
      </c>
      <c r="F133" s="40" t="s">
        <v>132</v>
      </c>
      <c r="G133" s="40">
        <v>4</v>
      </c>
      <c r="H133" s="40">
        <v>3101980</v>
      </c>
      <c r="I133" s="44">
        <v>0.81</v>
      </c>
      <c r="J133" s="40">
        <v>0.81</v>
      </c>
      <c r="K133" s="44">
        <v>96.375</v>
      </c>
      <c r="L133" s="40">
        <v>97.2</v>
      </c>
      <c r="M133" s="40">
        <v>96.39</v>
      </c>
      <c r="N133" s="40">
        <v>97.2</v>
      </c>
      <c r="O133" s="40">
        <v>0</v>
      </c>
      <c r="P133" s="40" t="s">
        <v>314</v>
      </c>
      <c r="Q133" s="40" t="s">
        <v>566</v>
      </c>
      <c r="R133" s="40" t="s">
        <v>134</v>
      </c>
      <c r="S133" s="40">
        <v>4</v>
      </c>
      <c r="T133" s="40">
        <v>33</v>
      </c>
      <c r="U133" s="40">
        <v>3</v>
      </c>
      <c r="V133" s="40" t="s">
        <v>136</v>
      </c>
      <c r="W133" s="40" t="s">
        <v>134</v>
      </c>
      <c r="Z133" s="40" t="s">
        <v>567</v>
      </c>
    </row>
    <row r="134" spans="1:26">
      <c r="A134" s="40" t="str">
        <f t="shared" si="2"/>
        <v>38-1</v>
      </c>
      <c r="B134" s="40">
        <v>5057</v>
      </c>
      <c r="C134" s="40">
        <v>2</v>
      </c>
      <c r="D134" s="40" t="s">
        <v>66</v>
      </c>
      <c r="E134" s="40">
        <v>38</v>
      </c>
      <c r="F134" s="40" t="s">
        <v>132</v>
      </c>
      <c r="G134" s="40">
        <v>1</v>
      </c>
      <c r="H134" s="40">
        <v>3101982</v>
      </c>
      <c r="I134" s="44">
        <v>0.36</v>
      </c>
      <c r="J134" s="40">
        <v>0.34</v>
      </c>
      <c r="K134" s="44">
        <v>96.95</v>
      </c>
      <c r="L134" s="40">
        <v>97.29</v>
      </c>
      <c r="M134" s="40">
        <v>96.95</v>
      </c>
      <c r="N134" s="40">
        <v>97.29</v>
      </c>
      <c r="O134" s="40">
        <v>0</v>
      </c>
      <c r="P134" s="40" t="s">
        <v>314</v>
      </c>
      <c r="Q134" s="40" t="s">
        <v>568</v>
      </c>
      <c r="R134" s="40" t="s">
        <v>134</v>
      </c>
      <c r="S134" s="40">
        <v>1</v>
      </c>
      <c r="T134" s="40">
        <v>33</v>
      </c>
      <c r="U134" s="40">
        <v>4</v>
      </c>
      <c r="V134" s="40" t="s">
        <v>137</v>
      </c>
      <c r="W134" s="40" t="s">
        <v>134</v>
      </c>
      <c r="Z134" s="40" t="s">
        <v>569</v>
      </c>
    </row>
    <row r="135" spans="1:26">
      <c r="A135" s="40" t="str">
        <f t="shared" si="2"/>
        <v>38-2</v>
      </c>
      <c r="B135" s="46">
        <v>5057</v>
      </c>
      <c r="C135" s="46">
        <v>2</v>
      </c>
      <c r="D135" s="46" t="s">
        <v>66</v>
      </c>
      <c r="E135" s="46">
        <v>38</v>
      </c>
      <c r="F135" s="46" t="s">
        <v>132</v>
      </c>
      <c r="G135" s="46">
        <v>2</v>
      </c>
      <c r="H135" s="46">
        <v>3101984</v>
      </c>
      <c r="I135" s="44">
        <v>0.88</v>
      </c>
      <c r="J135" s="46">
        <v>0.88</v>
      </c>
      <c r="K135" s="44">
        <v>97.31</v>
      </c>
      <c r="L135" s="46">
        <v>98.17</v>
      </c>
      <c r="M135" s="46">
        <v>97.29</v>
      </c>
      <c r="N135" s="46">
        <v>98.17</v>
      </c>
      <c r="O135" s="46">
        <v>0</v>
      </c>
      <c r="P135" s="46" t="s">
        <v>314</v>
      </c>
      <c r="Q135" s="46" t="s">
        <v>570</v>
      </c>
      <c r="R135" s="46" t="s">
        <v>134</v>
      </c>
      <c r="S135" s="46">
        <v>1</v>
      </c>
      <c r="T135" s="46">
        <v>34</v>
      </c>
      <c r="U135" s="46">
        <v>1</v>
      </c>
      <c r="V135" s="46" t="s">
        <v>135</v>
      </c>
      <c r="W135" s="46" t="s">
        <v>134</v>
      </c>
      <c r="X135" s="46"/>
      <c r="Y135" s="46"/>
      <c r="Z135" s="46" t="s">
        <v>571</v>
      </c>
    </row>
    <row r="136" spans="1:26">
      <c r="A136" s="40" t="str">
        <f t="shared" si="2"/>
        <v>38-3</v>
      </c>
      <c r="B136" s="40">
        <v>5057</v>
      </c>
      <c r="C136" s="40">
        <v>2</v>
      </c>
      <c r="D136" s="40" t="s">
        <v>66</v>
      </c>
      <c r="E136" s="40">
        <v>38</v>
      </c>
      <c r="F136" s="40" t="s">
        <v>132</v>
      </c>
      <c r="G136" s="40">
        <v>3</v>
      </c>
      <c r="H136" s="40">
        <v>3101986</v>
      </c>
      <c r="I136" s="44">
        <v>0.67500000000000004</v>
      </c>
      <c r="J136" s="40">
        <v>0.68</v>
      </c>
      <c r="K136" s="44">
        <v>98.19</v>
      </c>
      <c r="L136" s="40">
        <v>98.85</v>
      </c>
      <c r="M136" s="40">
        <v>98.17</v>
      </c>
      <c r="N136" s="40">
        <v>98.85</v>
      </c>
      <c r="O136" s="40">
        <v>0</v>
      </c>
      <c r="P136" s="40" t="s">
        <v>314</v>
      </c>
      <c r="Q136" s="40" t="s">
        <v>572</v>
      </c>
      <c r="R136" s="40" t="s">
        <v>134</v>
      </c>
      <c r="S136" s="40">
        <v>2</v>
      </c>
      <c r="T136" s="40">
        <v>34</v>
      </c>
      <c r="U136" s="40">
        <v>2</v>
      </c>
      <c r="V136" s="40" t="s">
        <v>136</v>
      </c>
      <c r="W136" s="40" t="s">
        <v>134</v>
      </c>
      <c r="Z136" s="40" t="s">
        <v>573</v>
      </c>
    </row>
    <row r="137" spans="1:26">
      <c r="A137" s="40" t="str">
        <f t="shared" si="2"/>
        <v>38-4</v>
      </c>
      <c r="B137" s="40">
        <v>5057</v>
      </c>
      <c r="C137" s="40">
        <v>2</v>
      </c>
      <c r="D137" s="40" t="s">
        <v>66</v>
      </c>
      <c r="E137" s="40">
        <v>38</v>
      </c>
      <c r="F137" s="40" t="s">
        <v>132</v>
      </c>
      <c r="G137" s="40">
        <v>4</v>
      </c>
      <c r="H137" s="40">
        <v>3101988</v>
      </c>
      <c r="I137" s="44">
        <v>0.96499999999999997</v>
      </c>
      <c r="J137" s="40">
        <v>0.96</v>
      </c>
      <c r="K137" s="44">
        <v>98.864999999999995</v>
      </c>
      <c r="L137" s="40">
        <v>99.81</v>
      </c>
      <c r="M137" s="40">
        <v>98.85</v>
      </c>
      <c r="N137" s="40">
        <v>99.81</v>
      </c>
      <c r="O137" s="40">
        <v>0</v>
      </c>
      <c r="P137" s="40" t="s">
        <v>314</v>
      </c>
      <c r="Q137" s="40" t="s">
        <v>574</v>
      </c>
      <c r="R137" s="40" t="s">
        <v>134</v>
      </c>
      <c r="S137" s="40">
        <v>1</v>
      </c>
      <c r="T137" s="40">
        <v>34</v>
      </c>
      <c r="U137" s="40">
        <v>3</v>
      </c>
      <c r="V137" s="40" t="s">
        <v>136</v>
      </c>
      <c r="W137" s="40" t="s">
        <v>134</v>
      </c>
      <c r="Z137" s="40" t="s">
        <v>575</v>
      </c>
    </row>
    <row r="138" spans="1:26">
      <c r="A138" s="40" t="str">
        <f t="shared" si="2"/>
        <v>38-5</v>
      </c>
      <c r="B138" s="40">
        <v>5057</v>
      </c>
      <c r="C138" s="40">
        <v>2</v>
      </c>
      <c r="D138" s="40" t="s">
        <v>66</v>
      </c>
      <c r="E138" s="40">
        <v>38</v>
      </c>
      <c r="F138" s="40" t="s">
        <v>132</v>
      </c>
      <c r="G138" s="40">
        <v>5</v>
      </c>
      <c r="H138" s="40">
        <v>3101990</v>
      </c>
      <c r="I138" s="44">
        <v>0.45</v>
      </c>
      <c r="J138" s="40">
        <v>0.45</v>
      </c>
      <c r="K138" s="44">
        <v>99.83</v>
      </c>
      <c r="L138" s="40">
        <v>100.26</v>
      </c>
      <c r="M138" s="40">
        <v>99.81</v>
      </c>
      <c r="N138" s="40">
        <v>100.26</v>
      </c>
      <c r="O138" s="40">
        <v>0</v>
      </c>
      <c r="P138" s="40" t="s">
        <v>314</v>
      </c>
      <c r="Q138" s="40" t="s">
        <v>576</v>
      </c>
      <c r="R138" s="40" t="s">
        <v>134</v>
      </c>
      <c r="S138" s="40">
        <v>1</v>
      </c>
      <c r="T138" s="40">
        <v>34</v>
      </c>
      <c r="U138" s="40">
        <v>4</v>
      </c>
      <c r="V138" s="40" t="s">
        <v>137</v>
      </c>
      <c r="W138" s="40" t="s">
        <v>134</v>
      </c>
      <c r="Z138" s="40" t="s">
        <v>577</v>
      </c>
    </row>
    <row r="139" spans="1:26">
      <c r="A139" s="40" t="str">
        <f t="shared" si="2"/>
        <v>39-1</v>
      </c>
      <c r="B139" s="40">
        <v>5057</v>
      </c>
      <c r="C139" s="40">
        <v>2</v>
      </c>
      <c r="D139" s="40" t="s">
        <v>66</v>
      </c>
      <c r="E139" s="40">
        <v>39</v>
      </c>
      <c r="F139" s="40" t="s">
        <v>132</v>
      </c>
      <c r="G139" s="40">
        <v>1</v>
      </c>
      <c r="H139" s="40">
        <v>3101996</v>
      </c>
      <c r="I139" s="44">
        <v>0.59</v>
      </c>
      <c r="J139" s="40">
        <v>0.59</v>
      </c>
      <c r="K139" s="44">
        <v>100</v>
      </c>
      <c r="L139" s="40">
        <v>100.59</v>
      </c>
      <c r="M139" s="40">
        <v>100</v>
      </c>
      <c r="N139" s="40">
        <v>100.59</v>
      </c>
      <c r="O139" s="40">
        <v>0</v>
      </c>
      <c r="P139" s="40" t="s">
        <v>314</v>
      </c>
      <c r="Q139" s="40" t="s">
        <v>578</v>
      </c>
      <c r="R139" s="40" t="s">
        <v>134</v>
      </c>
      <c r="S139" s="40">
        <v>3</v>
      </c>
      <c r="T139" s="40">
        <v>35</v>
      </c>
      <c r="U139" s="40">
        <v>1</v>
      </c>
      <c r="V139" s="40" t="s">
        <v>135</v>
      </c>
      <c r="W139" s="40" t="s">
        <v>134</v>
      </c>
      <c r="Z139" s="40" t="s">
        <v>579</v>
      </c>
    </row>
    <row r="140" spans="1:26">
      <c r="A140" s="40" t="str">
        <f t="shared" si="2"/>
        <v>39-2</v>
      </c>
      <c r="B140" s="40">
        <v>5057</v>
      </c>
      <c r="C140" s="40">
        <v>2</v>
      </c>
      <c r="D140" s="40" t="s">
        <v>66</v>
      </c>
      <c r="E140" s="40">
        <v>39</v>
      </c>
      <c r="F140" s="40" t="s">
        <v>132</v>
      </c>
      <c r="G140" s="40">
        <v>2</v>
      </c>
      <c r="H140" s="40">
        <v>3101998</v>
      </c>
      <c r="I140" s="44">
        <v>0.98</v>
      </c>
      <c r="J140" s="40">
        <v>1</v>
      </c>
      <c r="K140" s="44">
        <v>100.59</v>
      </c>
      <c r="L140" s="40">
        <v>101.59</v>
      </c>
      <c r="M140" s="40">
        <v>100.59</v>
      </c>
      <c r="N140" s="40">
        <v>101.59</v>
      </c>
      <c r="O140" s="40">
        <v>0</v>
      </c>
      <c r="P140" s="40" t="s">
        <v>314</v>
      </c>
      <c r="Q140" s="40" t="s">
        <v>580</v>
      </c>
      <c r="R140" s="40" t="s">
        <v>134</v>
      </c>
      <c r="S140" s="40">
        <v>1</v>
      </c>
      <c r="T140" s="40">
        <v>35</v>
      </c>
      <c r="U140" s="40">
        <v>2</v>
      </c>
      <c r="V140" s="40" t="s">
        <v>136</v>
      </c>
      <c r="W140" s="40" t="s">
        <v>134</v>
      </c>
      <c r="Z140" s="40" t="s">
        <v>581</v>
      </c>
    </row>
    <row r="141" spans="1:26">
      <c r="A141" s="40" t="str">
        <f t="shared" si="2"/>
        <v>39-3</v>
      </c>
      <c r="B141" s="40">
        <v>5057</v>
      </c>
      <c r="C141" s="40">
        <v>2</v>
      </c>
      <c r="D141" s="40" t="s">
        <v>66</v>
      </c>
      <c r="E141" s="40">
        <v>39</v>
      </c>
      <c r="F141" s="40" t="s">
        <v>132</v>
      </c>
      <c r="G141" s="40">
        <v>3</v>
      </c>
      <c r="H141" s="40">
        <v>3102000</v>
      </c>
      <c r="I141" s="44">
        <v>0.77</v>
      </c>
      <c r="J141" s="40">
        <v>0.78</v>
      </c>
      <c r="K141" s="44">
        <v>101.57000000000001</v>
      </c>
      <c r="L141" s="40">
        <v>102.37</v>
      </c>
      <c r="M141" s="40">
        <v>101.59</v>
      </c>
      <c r="N141" s="40">
        <v>102.37</v>
      </c>
      <c r="O141" s="40">
        <v>0</v>
      </c>
      <c r="P141" s="40" t="s">
        <v>314</v>
      </c>
      <c r="Q141" s="40" t="s">
        <v>582</v>
      </c>
      <c r="R141" s="40" t="s">
        <v>134</v>
      </c>
      <c r="S141" s="40">
        <v>1</v>
      </c>
      <c r="T141" s="40">
        <v>35</v>
      </c>
      <c r="U141" s="40">
        <v>3</v>
      </c>
      <c r="V141" s="40" t="s">
        <v>136</v>
      </c>
      <c r="W141" s="40" t="s">
        <v>134</v>
      </c>
      <c r="Z141" s="40" t="s">
        <v>583</v>
      </c>
    </row>
    <row r="142" spans="1:26">
      <c r="A142" s="40" t="str">
        <f t="shared" si="2"/>
        <v>39-4</v>
      </c>
      <c r="B142" s="40">
        <v>5057</v>
      </c>
      <c r="C142" s="40">
        <v>2</v>
      </c>
      <c r="D142" s="40" t="s">
        <v>66</v>
      </c>
      <c r="E142" s="40">
        <v>39</v>
      </c>
      <c r="F142" s="40" t="s">
        <v>132</v>
      </c>
      <c r="G142" s="40">
        <v>4</v>
      </c>
      <c r="H142" s="40">
        <v>3102002</v>
      </c>
      <c r="I142" s="44">
        <v>0.92</v>
      </c>
      <c r="J142" s="40">
        <v>0.92</v>
      </c>
      <c r="K142" s="44">
        <v>102.34</v>
      </c>
      <c r="L142" s="40">
        <v>103.29</v>
      </c>
      <c r="M142" s="40">
        <v>102.37</v>
      </c>
      <c r="N142" s="40">
        <v>103.29</v>
      </c>
      <c r="O142" s="40">
        <v>0</v>
      </c>
      <c r="P142" s="40" t="s">
        <v>314</v>
      </c>
      <c r="Q142" s="40" t="s">
        <v>584</v>
      </c>
      <c r="R142" s="40" t="s">
        <v>134</v>
      </c>
      <c r="S142" s="40">
        <v>1</v>
      </c>
      <c r="T142" s="40">
        <v>35</v>
      </c>
      <c r="U142" s="40">
        <v>4</v>
      </c>
      <c r="V142" s="40" t="s">
        <v>137</v>
      </c>
      <c r="W142" s="40" t="s">
        <v>134</v>
      </c>
      <c r="Z142" s="40" t="s">
        <v>585</v>
      </c>
    </row>
    <row r="143" spans="1:26">
      <c r="A143" s="40" t="str">
        <f t="shared" si="2"/>
        <v>40-1</v>
      </c>
      <c r="B143" s="40">
        <v>5057</v>
      </c>
      <c r="C143" s="40">
        <v>2</v>
      </c>
      <c r="D143" s="40" t="s">
        <v>66</v>
      </c>
      <c r="E143" s="40">
        <v>40</v>
      </c>
      <c r="F143" s="40" t="s">
        <v>132</v>
      </c>
      <c r="G143" s="40">
        <v>1</v>
      </c>
      <c r="H143" s="40">
        <v>3102008</v>
      </c>
      <c r="I143" s="44">
        <v>0.995</v>
      </c>
      <c r="J143" s="40">
        <v>1</v>
      </c>
      <c r="K143" s="44">
        <v>103.05</v>
      </c>
      <c r="L143" s="40">
        <v>104.05</v>
      </c>
      <c r="M143" s="40">
        <v>103.05</v>
      </c>
      <c r="N143" s="40">
        <v>104.05</v>
      </c>
      <c r="O143" s="40">
        <v>0</v>
      </c>
      <c r="P143" s="40" t="s">
        <v>529</v>
      </c>
      <c r="Q143" s="40" t="s">
        <v>586</v>
      </c>
      <c r="R143" s="40" t="s">
        <v>134</v>
      </c>
      <c r="S143" s="40">
        <v>3</v>
      </c>
      <c r="T143" s="40">
        <v>36</v>
      </c>
      <c r="U143" s="40">
        <v>1</v>
      </c>
      <c r="V143" s="40" t="s">
        <v>135</v>
      </c>
      <c r="W143" s="40" t="s">
        <v>134</v>
      </c>
      <c r="Z143" s="40" t="s">
        <v>587</v>
      </c>
    </row>
    <row r="144" spans="1:26">
      <c r="A144" s="40" t="str">
        <f t="shared" si="2"/>
        <v>40-2</v>
      </c>
      <c r="B144" s="40">
        <v>5057</v>
      </c>
      <c r="C144" s="40">
        <v>2</v>
      </c>
      <c r="D144" s="40" t="s">
        <v>66</v>
      </c>
      <c r="E144" s="40">
        <v>40</v>
      </c>
      <c r="F144" s="40" t="s">
        <v>132</v>
      </c>
      <c r="G144" s="40">
        <v>2</v>
      </c>
      <c r="H144" s="40">
        <v>3102010</v>
      </c>
      <c r="I144" s="44">
        <v>0.63500000000000001</v>
      </c>
      <c r="J144" s="40">
        <v>0.63</v>
      </c>
      <c r="K144" s="44">
        <v>104.045</v>
      </c>
      <c r="L144" s="40">
        <v>104.68</v>
      </c>
      <c r="M144" s="40">
        <v>104.05</v>
      </c>
      <c r="N144" s="40">
        <v>104.68</v>
      </c>
      <c r="O144" s="40">
        <v>0</v>
      </c>
      <c r="P144" s="40" t="s">
        <v>529</v>
      </c>
      <c r="Q144" s="40" t="s">
        <v>588</v>
      </c>
      <c r="R144" s="40" t="s">
        <v>134</v>
      </c>
      <c r="S144" s="40">
        <v>1</v>
      </c>
      <c r="T144" s="40">
        <v>36</v>
      </c>
      <c r="U144" s="40">
        <v>2</v>
      </c>
      <c r="V144" s="40" t="s">
        <v>136</v>
      </c>
      <c r="W144" s="40" t="s">
        <v>134</v>
      </c>
      <c r="Z144" s="40" t="s">
        <v>589</v>
      </c>
    </row>
    <row r="145" spans="1:26">
      <c r="A145" s="40" t="str">
        <f t="shared" si="2"/>
        <v>40-3</v>
      </c>
      <c r="B145" s="40">
        <v>5057</v>
      </c>
      <c r="C145" s="40">
        <v>2</v>
      </c>
      <c r="D145" s="40" t="s">
        <v>66</v>
      </c>
      <c r="E145" s="40">
        <v>40</v>
      </c>
      <c r="F145" s="40" t="s">
        <v>132</v>
      </c>
      <c r="G145" s="40">
        <v>3</v>
      </c>
      <c r="H145" s="40">
        <v>3102012</v>
      </c>
      <c r="I145" s="44">
        <v>0.53</v>
      </c>
      <c r="J145" s="40">
        <v>0.52500000000000002</v>
      </c>
      <c r="K145" s="44">
        <v>104.68</v>
      </c>
      <c r="L145" s="40">
        <v>105.205</v>
      </c>
      <c r="M145" s="40">
        <v>104.68</v>
      </c>
      <c r="N145" s="40">
        <v>105.205</v>
      </c>
      <c r="O145" s="40">
        <v>0</v>
      </c>
      <c r="P145" s="40" t="s">
        <v>529</v>
      </c>
      <c r="Q145" s="40" t="s">
        <v>590</v>
      </c>
      <c r="R145" s="40" t="s">
        <v>134</v>
      </c>
      <c r="S145" s="40">
        <v>1</v>
      </c>
      <c r="T145" s="40">
        <v>36</v>
      </c>
      <c r="U145" s="40">
        <v>3</v>
      </c>
      <c r="V145" s="40" t="s">
        <v>136</v>
      </c>
      <c r="W145" s="40" t="s">
        <v>134</v>
      </c>
      <c r="Z145" s="40" t="s">
        <v>591</v>
      </c>
    </row>
    <row r="146" spans="1:26">
      <c r="A146" s="40" t="str">
        <f t="shared" si="2"/>
        <v>40-4</v>
      </c>
      <c r="B146" s="40">
        <v>5057</v>
      </c>
      <c r="C146" s="40">
        <v>2</v>
      </c>
      <c r="D146" s="40" t="s">
        <v>66</v>
      </c>
      <c r="E146" s="40">
        <v>40</v>
      </c>
      <c r="F146" s="40" t="s">
        <v>132</v>
      </c>
      <c r="G146" s="40">
        <v>4</v>
      </c>
      <c r="H146" s="40">
        <v>3102014</v>
      </c>
      <c r="I146" s="44">
        <v>0.86</v>
      </c>
      <c r="J146" s="40">
        <v>0.86</v>
      </c>
      <c r="K146" s="44">
        <v>105.21000000000001</v>
      </c>
      <c r="L146" s="40">
        <v>106.065</v>
      </c>
      <c r="M146" s="40">
        <v>105.205</v>
      </c>
      <c r="N146" s="40">
        <v>106.065</v>
      </c>
      <c r="O146" s="40">
        <v>0</v>
      </c>
      <c r="P146" s="40" t="s">
        <v>529</v>
      </c>
      <c r="Q146" s="40" t="s">
        <v>592</v>
      </c>
      <c r="R146" s="40" t="s">
        <v>134</v>
      </c>
      <c r="S146" s="40">
        <v>4</v>
      </c>
      <c r="T146" s="40">
        <v>36</v>
      </c>
      <c r="U146" s="40">
        <v>4</v>
      </c>
      <c r="V146" s="40" t="s">
        <v>137</v>
      </c>
      <c r="W146" s="40" t="s">
        <v>134</v>
      </c>
      <c r="Z146" s="40" t="s">
        <v>593</v>
      </c>
    </row>
    <row r="147" spans="1:26">
      <c r="A147" s="40" t="str">
        <f t="shared" si="2"/>
        <v>40-5</v>
      </c>
      <c r="B147" s="40">
        <v>5057</v>
      </c>
      <c r="C147" s="40">
        <v>2</v>
      </c>
      <c r="D147" s="40" t="s">
        <v>66</v>
      </c>
      <c r="E147" s="40">
        <v>40</v>
      </c>
      <c r="F147" s="40" t="s">
        <v>132</v>
      </c>
      <c r="G147" s="40">
        <v>5</v>
      </c>
      <c r="H147" s="40">
        <v>3102018</v>
      </c>
      <c r="I147" s="44">
        <v>0.59499999999999997</v>
      </c>
      <c r="J147" s="40">
        <v>0.6</v>
      </c>
      <c r="K147" s="44">
        <v>106.07000000000001</v>
      </c>
      <c r="L147" s="40">
        <v>106.66500000000001</v>
      </c>
      <c r="M147" s="40">
        <v>106.065</v>
      </c>
      <c r="N147" s="40">
        <v>106.66500000000001</v>
      </c>
      <c r="O147" s="40">
        <v>0</v>
      </c>
      <c r="P147" s="40" t="s">
        <v>529</v>
      </c>
      <c r="Q147" s="40" t="s">
        <v>594</v>
      </c>
      <c r="R147" s="40" t="s">
        <v>134</v>
      </c>
      <c r="S147" s="40">
        <v>1</v>
      </c>
      <c r="T147" s="40">
        <v>37</v>
      </c>
      <c r="U147" s="40">
        <v>1</v>
      </c>
      <c r="V147" s="40" t="s">
        <v>135</v>
      </c>
      <c r="W147" s="40" t="s">
        <v>134</v>
      </c>
      <c r="Z147" s="40" t="s">
        <v>595</v>
      </c>
    </row>
    <row r="148" spans="1:26">
      <c r="A148" s="40" t="str">
        <f t="shared" si="2"/>
        <v>41-1</v>
      </c>
      <c r="B148" s="40">
        <v>5057</v>
      </c>
      <c r="C148" s="40">
        <v>2</v>
      </c>
      <c r="D148" s="40" t="s">
        <v>66</v>
      </c>
      <c r="E148" s="40">
        <v>41</v>
      </c>
      <c r="F148" s="40" t="s">
        <v>132</v>
      </c>
      <c r="G148" s="40">
        <v>1</v>
      </c>
      <c r="H148" s="40">
        <v>3102020</v>
      </c>
      <c r="I148" s="44">
        <v>0.69499999999999995</v>
      </c>
      <c r="J148" s="40">
        <v>0.7</v>
      </c>
      <c r="K148" s="44">
        <v>106.1</v>
      </c>
      <c r="L148" s="40">
        <v>106.8</v>
      </c>
      <c r="M148" s="40">
        <v>106.1</v>
      </c>
      <c r="N148" s="40">
        <v>106.8</v>
      </c>
      <c r="O148" s="40">
        <v>0</v>
      </c>
      <c r="P148" s="40" t="s">
        <v>529</v>
      </c>
      <c r="Q148" s="40" t="s">
        <v>596</v>
      </c>
      <c r="R148" s="40" t="s">
        <v>134</v>
      </c>
      <c r="S148" s="40">
        <v>1</v>
      </c>
      <c r="T148" s="40">
        <v>37</v>
      </c>
      <c r="U148" s="40">
        <v>2</v>
      </c>
      <c r="V148" s="40" t="s">
        <v>136</v>
      </c>
      <c r="W148" s="40" t="s">
        <v>134</v>
      </c>
      <c r="Z148" s="40" t="s">
        <v>597</v>
      </c>
    </row>
    <row r="149" spans="1:26">
      <c r="A149" s="40" t="str">
        <f t="shared" si="2"/>
        <v>41-2</v>
      </c>
      <c r="B149" s="40">
        <v>5057</v>
      </c>
      <c r="C149" s="40">
        <v>2</v>
      </c>
      <c r="D149" s="40" t="s">
        <v>66</v>
      </c>
      <c r="E149" s="40">
        <v>41</v>
      </c>
      <c r="F149" s="40" t="s">
        <v>132</v>
      </c>
      <c r="G149" s="40">
        <v>2</v>
      </c>
      <c r="H149" s="40">
        <v>3102022</v>
      </c>
      <c r="I149" s="44">
        <v>0.95</v>
      </c>
      <c r="J149" s="40">
        <v>0.99</v>
      </c>
      <c r="K149" s="44">
        <v>106.79499999999999</v>
      </c>
      <c r="L149" s="40">
        <v>107.79</v>
      </c>
      <c r="M149" s="40">
        <v>106.8</v>
      </c>
      <c r="N149" s="40">
        <v>107.79</v>
      </c>
      <c r="O149" s="40">
        <v>0</v>
      </c>
      <c r="P149" s="40" t="s">
        <v>529</v>
      </c>
      <c r="Q149" s="40" t="s">
        <v>598</v>
      </c>
      <c r="R149" s="40" t="s">
        <v>134</v>
      </c>
      <c r="S149" s="40">
        <v>1</v>
      </c>
      <c r="T149" s="40">
        <v>37</v>
      </c>
      <c r="U149" s="40">
        <v>3</v>
      </c>
      <c r="V149" s="40" t="s">
        <v>136</v>
      </c>
      <c r="W149" s="40" t="s">
        <v>134</v>
      </c>
      <c r="Z149" s="40" t="s">
        <v>599</v>
      </c>
    </row>
    <row r="150" spans="1:26">
      <c r="A150" s="40" t="str">
        <f t="shared" si="2"/>
        <v>41-3</v>
      </c>
      <c r="B150" s="40">
        <v>5057</v>
      </c>
      <c r="C150" s="40">
        <v>2</v>
      </c>
      <c r="D150" s="40" t="s">
        <v>66</v>
      </c>
      <c r="E150" s="40">
        <v>41</v>
      </c>
      <c r="F150" s="40" t="s">
        <v>132</v>
      </c>
      <c r="G150" s="40">
        <v>3</v>
      </c>
      <c r="H150" s="40">
        <v>3102024</v>
      </c>
      <c r="I150" s="44">
        <v>0.8</v>
      </c>
      <c r="J150" s="40">
        <v>0.8</v>
      </c>
      <c r="K150" s="44">
        <v>107.74499999999999</v>
      </c>
      <c r="L150" s="40">
        <v>108.59</v>
      </c>
      <c r="M150" s="40">
        <v>107.79</v>
      </c>
      <c r="N150" s="40">
        <v>108.59</v>
      </c>
      <c r="O150" s="40">
        <v>0</v>
      </c>
      <c r="P150" s="40" t="s">
        <v>529</v>
      </c>
      <c r="Q150" s="40" t="s">
        <v>600</v>
      </c>
      <c r="R150" s="40" t="s">
        <v>134</v>
      </c>
      <c r="S150" s="40">
        <v>1</v>
      </c>
      <c r="T150" s="40">
        <v>37</v>
      </c>
      <c r="U150" s="40">
        <v>4</v>
      </c>
      <c r="V150" s="40" t="s">
        <v>137</v>
      </c>
      <c r="W150" s="40" t="s">
        <v>134</v>
      </c>
      <c r="Z150" s="40" t="s">
        <v>601</v>
      </c>
    </row>
    <row r="151" spans="1:26">
      <c r="A151" s="40" t="str">
        <f t="shared" si="2"/>
        <v>41-4</v>
      </c>
      <c r="B151" s="46">
        <v>5057</v>
      </c>
      <c r="C151" s="46">
        <v>2</v>
      </c>
      <c r="D151" s="46" t="s">
        <v>66</v>
      </c>
      <c r="E151" s="46">
        <v>41</v>
      </c>
      <c r="F151" s="46" t="s">
        <v>132</v>
      </c>
      <c r="G151" s="46">
        <v>4</v>
      </c>
      <c r="H151" s="46">
        <v>3102030</v>
      </c>
      <c r="I151" s="44">
        <v>0.9</v>
      </c>
      <c r="J151" s="46">
        <v>0.92</v>
      </c>
      <c r="K151" s="44">
        <v>108.54499999999999</v>
      </c>
      <c r="L151" s="46">
        <v>109.51</v>
      </c>
      <c r="M151" s="46">
        <v>108.59</v>
      </c>
      <c r="N151" s="46">
        <v>109.51</v>
      </c>
      <c r="O151" s="46">
        <v>0</v>
      </c>
      <c r="P151" s="46" t="s">
        <v>314</v>
      </c>
      <c r="Q151" s="46" t="s">
        <v>602</v>
      </c>
      <c r="R151" s="46" t="s">
        <v>134</v>
      </c>
      <c r="S151" s="46">
        <v>1</v>
      </c>
      <c r="T151" s="46">
        <v>38</v>
      </c>
      <c r="U151" s="46">
        <v>1</v>
      </c>
      <c r="V151" s="46" t="s">
        <v>135</v>
      </c>
      <c r="W151" s="46" t="s">
        <v>134</v>
      </c>
      <c r="X151" s="46"/>
      <c r="Y151" s="46"/>
      <c r="Z151" s="46" t="s">
        <v>603</v>
      </c>
    </row>
    <row r="152" spans="1:26">
      <c r="A152" s="40" t="str">
        <f t="shared" si="2"/>
        <v>42-1</v>
      </c>
      <c r="B152" s="40">
        <v>5057</v>
      </c>
      <c r="C152" s="40">
        <v>2</v>
      </c>
      <c r="D152" s="40" t="s">
        <v>66</v>
      </c>
      <c r="E152" s="40">
        <v>42</v>
      </c>
      <c r="F152" s="40" t="s">
        <v>132</v>
      </c>
      <c r="G152" s="40">
        <v>1</v>
      </c>
      <c r="H152" s="40">
        <v>3102032</v>
      </c>
      <c r="I152" s="44">
        <v>0.85499999999999998</v>
      </c>
      <c r="J152" s="40">
        <v>0.86</v>
      </c>
      <c r="K152" s="44">
        <v>109.15</v>
      </c>
      <c r="L152" s="40">
        <v>110.01</v>
      </c>
      <c r="M152" s="40">
        <v>109.15</v>
      </c>
      <c r="N152" s="40">
        <v>110.01</v>
      </c>
      <c r="O152" s="40">
        <v>0</v>
      </c>
      <c r="P152" s="40" t="s">
        <v>314</v>
      </c>
      <c r="Q152" s="40" t="s">
        <v>604</v>
      </c>
      <c r="R152" s="40" t="s">
        <v>134</v>
      </c>
      <c r="S152" s="40">
        <v>1</v>
      </c>
      <c r="T152" s="40">
        <v>38</v>
      </c>
      <c r="U152" s="40">
        <v>2</v>
      </c>
      <c r="V152" s="40" t="s">
        <v>136</v>
      </c>
      <c r="W152" s="40" t="s">
        <v>134</v>
      </c>
      <c r="Z152" s="40" t="s">
        <v>605</v>
      </c>
    </row>
    <row r="153" spans="1:26">
      <c r="A153" s="40" t="str">
        <f t="shared" si="2"/>
        <v>42-2</v>
      </c>
      <c r="B153" s="40">
        <v>5057</v>
      </c>
      <c r="C153" s="40">
        <v>2</v>
      </c>
      <c r="D153" s="40" t="s">
        <v>66</v>
      </c>
      <c r="E153" s="40">
        <v>42</v>
      </c>
      <c r="F153" s="40" t="s">
        <v>132</v>
      </c>
      <c r="G153" s="40">
        <v>2</v>
      </c>
      <c r="H153" s="40">
        <v>3102042</v>
      </c>
      <c r="I153" s="44">
        <v>0.88500000000000001</v>
      </c>
      <c r="J153" s="40">
        <v>0.88500000000000001</v>
      </c>
      <c r="K153" s="44">
        <v>110.00500000000001</v>
      </c>
      <c r="L153" s="40">
        <v>110.895</v>
      </c>
      <c r="M153" s="40">
        <v>110.01</v>
      </c>
      <c r="N153" s="40">
        <v>110.895</v>
      </c>
      <c r="O153" s="40">
        <v>0</v>
      </c>
      <c r="P153" s="40" t="s">
        <v>314</v>
      </c>
      <c r="Q153" s="40" t="s">
        <v>606</v>
      </c>
      <c r="R153" s="40" t="s">
        <v>134</v>
      </c>
      <c r="S153" s="40">
        <v>1</v>
      </c>
      <c r="T153" s="40">
        <v>38</v>
      </c>
      <c r="U153" s="40">
        <v>3</v>
      </c>
      <c r="V153" s="40" t="s">
        <v>136</v>
      </c>
      <c r="W153" s="40" t="s">
        <v>134</v>
      </c>
      <c r="Z153" s="40" t="s">
        <v>607</v>
      </c>
    </row>
    <row r="154" spans="1:26">
      <c r="A154" s="40" t="str">
        <f t="shared" si="2"/>
        <v>42-3</v>
      </c>
      <c r="B154" s="40">
        <v>5057</v>
      </c>
      <c r="C154" s="40">
        <v>2</v>
      </c>
      <c r="D154" s="40" t="s">
        <v>66</v>
      </c>
      <c r="E154" s="40">
        <v>42</v>
      </c>
      <c r="F154" s="40" t="s">
        <v>132</v>
      </c>
      <c r="G154" s="40">
        <v>3</v>
      </c>
      <c r="H154" s="40">
        <v>3102044</v>
      </c>
      <c r="I154" s="44">
        <v>0.69499999999999995</v>
      </c>
      <c r="J154" s="40">
        <v>0.71</v>
      </c>
      <c r="K154" s="44">
        <v>110.89000000000001</v>
      </c>
      <c r="L154" s="40">
        <v>111.605</v>
      </c>
      <c r="M154" s="40">
        <v>110.895</v>
      </c>
      <c r="N154" s="40">
        <v>111.605</v>
      </c>
      <c r="O154" s="40">
        <v>0</v>
      </c>
      <c r="P154" s="40" t="s">
        <v>314</v>
      </c>
      <c r="Q154" s="40" t="s">
        <v>608</v>
      </c>
      <c r="R154" s="40" t="s">
        <v>134</v>
      </c>
      <c r="S154" s="40">
        <v>2</v>
      </c>
      <c r="T154" s="40">
        <v>38</v>
      </c>
      <c r="U154" s="40">
        <v>4</v>
      </c>
      <c r="V154" s="40" t="s">
        <v>137</v>
      </c>
      <c r="W154" s="40" t="s">
        <v>134</v>
      </c>
      <c r="Z154" s="40" t="s">
        <v>609</v>
      </c>
    </row>
    <row r="155" spans="1:26">
      <c r="A155" s="40" t="str">
        <f t="shared" si="2"/>
        <v>42-4</v>
      </c>
      <c r="B155" s="40">
        <v>5057</v>
      </c>
      <c r="C155" s="40">
        <v>2</v>
      </c>
      <c r="D155" s="40" t="s">
        <v>66</v>
      </c>
      <c r="E155" s="40">
        <v>42</v>
      </c>
      <c r="F155" s="40" t="s">
        <v>132</v>
      </c>
      <c r="G155" s="40">
        <v>4</v>
      </c>
      <c r="H155" s="40">
        <v>3102046</v>
      </c>
      <c r="I155" s="44">
        <v>0.755</v>
      </c>
      <c r="J155" s="40">
        <v>0.78500000000000003</v>
      </c>
      <c r="K155" s="44">
        <v>111.58500000000001</v>
      </c>
      <c r="L155" s="40">
        <v>112.39</v>
      </c>
      <c r="M155" s="40">
        <v>111.605</v>
      </c>
      <c r="N155" s="40">
        <v>112.39</v>
      </c>
      <c r="O155" s="40">
        <v>0</v>
      </c>
      <c r="P155" s="40" t="s">
        <v>314</v>
      </c>
      <c r="Q155" s="40" t="s">
        <v>610</v>
      </c>
      <c r="R155" s="40" t="s">
        <v>134</v>
      </c>
      <c r="S155" s="40">
        <v>2</v>
      </c>
      <c r="T155" s="40">
        <v>39</v>
      </c>
      <c r="U155" s="40">
        <v>1</v>
      </c>
      <c r="V155" s="40" t="s">
        <v>135</v>
      </c>
      <c r="W155" s="40" t="s">
        <v>134</v>
      </c>
      <c r="Z155" s="40" t="s">
        <v>611</v>
      </c>
    </row>
    <row r="156" spans="1:26">
      <c r="A156" s="40" t="str">
        <f t="shared" si="2"/>
        <v>43-1</v>
      </c>
      <c r="B156" s="40">
        <v>5057</v>
      </c>
      <c r="C156" s="40">
        <v>2</v>
      </c>
      <c r="D156" s="40" t="s">
        <v>66</v>
      </c>
      <c r="E156" s="40">
        <v>43</v>
      </c>
      <c r="F156" s="40" t="s">
        <v>132</v>
      </c>
      <c r="G156" s="40">
        <v>1</v>
      </c>
      <c r="H156" s="40">
        <v>3102048</v>
      </c>
      <c r="I156" s="44">
        <v>0.99</v>
      </c>
      <c r="J156" s="40">
        <v>0.995</v>
      </c>
      <c r="K156" s="44">
        <v>112.2</v>
      </c>
      <c r="L156" s="40">
        <v>113.19499999999999</v>
      </c>
      <c r="M156" s="40">
        <v>112.2</v>
      </c>
      <c r="N156" s="40">
        <v>113.19499999999999</v>
      </c>
      <c r="O156" s="40">
        <v>0</v>
      </c>
      <c r="P156" s="40" t="s">
        <v>314</v>
      </c>
      <c r="Q156" s="40" t="s">
        <v>612</v>
      </c>
      <c r="R156" s="40" t="s">
        <v>134</v>
      </c>
      <c r="S156" s="40">
        <v>3</v>
      </c>
      <c r="T156" s="40">
        <v>39</v>
      </c>
      <c r="U156" s="40">
        <v>2</v>
      </c>
      <c r="V156" s="40" t="s">
        <v>136</v>
      </c>
      <c r="W156" s="40" t="s">
        <v>134</v>
      </c>
      <c r="Z156" s="40" t="s">
        <v>613</v>
      </c>
    </row>
    <row r="157" spans="1:26">
      <c r="A157" s="40" t="str">
        <f t="shared" si="2"/>
        <v>43-2</v>
      </c>
      <c r="B157" s="40">
        <v>5057</v>
      </c>
      <c r="C157" s="40">
        <v>2</v>
      </c>
      <c r="D157" s="40" t="s">
        <v>66</v>
      </c>
      <c r="E157" s="40">
        <v>43</v>
      </c>
      <c r="F157" s="40" t="s">
        <v>132</v>
      </c>
      <c r="G157" s="40">
        <v>2</v>
      </c>
      <c r="H157" s="40">
        <v>3102050</v>
      </c>
      <c r="I157" s="44">
        <v>0.94</v>
      </c>
      <c r="J157" s="40">
        <v>0.995</v>
      </c>
      <c r="K157" s="44">
        <v>113.19</v>
      </c>
      <c r="L157" s="40">
        <v>114.19</v>
      </c>
      <c r="M157" s="40">
        <v>113.19499999999999</v>
      </c>
      <c r="N157" s="40">
        <v>114.19</v>
      </c>
      <c r="O157" s="40">
        <v>0</v>
      </c>
      <c r="P157" s="40" t="s">
        <v>314</v>
      </c>
      <c r="Q157" s="40" t="s">
        <v>614</v>
      </c>
      <c r="R157" s="40" t="s">
        <v>134</v>
      </c>
      <c r="S157" s="40">
        <v>1</v>
      </c>
      <c r="T157" s="40">
        <v>39</v>
      </c>
      <c r="U157" s="40">
        <v>3</v>
      </c>
      <c r="V157" s="40" t="s">
        <v>136</v>
      </c>
      <c r="W157" s="40" t="s">
        <v>134</v>
      </c>
      <c r="Z157" s="40" t="s">
        <v>615</v>
      </c>
    </row>
    <row r="158" spans="1:26">
      <c r="A158" s="40" t="str">
        <f t="shared" si="2"/>
        <v>43-3</v>
      </c>
      <c r="B158" s="40">
        <v>5057</v>
      </c>
      <c r="C158" s="40">
        <v>2</v>
      </c>
      <c r="D158" s="40" t="s">
        <v>66</v>
      </c>
      <c r="E158" s="40">
        <v>43</v>
      </c>
      <c r="F158" s="40" t="s">
        <v>132</v>
      </c>
      <c r="G158" s="40">
        <v>3</v>
      </c>
      <c r="H158" s="40">
        <v>3102052</v>
      </c>
      <c r="I158" s="44">
        <v>0.95</v>
      </c>
      <c r="J158" s="40">
        <v>0.93</v>
      </c>
      <c r="K158" s="44">
        <v>114.13</v>
      </c>
      <c r="L158" s="40">
        <v>115.12</v>
      </c>
      <c r="M158" s="40">
        <v>114.19</v>
      </c>
      <c r="N158" s="40">
        <v>115.12</v>
      </c>
      <c r="O158" s="40">
        <v>0</v>
      </c>
      <c r="P158" s="40" t="s">
        <v>314</v>
      </c>
      <c r="Q158" s="40" t="s">
        <v>616</v>
      </c>
      <c r="R158" s="40" t="s">
        <v>134</v>
      </c>
      <c r="S158" s="40">
        <v>4</v>
      </c>
      <c r="T158" s="40">
        <v>39</v>
      </c>
      <c r="U158" s="40">
        <v>4</v>
      </c>
      <c r="V158" s="40" t="s">
        <v>137</v>
      </c>
      <c r="W158" s="40" t="s">
        <v>134</v>
      </c>
      <c r="Z158" s="40" t="s">
        <v>617</v>
      </c>
    </row>
    <row r="159" spans="1:26">
      <c r="A159" s="40" t="str">
        <f t="shared" si="2"/>
        <v>44-1</v>
      </c>
      <c r="B159" s="46">
        <v>5057</v>
      </c>
      <c r="C159" s="46">
        <v>2</v>
      </c>
      <c r="D159" s="46" t="s">
        <v>66</v>
      </c>
      <c r="E159" s="46">
        <v>44</v>
      </c>
      <c r="F159" s="46" t="s">
        <v>132</v>
      </c>
      <c r="G159" s="46">
        <v>1</v>
      </c>
      <c r="H159" s="46">
        <v>3102056</v>
      </c>
      <c r="I159" s="44">
        <v>0.74</v>
      </c>
      <c r="J159" s="46">
        <v>0.75</v>
      </c>
      <c r="K159" s="44">
        <v>115.25</v>
      </c>
      <c r="L159" s="46">
        <v>116</v>
      </c>
      <c r="M159" s="46">
        <v>115.25</v>
      </c>
      <c r="N159" s="46">
        <v>116</v>
      </c>
      <c r="O159" s="46">
        <v>0</v>
      </c>
      <c r="P159" s="46" t="s">
        <v>314</v>
      </c>
      <c r="Q159" s="46" t="s">
        <v>618</v>
      </c>
      <c r="R159" s="46" t="s">
        <v>134</v>
      </c>
      <c r="S159" s="46">
        <v>1</v>
      </c>
      <c r="T159" s="46">
        <v>40</v>
      </c>
      <c r="U159" s="46">
        <v>1</v>
      </c>
      <c r="V159" s="46" t="s">
        <v>135</v>
      </c>
      <c r="W159" s="46" t="s">
        <v>134</v>
      </c>
      <c r="X159" s="46"/>
      <c r="Y159" s="46"/>
      <c r="Z159" s="46" t="s">
        <v>619</v>
      </c>
    </row>
    <row r="160" spans="1:26">
      <c r="A160" s="40" t="str">
        <f t="shared" si="2"/>
        <v>44-2</v>
      </c>
      <c r="B160" s="40">
        <v>5057</v>
      </c>
      <c r="C160" s="40">
        <v>2</v>
      </c>
      <c r="D160" s="40" t="s">
        <v>66</v>
      </c>
      <c r="E160" s="40">
        <v>44</v>
      </c>
      <c r="F160" s="40" t="s">
        <v>132</v>
      </c>
      <c r="G160" s="40">
        <v>2</v>
      </c>
      <c r="H160" s="40">
        <v>3102058</v>
      </c>
      <c r="I160" s="44">
        <v>0.73</v>
      </c>
      <c r="J160" s="40">
        <v>0.73</v>
      </c>
      <c r="K160" s="44">
        <v>115.99</v>
      </c>
      <c r="L160" s="40">
        <v>116.73</v>
      </c>
      <c r="M160" s="40">
        <v>116</v>
      </c>
      <c r="N160" s="40">
        <v>116.73</v>
      </c>
      <c r="O160" s="40">
        <v>0</v>
      </c>
      <c r="P160" s="40" t="s">
        <v>314</v>
      </c>
      <c r="Q160" s="40" t="s">
        <v>620</v>
      </c>
      <c r="R160" s="40" t="s">
        <v>134</v>
      </c>
      <c r="S160" s="40">
        <v>1</v>
      </c>
      <c r="T160" s="40">
        <v>40</v>
      </c>
      <c r="U160" s="40">
        <v>2</v>
      </c>
      <c r="V160" s="40" t="s">
        <v>136</v>
      </c>
      <c r="W160" s="40" t="s">
        <v>134</v>
      </c>
      <c r="Z160" s="40" t="s">
        <v>621</v>
      </c>
    </row>
    <row r="161" spans="1:26">
      <c r="A161" s="40" t="str">
        <f t="shared" si="2"/>
        <v>44-3</v>
      </c>
      <c r="B161" s="40">
        <v>5057</v>
      </c>
      <c r="C161" s="40">
        <v>2</v>
      </c>
      <c r="D161" s="40" t="s">
        <v>66</v>
      </c>
      <c r="E161" s="40">
        <v>44</v>
      </c>
      <c r="F161" s="40" t="s">
        <v>132</v>
      </c>
      <c r="G161" s="40">
        <v>3</v>
      </c>
      <c r="H161" s="40">
        <v>3102060</v>
      </c>
      <c r="I161" s="44">
        <v>0.97</v>
      </c>
      <c r="J161" s="40">
        <v>0.96</v>
      </c>
      <c r="K161" s="44">
        <v>116.72</v>
      </c>
      <c r="L161" s="40">
        <v>117.69</v>
      </c>
      <c r="M161" s="40">
        <v>116.73</v>
      </c>
      <c r="N161" s="40">
        <v>117.69</v>
      </c>
      <c r="O161" s="40">
        <v>0</v>
      </c>
      <c r="P161" s="40" t="s">
        <v>314</v>
      </c>
      <c r="Q161" s="40" t="s">
        <v>622</v>
      </c>
      <c r="R161" s="40" t="s">
        <v>134</v>
      </c>
      <c r="S161" s="40">
        <v>1</v>
      </c>
      <c r="T161" s="40">
        <v>40</v>
      </c>
      <c r="U161" s="40">
        <v>3</v>
      </c>
      <c r="V161" s="40" t="s">
        <v>136</v>
      </c>
      <c r="W161" s="40" t="s">
        <v>134</v>
      </c>
      <c r="Z161" s="40" t="s">
        <v>623</v>
      </c>
    </row>
    <row r="162" spans="1:26">
      <c r="A162" s="40" t="str">
        <f t="shared" si="2"/>
        <v>45-1</v>
      </c>
      <c r="B162" s="40">
        <v>5057</v>
      </c>
      <c r="C162" s="40">
        <v>2</v>
      </c>
      <c r="D162" s="40" t="s">
        <v>66</v>
      </c>
      <c r="E162" s="40">
        <v>45</v>
      </c>
      <c r="F162" s="40" t="s">
        <v>132</v>
      </c>
      <c r="G162" s="40">
        <v>1</v>
      </c>
      <c r="H162" s="40">
        <v>3102062</v>
      </c>
      <c r="I162" s="44">
        <v>0.55000000000000004</v>
      </c>
      <c r="J162" s="40">
        <v>0.55000000000000004</v>
      </c>
      <c r="K162" s="44">
        <v>117.25</v>
      </c>
      <c r="L162" s="40">
        <v>117.8</v>
      </c>
      <c r="M162" s="40">
        <v>117.25</v>
      </c>
      <c r="N162" s="40">
        <v>117.8</v>
      </c>
      <c r="O162" s="40">
        <v>0</v>
      </c>
      <c r="P162" s="40" t="s">
        <v>314</v>
      </c>
      <c r="Q162" s="40" t="s">
        <v>624</v>
      </c>
      <c r="R162" s="40" t="s">
        <v>134</v>
      </c>
      <c r="S162" s="40">
        <v>1</v>
      </c>
      <c r="T162" s="40">
        <v>40</v>
      </c>
      <c r="U162" s="40">
        <v>4</v>
      </c>
      <c r="V162" s="40" t="s">
        <v>137</v>
      </c>
      <c r="W162" s="40" t="s">
        <v>134</v>
      </c>
      <c r="Z162" s="40" t="s">
        <v>625</v>
      </c>
    </row>
    <row r="163" spans="1:26">
      <c r="A163" s="40" t="str">
        <f t="shared" si="2"/>
        <v>45-2</v>
      </c>
      <c r="B163" s="46">
        <v>5057</v>
      </c>
      <c r="C163" s="46">
        <v>2</v>
      </c>
      <c r="D163" s="46" t="s">
        <v>66</v>
      </c>
      <c r="E163" s="46">
        <v>45</v>
      </c>
      <c r="F163" s="46" t="s">
        <v>132</v>
      </c>
      <c r="G163" s="46">
        <v>2</v>
      </c>
      <c r="H163" s="46">
        <v>3102064</v>
      </c>
      <c r="I163" s="44">
        <v>0.53</v>
      </c>
      <c r="J163" s="46">
        <v>0.53500000000000003</v>
      </c>
      <c r="K163" s="44">
        <v>117.8</v>
      </c>
      <c r="L163" s="46">
        <v>118.33499999999999</v>
      </c>
      <c r="M163" s="46">
        <v>117.8</v>
      </c>
      <c r="N163" s="46">
        <v>118.33499999999999</v>
      </c>
      <c r="O163" s="46">
        <v>0</v>
      </c>
      <c r="P163" s="46" t="s">
        <v>314</v>
      </c>
      <c r="Q163" s="46" t="s">
        <v>626</v>
      </c>
      <c r="R163" s="46" t="s">
        <v>134</v>
      </c>
      <c r="S163" s="46">
        <v>1</v>
      </c>
      <c r="T163" s="46">
        <v>41</v>
      </c>
      <c r="U163" s="46">
        <v>1</v>
      </c>
      <c r="V163" s="46" t="s">
        <v>135</v>
      </c>
      <c r="W163" s="46" t="s">
        <v>134</v>
      </c>
      <c r="X163" s="46"/>
      <c r="Y163" s="46"/>
      <c r="Z163" s="46" t="s">
        <v>627</v>
      </c>
    </row>
    <row r="164" spans="1:26">
      <c r="A164" s="40" t="str">
        <f t="shared" si="2"/>
        <v>46-1</v>
      </c>
      <c r="B164" s="40">
        <v>5057</v>
      </c>
      <c r="C164" s="40">
        <v>2</v>
      </c>
      <c r="D164" s="40" t="s">
        <v>66</v>
      </c>
      <c r="E164" s="40">
        <v>46</v>
      </c>
      <c r="F164" s="40" t="s">
        <v>132</v>
      </c>
      <c r="G164" s="40">
        <v>1</v>
      </c>
      <c r="H164" s="40">
        <v>3102068</v>
      </c>
      <c r="I164" s="44">
        <v>0.86499999999999999</v>
      </c>
      <c r="J164" s="40">
        <v>0.875</v>
      </c>
      <c r="K164" s="44">
        <v>118.3</v>
      </c>
      <c r="L164" s="40">
        <v>119.175</v>
      </c>
      <c r="M164" s="40">
        <v>118.3</v>
      </c>
      <c r="N164" s="40">
        <v>119.175</v>
      </c>
      <c r="O164" s="40">
        <v>0</v>
      </c>
      <c r="P164" s="40" t="s">
        <v>314</v>
      </c>
      <c r="Q164" s="40" t="s">
        <v>628</v>
      </c>
      <c r="R164" s="40" t="s">
        <v>134</v>
      </c>
      <c r="S164" s="40">
        <v>1</v>
      </c>
      <c r="T164" s="40">
        <v>41</v>
      </c>
      <c r="U164" s="40">
        <v>2</v>
      </c>
      <c r="V164" s="40" t="s">
        <v>136</v>
      </c>
      <c r="W164" s="40" t="s">
        <v>134</v>
      </c>
      <c r="Z164" s="40" t="s">
        <v>629</v>
      </c>
    </row>
    <row r="165" spans="1:26">
      <c r="A165" s="40" t="str">
        <f t="shared" si="2"/>
        <v>46-2</v>
      </c>
      <c r="B165" s="40">
        <v>5057</v>
      </c>
      <c r="C165" s="40">
        <v>2</v>
      </c>
      <c r="D165" s="40" t="s">
        <v>66</v>
      </c>
      <c r="E165" s="40">
        <v>46</v>
      </c>
      <c r="F165" s="40" t="s">
        <v>132</v>
      </c>
      <c r="G165" s="40">
        <v>2</v>
      </c>
      <c r="H165" s="40">
        <v>3102070</v>
      </c>
      <c r="I165" s="44">
        <v>0.66</v>
      </c>
      <c r="J165" s="40">
        <v>0.66</v>
      </c>
      <c r="K165" s="44">
        <v>119.16499999999999</v>
      </c>
      <c r="L165" s="40">
        <v>119.83499999999999</v>
      </c>
      <c r="M165" s="40">
        <v>119.175</v>
      </c>
      <c r="N165" s="40">
        <v>119.83499999999999</v>
      </c>
      <c r="O165" s="40">
        <v>0</v>
      </c>
      <c r="P165" s="40" t="s">
        <v>314</v>
      </c>
      <c r="Q165" s="40" t="s">
        <v>630</v>
      </c>
      <c r="R165" s="40" t="s">
        <v>134</v>
      </c>
      <c r="S165" s="40">
        <v>1</v>
      </c>
      <c r="T165" s="40">
        <v>41</v>
      </c>
      <c r="U165" s="40">
        <v>3</v>
      </c>
      <c r="V165" s="40" t="s">
        <v>136</v>
      </c>
      <c r="W165" s="40" t="s">
        <v>134</v>
      </c>
      <c r="Z165" s="40" t="s">
        <v>631</v>
      </c>
    </row>
    <row r="166" spans="1:26">
      <c r="A166" s="40" t="str">
        <f t="shared" si="2"/>
        <v>46-3</v>
      </c>
      <c r="B166" s="40">
        <v>5057</v>
      </c>
      <c r="C166" s="40">
        <v>2</v>
      </c>
      <c r="D166" s="40" t="s">
        <v>66</v>
      </c>
      <c r="E166" s="40">
        <v>46</v>
      </c>
      <c r="F166" s="40" t="s">
        <v>132</v>
      </c>
      <c r="G166" s="40">
        <v>3</v>
      </c>
      <c r="H166" s="40">
        <v>3102072</v>
      </c>
      <c r="I166" s="44">
        <v>0.875</v>
      </c>
      <c r="J166" s="40">
        <v>0.89</v>
      </c>
      <c r="K166" s="44">
        <v>119.82499999999999</v>
      </c>
      <c r="L166" s="40">
        <v>120.72499999999999</v>
      </c>
      <c r="M166" s="40">
        <v>119.83499999999999</v>
      </c>
      <c r="N166" s="40">
        <v>120.72499999999999</v>
      </c>
      <c r="O166" s="40">
        <v>0</v>
      </c>
      <c r="P166" s="40" t="s">
        <v>314</v>
      </c>
      <c r="Q166" s="40" t="s">
        <v>632</v>
      </c>
      <c r="R166" s="40" t="s">
        <v>134</v>
      </c>
      <c r="S166" s="40">
        <v>1</v>
      </c>
      <c r="T166" s="40">
        <v>41</v>
      </c>
      <c r="U166" s="40">
        <v>4</v>
      </c>
      <c r="V166" s="40" t="s">
        <v>137</v>
      </c>
      <c r="W166" s="40" t="s">
        <v>134</v>
      </c>
      <c r="Z166" s="40" t="s">
        <v>633</v>
      </c>
    </row>
    <row r="167" spans="1:26">
      <c r="A167" s="40" t="str">
        <f t="shared" si="2"/>
        <v>46-4</v>
      </c>
      <c r="B167" s="40">
        <v>5057</v>
      </c>
      <c r="C167" s="40">
        <v>2</v>
      </c>
      <c r="D167" s="40" t="s">
        <v>66</v>
      </c>
      <c r="E167" s="40">
        <v>46</v>
      </c>
      <c r="F167" s="40" t="s">
        <v>132</v>
      </c>
      <c r="G167" s="40">
        <v>4</v>
      </c>
      <c r="H167" s="40">
        <v>3102088</v>
      </c>
      <c r="I167" s="44">
        <v>0.97499999999999998</v>
      </c>
      <c r="J167" s="40">
        <v>0.97</v>
      </c>
      <c r="K167" s="44">
        <v>120.69999999999999</v>
      </c>
      <c r="L167" s="40">
        <v>121.69499999999999</v>
      </c>
      <c r="M167" s="40">
        <v>120.72499999999999</v>
      </c>
      <c r="N167" s="40">
        <v>121.69499999999999</v>
      </c>
      <c r="O167" s="40">
        <v>0</v>
      </c>
      <c r="P167" s="40" t="s">
        <v>314</v>
      </c>
      <c r="Q167" s="40" t="s">
        <v>634</v>
      </c>
      <c r="R167" s="40" t="s">
        <v>134</v>
      </c>
      <c r="S167" s="40">
        <v>1</v>
      </c>
      <c r="T167" s="40">
        <v>42</v>
      </c>
      <c r="U167" s="40">
        <v>1</v>
      </c>
      <c r="V167" s="40" t="s">
        <v>135</v>
      </c>
      <c r="W167" s="40" t="s">
        <v>134</v>
      </c>
      <c r="Z167" s="40" t="s">
        <v>635</v>
      </c>
    </row>
    <row r="168" spans="1:26">
      <c r="A168" s="40" t="str">
        <f t="shared" si="2"/>
        <v>47-1</v>
      </c>
      <c r="B168" s="40">
        <v>5057</v>
      </c>
      <c r="C168" s="40">
        <v>2</v>
      </c>
      <c r="D168" s="40" t="s">
        <v>66</v>
      </c>
      <c r="E168" s="40">
        <v>47</v>
      </c>
      <c r="F168" s="40" t="s">
        <v>132</v>
      </c>
      <c r="G168" s="40">
        <v>1</v>
      </c>
      <c r="H168" s="40">
        <v>3102090</v>
      </c>
      <c r="I168" s="44">
        <v>0.95</v>
      </c>
      <c r="J168" s="40">
        <v>0.95</v>
      </c>
      <c r="K168" s="44">
        <v>121.35</v>
      </c>
      <c r="L168" s="40">
        <v>122.3</v>
      </c>
      <c r="M168" s="40">
        <v>121.35</v>
      </c>
      <c r="N168" s="40">
        <v>122.3</v>
      </c>
      <c r="O168" s="40">
        <v>0</v>
      </c>
      <c r="P168" s="40" t="s">
        <v>314</v>
      </c>
      <c r="Q168" s="40" t="s">
        <v>636</v>
      </c>
      <c r="R168" s="40" t="s">
        <v>134</v>
      </c>
      <c r="S168" s="40">
        <v>1</v>
      </c>
      <c r="T168" s="40">
        <v>42</v>
      </c>
      <c r="U168" s="40">
        <v>2</v>
      </c>
      <c r="V168" s="40" t="s">
        <v>136</v>
      </c>
      <c r="W168" s="40" t="s">
        <v>134</v>
      </c>
      <c r="Z168" s="40" t="s">
        <v>637</v>
      </c>
    </row>
    <row r="169" spans="1:26">
      <c r="A169" s="40" t="str">
        <f t="shared" si="2"/>
        <v>47-2</v>
      </c>
      <c r="B169" s="40">
        <v>5057</v>
      </c>
      <c r="C169" s="40">
        <v>2</v>
      </c>
      <c r="D169" s="40" t="s">
        <v>66</v>
      </c>
      <c r="E169" s="40">
        <v>47</v>
      </c>
      <c r="F169" s="40" t="s">
        <v>132</v>
      </c>
      <c r="G169" s="40">
        <v>2</v>
      </c>
      <c r="H169" s="40">
        <v>3102092</v>
      </c>
      <c r="I169" s="44">
        <v>0.745</v>
      </c>
      <c r="J169" s="40">
        <v>0.74</v>
      </c>
      <c r="K169" s="44">
        <v>122.3</v>
      </c>
      <c r="L169" s="40">
        <v>123.04</v>
      </c>
      <c r="M169" s="40">
        <v>122.3</v>
      </c>
      <c r="N169" s="40">
        <v>123.04</v>
      </c>
      <c r="O169" s="40">
        <v>0</v>
      </c>
      <c r="P169" s="40" t="s">
        <v>314</v>
      </c>
      <c r="Q169" s="40" t="s">
        <v>638</v>
      </c>
      <c r="R169" s="40" t="s">
        <v>134</v>
      </c>
      <c r="S169" s="40">
        <v>1</v>
      </c>
      <c r="T169" s="40">
        <v>42</v>
      </c>
      <c r="U169" s="40">
        <v>3</v>
      </c>
      <c r="V169" s="40" t="s">
        <v>136</v>
      </c>
      <c r="W169" s="40" t="s">
        <v>134</v>
      </c>
      <c r="Z169" s="40" t="s">
        <v>639</v>
      </c>
    </row>
    <row r="170" spans="1:26">
      <c r="A170" s="40" t="str">
        <f t="shared" si="2"/>
        <v>47-3</v>
      </c>
      <c r="B170" s="46">
        <v>5057</v>
      </c>
      <c r="C170" s="46">
        <v>2</v>
      </c>
      <c r="D170" s="46" t="s">
        <v>66</v>
      </c>
      <c r="E170" s="46">
        <v>47</v>
      </c>
      <c r="F170" s="46" t="s">
        <v>132</v>
      </c>
      <c r="G170" s="46">
        <v>3</v>
      </c>
      <c r="H170" s="46">
        <v>3102094</v>
      </c>
      <c r="I170" s="44">
        <v>0.61</v>
      </c>
      <c r="J170" s="46">
        <v>0.61</v>
      </c>
      <c r="K170" s="44">
        <v>123.045</v>
      </c>
      <c r="L170" s="46">
        <v>123.65</v>
      </c>
      <c r="M170" s="46">
        <v>123.04</v>
      </c>
      <c r="N170" s="46">
        <v>123.65</v>
      </c>
      <c r="O170" s="46">
        <v>0</v>
      </c>
      <c r="P170" s="46" t="s">
        <v>314</v>
      </c>
      <c r="Q170" s="46" t="s">
        <v>640</v>
      </c>
      <c r="R170" s="46" t="s">
        <v>134</v>
      </c>
      <c r="S170" s="46">
        <v>1</v>
      </c>
      <c r="T170" s="46">
        <v>42</v>
      </c>
      <c r="U170" s="46">
        <v>4</v>
      </c>
      <c r="V170" s="46" t="s">
        <v>137</v>
      </c>
      <c r="W170" s="46" t="s">
        <v>134</v>
      </c>
      <c r="X170" s="46"/>
      <c r="Y170" s="46"/>
      <c r="Z170" s="46" t="s">
        <v>641</v>
      </c>
    </row>
    <row r="171" spans="1:26">
      <c r="A171" s="40" t="str">
        <f t="shared" si="2"/>
        <v>47-4</v>
      </c>
      <c r="B171" s="40">
        <v>5057</v>
      </c>
      <c r="C171" s="40">
        <v>2</v>
      </c>
      <c r="D171" s="40" t="s">
        <v>66</v>
      </c>
      <c r="E171" s="40">
        <v>47</v>
      </c>
      <c r="F171" s="40" t="s">
        <v>132</v>
      </c>
      <c r="G171" s="40">
        <v>4</v>
      </c>
      <c r="H171" s="40">
        <v>3102096</v>
      </c>
      <c r="I171" s="44">
        <v>0.71499999999999997</v>
      </c>
      <c r="J171" s="40">
        <v>0.71499999999999997</v>
      </c>
      <c r="K171" s="44">
        <v>123.655</v>
      </c>
      <c r="L171" s="40">
        <v>124.36499999999999</v>
      </c>
      <c r="M171" s="40">
        <v>123.65</v>
      </c>
      <c r="N171" s="40">
        <v>124.36499999999999</v>
      </c>
      <c r="O171" s="40">
        <v>0</v>
      </c>
      <c r="P171" s="40" t="s">
        <v>314</v>
      </c>
      <c r="Q171" s="40" t="s">
        <v>642</v>
      </c>
      <c r="R171" s="40" t="s">
        <v>134</v>
      </c>
      <c r="S171" s="40">
        <v>1</v>
      </c>
      <c r="T171" s="40">
        <v>43</v>
      </c>
      <c r="U171" s="40">
        <v>1</v>
      </c>
      <c r="V171" s="40" t="s">
        <v>135</v>
      </c>
      <c r="W171" s="40" t="s">
        <v>134</v>
      </c>
      <c r="Z171" s="40" t="s">
        <v>643</v>
      </c>
    </row>
    <row r="172" spans="1:26">
      <c r="A172" s="40" t="str">
        <f t="shared" si="2"/>
        <v>48-1</v>
      </c>
      <c r="B172" s="40">
        <v>5057</v>
      </c>
      <c r="C172" s="40">
        <v>2</v>
      </c>
      <c r="D172" s="40" t="s">
        <v>66</v>
      </c>
      <c r="E172" s="40">
        <v>48</v>
      </c>
      <c r="F172" s="40" t="s">
        <v>132</v>
      </c>
      <c r="G172" s="40">
        <v>1</v>
      </c>
      <c r="H172" s="40">
        <v>3102098</v>
      </c>
      <c r="I172" s="44">
        <v>0.97499999999999998</v>
      </c>
      <c r="J172" s="40">
        <v>0.98</v>
      </c>
      <c r="K172" s="44">
        <v>124.4</v>
      </c>
      <c r="L172" s="40">
        <v>125.38</v>
      </c>
      <c r="M172" s="40">
        <v>124.4</v>
      </c>
      <c r="N172" s="40">
        <v>125.38</v>
      </c>
      <c r="O172" s="40">
        <v>0</v>
      </c>
      <c r="P172" s="40" t="s">
        <v>314</v>
      </c>
      <c r="Q172" s="40" t="s">
        <v>644</v>
      </c>
      <c r="R172" s="40" t="s">
        <v>134</v>
      </c>
      <c r="S172" s="40">
        <v>1</v>
      </c>
      <c r="T172" s="40">
        <v>43</v>
      </c>
      <c r="U172" s="40">
        <v>2</v>
      </c>
      <c r="V172" s="40" t="s">
        <v>136</v>
      </c>
      <c r="W172" s="40" t="s">
        <v>134</v>
      </c>
      <c r="Z172" s="40" t="s">
        <v>645</v>
      </c>
    </row>
    <row r="173" spans="1:26">
      <c r="A173" s="40" t="str">
        <f t="shared" si="2"/>
        <v>48-2</v>
      </c>
      <c r="B173" s="40">
        <v>5057</v>
      </c>
      <c r="C173" s="40">
        <v>2</v>
      </c>
      <c r="D173" s="40" t="s">
        <v>66</v>
      </c>
      <c r="E173" s="40">
        <v>48</v>
      </c>
      <c r="F173" s="40" t="s">
        <v>132</v>
      </c>
      <c r="G173" s="40">
        <v>2</v>
      </c>
      <c r="H173" s="40">
        <v>3102100</v>
      </c>
      <c r="I173" s="44">
        <v>0.97499999999999998</v>
      </c>
      <c r="J173" s="40">
        <v>0.98</v>
      </c>
      <c r="K173" s="44">
        <v>125.375</v>
      </c>
      <c r="L173" s="40">
        <v>126.36</v>
      </c>
      <c r="M173" s="40">
        <v>125.38</v>
      </c>
      <c r="N173" s="40">
        <v>126.36</v>
      </c>
      <c r="O173" s="40">
        <v>0</v>
      </c>
      <c r="P173" s="40" t="s">
        <v>314</v>
      </c>
      <c r="Q173" s="40" t="s">
        <v>646</v>
      </c>
      <c r="R173" s="40" t="s">
        <v>134</v>
      </c>
      <c r="S173" s="40">
        <v>1</v>
      </c>
      <c r="T173" s="40">
        <v>43</v>
      </c>
      <c r="U173" s="40">
        <v>3</v>
      </c>
      <c r="V173" s="40" t="s">
        <v>136</v>
      </c>
      <c r="W173" s="40" t="s">
        <v>134</v>
      </c>
      <c r="Z173" s="40" t="s">
        <v>647</v>
      </c>
    </row>
    <row r="174" spans="1:26">
      <c r="A174" s="40" t="str">
        <f t="shared" si="2"/>
        <v>48-3</v>
      </c>
      <c r="B174" s="40">
        <v>5057</v>
      </c>
      <c r="C174" s="40">
        <v>2</v>
      </c>
      <c r="D174" s="40" t="s">
        <v>66</v>
      </c>
      <c r="E174" s="40">
        <v>48</v>
      </c>
      <c r="F174" s="40" t="s">
        <v>132</v>
      </c>
      <c r="G174" s="40">
        <v>3</v>
      </c>
      <c r="H174" s="40">
        <v>3102102</v>
      </c>
      <c r="I174" s="44">
        <v>0.93</v>
      </c>
      <c r="J174" s="40">
        <v>0.93500000000000005</v>
      </c>
      <c r="K174" s="44">
        <v>126.35</v>
      </c>
      <c r="L174" s="40">
        <v>127.295</v>
      </c>
      <c r="M174" s="40">
        <v>126.36</v>
      </c>
      <c r="N174" s="40">
        <v>127.295</v>
      </c>
      <c r="O174" s="40">
        <v>0</v>
      </c>
      <c r="P174" s="40" t="s">
        <v>314</v>
      </c>
      <c r="Q174" s="40" t="s">
        <v>648</v>
      </c>
      <c r="R174" s="40" t="s">
        <v>134</v>
      </c>
      <c r="S174" s="40">
        <v>1</v>
      </c>
      <c r="T174" s="40">
        <v>43</v>
      </c>
      <c r="U174" s="40">
        <v>4</v>
      </c>
      <c r="V174" s="40" t="s">
        <v>137</v>
      </c>
      <c r="W174" s="40" t="s">
        <v>134</v>
      </c>
      <c r="Z174" s="40" t="s">
        <v>649</v>
      </c>
    </row>
    <row r="175" spans="1:26">
      <c r="A175" s="40" t="str">
        <f t="shared" si="2"/>
        <v>49-1</v>
      </c>
      <c r="B175" s="40">
        <v>5057</v>
      </c>
      <c r="C175" s="40">
        <v>2</v>
      </c>
      <c r="D175" s="40" t="s">
        <v>66</v>
      </c>
      <c r="E175" s="40">
        <v>49</v>
      </c>
      <c r="F175" s="40" t="s">
        <v>132</v>
      </c>
      <c r="G175" s="40">
        <v>1</v>
      </c>
      <c r="H175" s="40">
        <v>3102112</v>
      </c>
      <c r="I175" s="44">
        <v>0.94499999999999995</v>
      </c>
      <c r="J175" s="40">
        <v>0.94499999999999995</v>
      </c>
      <c r="K175" s="44">
        <v>127.45</v>
      </c>
      <c r="L175" s="40">
        <v>128.39500000000001</v>
      </c>
      <c r="M175" s="40">
        <v>127.45</v>
      </c>
      <c r="N175" s="40">
        <v>128.39500000000001</v>
      </c>
      <c r="O175" s="40">
        <v>0</v>
      </c>
      <c r="P175" s="40" t="s">
        <v>314</v>
      </c>
      <c r="Q175" s="40" t="s">
        <v>650</v>
      </c>
      <c r="R175" s="40" t="s">
        <v>134</v>
      </c>
      <c r="S175" s="40">
        <v>1</v>
      </c>
      <c r="T175" s="40">
        <v>44</v>
      </c>
      <c r="U175" s="40">
        <v>1</v>
      </c>
      <c r="V175" s="40" t="s">
        <v>135</v>
      </c>
      <c r="W175" s="40" t="s">
        <v>134</v>
      </c>
      <c r="Z175" s="40" t="s">
        <v>651</v>
      </c>
    </row>
    <row r="176" spans="1:26">
      <c r="A176" s="40" t="str">
        <f t="shared" si="2"/>
        <v>49-2</v>
      </c>
      <c r="B176" s="40">
        <v>5057</v>
      </c>
      <c r="C176" s="40">
        <v>2</v>
      </c>
      <c r="D176" s="40" t="s">
        <v>66</v>
      </c>
      <c r="E176" s="40">
        <v>49</v>
      </c>
      <c r="F176" s="40" t="s">
        <v>132</v>
      </c>
      <c r="G176" s="40">
        <v>2</v>
      </c>
      <c r="H176" s="40">
        <v>3102114</v>
      </c>
      <c r="I176" s="44">
        <v>0.96</v>
      </c>
      <c r="J176" s="40">
        <v>0.96</v>
      </c>
      <c r="K176" s="44">
        <v>128.39500000000001</v>
      </c>
      <c r="L176" s="40">
        <v>129.35499999999999</v>
      </c>
      <c r="M176" s="40">
        <v>128.39500000000001</v>
      </c>
      <c r="N176" s="40">
        <v>129.35499999999999</v>
      </c>
      <c r="O176" s="40">
        <v>0</v>
      </c>
      <c r="P176" s="40" t="s">
        <v>314</v>
      </c>
      <c r="Q176" s="40" t="s">
        <v>652</v>
      </c>
      <c r="R176" s="40" t="s">
        <v>134</v>
      </c>
      <c r="S176" s="40">
        <v>1</v>
      </c>
      <c r="T176" s="40">
        <v>44</v>
      </c>
      <c r="U176" s="40">
        <v>2</v>
      </c>
      <c r="V176" s="40" t="s">
        <v>136</v>
      </c>
      <c r="W176" s="40" t="s">
        <v>134</v>
      </c>
      <c r="Z176" s="40" t="s">
        <v>653</v>
      </c>
    </row>
    <row r="177" spans="1:26">
      <c r="A177" s="40" t="str">
        <f t="shared" si="2"/>
        <v>49-3</v>
      </c>
      <c r="B177" s="40">
        <v>5057</v>
      </c>
      <c r="C177" s="40">
        <v>2</v>
      </c>
      <c r="D177" s="40" t="s">
        <v>66</v>
      </c>
      <c r="E177" s="40">
        <v>49</v>
      </c>
      <c r="F177" s="40" t="s">
        <v>132</v>
      </c>
      <c r="G177" s="40">
        <v>3</v>
      </c>
      <c r="H177" s="40">
        <v>3102116</v>
      </c>
      <c r="I177" s="44">
        <v>0.8</v>
      </c>
      <c r="J177" s="40">
        <v>0.8</v>
      </c>
      <c r="K177" s="44">
        <v>129.35500000000002</v>
      </c>
      <c r="L177" s="40">
        <v>130.155</v>
      </c>
      <c r="M177" s="40">
        <v>129.35499999999999</v>
      </c>
      <c r="N177" s="40">
        <v>130.155</v>
      </c>
      <c r="O177" s="40">
        <v>0</v>
      </c>
      <c r="P177" s="40" t="s">
        <v>314</v>
      </c>
      <c r="Q177" s="40" t="s">
        <v>654</v>
      </c>
      <c r="R177" s="40" t="s">
        <v>134</v>
      </c>
      <c r="S177" s="40">
        <v>1</v>
      </c>
      <c r="T177" s="40">
        <v>44</v>
      </c>
      <c r="U177" s="40">
        <v>3</v>
      </c>
      <c r="V177" s="40" t="s">
        <v>136</v>
      </c>
      <c r="W177" s="40" t="s">
        <v>134</v>
      </c>
      <c r="Z177" s="40" t="s">
        <v>655</v>
      </c>
    </row>
    <row r="178" spans="1:26">
      <c r="A178" s="40" t="str">
        <f t="shared" si="2"/>
        <v>49-4</v>
      </c>
      <c r="B178" s="40">
        <v>5057</v>
      </c>
      <c r="C178" s="40">
        <v>2</v>
      </c>
      <c r="D178" s="40" t="s">
        <v>66</v>
      </c>
      <c r="E178" s="40">
        <v>49</v>
      </c>
      <c r="F178" s="40" t="s">
        <v>132</v>
      </c>
      <c r="G178" s="40">
        <v>4</v>
      </c>
      <c r="H178" s="40">
        <v>3102118</v>
      </c>
      <c r="I178" s="44">
        <v>0.56000000000000005</v>
      </c>
      <c r="J178" s="40">
        <v>0.56000000000000005</v>
      </c>
      <c r="K178" s="44">
        <v>130.15500000000003</v>
      </c>
      <c r="L178" s="40">
        <v>130.715</v>
      </c>
      <c r="M178" s="40">
        <v>130.155</v>
      </c>
      <c r="N178" s="40">
        <v>130.715</v>
      </c>
      <c r="O178" s="40">
        <v>0</v>
      </c>
      <c r="P178" s="40" t="s">
        <v>314</v>
      </c>
      <c r="Q178" s="40" t="s">
        <v>656</v>
      </c>
      <c r="R178" s="40" t="s">
        <v>134</v>
      </c>
      <c r="S178" s="40">
        <v>1</v>
      </c>
      <c r="T178" s="40">
        <v>44</v>
      </c>
      <c r="U178" s="40">
        <v>4</v>
      </c>
      <c r="V178" s="40" t="s">
        <v>137</v>
      </c>
      <c r="W178" s="40" t="s">
        <v>134</v>
      </c>
      <c r="Z178" s="40" t="s">
        <v>657</v>
      </c>
    </row>
    <row r="179" spans="1:26">
      <c r="A179" s="40" t="str">
        <f t="shared" si="2"/>
        <v>50-1</v>
      </c>
      <c r="B179" s="40">
        <v>5057</v>
      </c>
      <c r="C179" s="40">
        <v>2</v>
      </c>
      <c r="D179" s="40" t="s">
        <v>66</v>
      </c>
      <c r="E179" s="40">
        <v>50</v>
      </c>
      <c r="F179" s="40" t="s">
        <v>132</v>
      </c>
      <c r="G179" s="40">
        <v>1</v>
      </c>
      <c r="H179" s="40">
        <v>3102120</v>
      </c>
      <c r="I179" s="44">
        <v>0.95499999999999996</v>
      </c>
      <c r="J179" s="40">
        <v>0.95499999999999996</v>
      </c>
      <c r="K179" s="44">
        <v>130.5</v>
      </c>
      <c r="L179" s="40">
        <v>131.45500000000001</v>
      </c>
      <c r="M179" s="40">
        <v>130.5</v>
      </c>
      <c r="N179" s="40">
        <v>131.45500000000001</v>
      </c>
      <c r="O179" s="40">
        <v>0</v>
      </c>
      <c r="P179" s="40" t="s">
        <v>314</v>
      </c>
      <c r="Q179" s="40" t="s">
        <v>658</v>
      </c>
      <c r="R179" s="40" t="s">
        <v>134</v>
      </c>
      <c r="S179" s="40">
        <v>1</v>
      </c>
      <c r="T179" s="40">
        <v>45</v>
      </c>
      <c r="U179" s="40">
        <v>1</v>
      </c>
      <c r="V179" s="40" t="s">
        <v>135</v>
      </c>
      <c r="W179" s="40" t="s">
        <v>134</v>
      </c>
      <c r="Z179" s="40" t="s">
        <v>659</v>
      </c>
    </row>
    <row r="180" spans="1:26">
      <c r="A180" s="40" t="str">
        <f t="shared" si="2"/>
        <v>50-2</v>
      </c>
      <c r="B180" s="40">
        <v>5057</v>
      </c>
      <c r="C180" s="40">
        <v>2</v>
      </c>
      <c r="D180" s="40" t="s">
        <v>66</v>
      </c>
      <c r="E180" s="40">
        <v>50</v>
      </c>
      <c r="F180" s="40" t="s">
        <v>132</v>
      </c>
      <c r="G180" s="40">
        <v>2</v>
      </c>
      <c r="H180" s="40">
        <v>3102122</v>
      </c>
      <c r="I180" s="44">
        <v>0.66</v>
      </c>
      <c r="J180" s="40">
        <v>0.67</v>
      </c>
      <c r="K180" s="44">
        <v>131.45500000000001</v>
      </c>
      <c r="L180" s="40">
        <v>132.125</v>
      </c>
      <c r="M180" s="40">
        <v>131.45500000000001</v>
      </c>
      <c r="N180" s="40">
        <v>132.125</v>
      </c>
      <c r="O180" s="40">
        <v>0</v>
      </c>
      <c r="P180" s="40" t="s">
        <v>314</v>
      </c>
      <c r="Q180" s="40" t="s">
        <v>660</v>
      </c>
      <c r="R180" s="40" t="s">
        <v>134</v>
      </c>
      <c r="S180" s="40">
        <v>1</v>
      </c>
      <c r="T180" s="40">
        <v>45</v>
      </c>
      <c r="U180" s="40">
        <v>2</v>
      </c>
      <c r="V180" s="40" t="s">
        <v>136</v>
      </c>
      <c r="W180" s="40" t="s">
        <v>134</v>
      </c>
      <c r="Z180" s="40" t="s">
        <v>661</v>
      </c>
    </row>
    <row r="181" spans="1:26">
      <c r="A181" s="40" t="str">
        <f t="shared" si="2"/>
        <v>50-3</v>
      </c>
      <c r="B181" s="40">
        <v>5057</v>
      </c>
      <c r="C181" s="40">
        <v>2</v>
      </c>
      <c r="D181" s="40" t="s">
        <v>66</v>
      </c>
      <c r="E181" s="40">
        <v>50</v>
      </c>
      <c r="F181" s="40" t="s">
        <v>132</v>
      </c>
      <c r="G181" s="40">
        <v>3</v>
      </c>
      <c r="H181" s="40">
        <v>3102124</v>
      </c>
      <c r="I181" s="44">
        <v>0.89500000000000002</v>
      </c>
      <c r="J181" s="40">
        <v>0.89</v>
      </c>
      <c r="K181" s="44">
        <v>132.11500000000001</v>
      </c>
      <c r="L181" s="40">
        <v>133.01499999999999</v>
      </c>
      <c r="M181" s="40">
        <v>132.125</v>
      </c>
      <c r="N181" s="40">
        <v>133.01499999999999</v>
      </c>
      <c r="O181" s="40">
        <v>0</v>
      </c>
      <c r="P181" s="40" t="s">
        <v>314</v>
      </c>
      <c r="Q181" s="40" t="s">
        <v>662</v>
      </c>
      <c r="R181" s="40" t="s">
        <v>134</v>
      </c>
      <c r="S181" s="40">
        <v>1</v>
      </c>
      <c r="T181" s="40">
        <v>45</v>
      </c>
      <c r="U181" s="40">
        <v>3</v>
      </c>
      <c r="V181" s="40" t="s">
        <v>136</v>
      </c>
      <c r="W181" s="40" t="s">
        <v>134</v>
      </c>
      <c r="Z181" s="40" t="s">
        <v>663</v>
      </c>
    </row>
    <row r="182" spans="1:26">
      <c r="A182" s="40" t="str">
        <f t="shared" si="2"/>
        <v>50-4</v>
      </c>
      <c r="B182" s="40">
        <v>5057</v>
      </c>
      <c r="C182" s="40">
        <v>2</v>
      </c>
      <c r="D182" s="40" t="s">
        <v>66</v>
      </c>
      <c r="E182" s="40">
        <v>50</v>
      </c>
      <c r="F182" s="40" t="s">
        <v>132</v>
      </c>
      <c r="G182" s="40">
        <v>4</v>
      </c>
      <c r="H182" s="40">
        <v>3102126</v>
      </c>
      <c r="I182" s="44">
        <v>0.72</v>
      </c>
      <c r="J182" s="40">
        <v>0.72</v>
      </c>
      <c r="K182" s="44">
        <v>133.01000000000002</v>
      </c>
      <c r="L182" s="40">
        <v>133.73500000000001</v>
      </c>
      <c r="M182" s="40">
        <v>133.01499999999999</v>
      </c>
      <c r="N182" s="40">
        <v>133.73500000000001</v>
      </c>
      <c r="O182" s="40">
        <v>0</v>
      </c>
      <c r="P182" s="40" t="s">
        <v>314</v>
      </c>
      <c r="Q182" s="40" t="s">
        <v>664</v>
      </c>
      <c r="R182" s="40" t="s">
        <v>134</v>
      </c>
      <c r="S182" s="40">
        <v>1</v>
      </c>
      <c r="T182" s="40">
        <v>45</v>
      </c>
      <c r="U182" s="40">
        <v>4</v>
      </c>
      <c r="V182" s="40" t="s">
        <v>137</v>
      </c>
      <c r="W182" s="40" t="s">
        <v>134</v>
      </c>
      <c r="Z182" s="40" t="s">
        <v>665</v>
      </c>
    </row>
    <row r="183" spans="1:26">
      <c r="A183" s="40" t="str">
        <f t="shared" si="2"/>
        <v>51-1</v>
      </c>
      <c r="B183" s="46">
        <v>5057</v>
      </c>
      <c r="C183" s="46">
        <v>2</v>
      </c>
      <c r="D183" s="46" t="s">
        <v>66</v>
      </c>
      <c r="E183" s="46">
        <v>51</v>
      </c>
      <c r="F183" s="46" t="s">
        <v>132</v>
      </c>
      <c r="G183" s="46">
        <v>1</v>
      </c>
      <c r="H183" s="46">
        <v>3102128</v>
      </c>
      <c r="I183" s="44">
        <v>0.86499999999999999</v>
      </c>
      <c r="J183" s="46">
        <v>0.87</v>
      </c>
      <c r="K183" s="44">
        <v>133.55000000000001</v>
      </c>
      <c r="L183" s="46">
        <v>134.41999999999999</v>
      </c>
      <c r="M183" s="46">
        <v>133.55000000000001</v>
      </c>
      <c r="N183" s="46">
        <v>134.41999999999999</v>
      </c>
      <c r="O183" s="46">
        <v>0</v>
      </c>
      <c r="P183" s="46" t="s">
        <v>140</v>
      </c>
      <c r="Q183" s="46" t="s">
        <v>666</v>
      </c>
      <c r="R183" s="46" t="s">
        <v>134</v>
      </c>
      <c r="S183" s="46">
        <v>1</v>
      </c>
      <c r="T183" s="46">
        <v>46</v>
      </c>
      <c r="U183" s="46">
        <v>1</v>
      </c>
      <c r="V183" s="46" t="s">
        <v>135</v>
      </c>
      <c r="W183" s="46" t="s">
        <v>134</v>
      </c>
      <c r="X183" s="46"/>
      <c r="Y183" s="46"/>
      <c r="Z183" s="46" t="s">
        <v>667</v>
      </c>
    </row>
    <row r="184" spans="1:26">
      <c r="A184" s="40" t="str">
        <f t="shared" si="2"/>
        <v>51-2</v>
      </c>
      <c r="B184" s="40">
        <v>5057</v>
      </c>
      <c r="C184" s="40">
        <v>2</v>
      </c>
      <c r="D184" s="40" t="s">
        <v>66</v>
      </c>
      <c r="E184" s="40">
        <v>51</v>
      </c>
      <c r="F184" s="40" t="s">
        <v>132</v>
      </c>
      <c r="G184" s="40">
        <v>2</v>
      </c>
      <c r="H184" s="40">
        <v>3102130</v>
      </c>
      <c r="I184" s="44">
        <v>0.96</v>
      </c>
      <c r="J184" s="40">
        <v>0.95</v>
      </c>
      <c r="K184" s="44">
        <v>134.41500000000002</v>
      </c>
      <c r="L184" s="40">
        <v>135.37</v>
      </c>
      <c r="M184" s="40">
        <v>134.41999999999999</v>
      </c>
      <c r="N184" s="40">
        <v>135.37</v>
      </c>
      <c r="O184" s="40">
        <v>0</v>
      </c>
      <c r="P184" s="40" t="s">
        <v>140</v>
      </c>
      <c r="Q184" s="40" t="s">
        <v>668</v>
      </c>
      <c r="R184" s="40" t="s">
        <v>134</v>
      </c>
      <c r="S184" s="40">
        <v>1</v>
      </c>
      <c r="T184" s="40">
        <v>46</v>
      </c>
      <c r="U184" s="40">
        <v>2</v>
      </c>
      <c r="V184" s="40" t="s">
        <v>136</v>
      </c>
      <c r="W184" s="40" t="s">
        <v>134</v>
      </c>
      <c r="Z184" s="40" t="s">
        <v>669</v>
      </c>
    </row>
    <row r="185" spans="1:26">
      <c r="A185" s="40" t="str">
        <f t="shared" si="2"/>
        <v>51-3</v>
      </c>
      <c r="B185" s="40">
        <v>5057</v>
      </c>
      <c r="C185" s="40">
        <v>2</v>
      </c>
      <c r="D185" s="40" t="s">
        <v>66</v>
      </c>
      <c r="E185" s="40">
        <v>51</v>
      </c>
      <c r="F185" s="40" t="s">
        <v>132</v>
      </c>
      <c r="G185" s="40">
        <v>3</v>
      </c>
      <c r="H185" s="40">
        <v>3102132</v>
      </c>
      <c r="I185" s="44">
        <v>0.68</v>
      </c>
      <c r="J185" s="40">
        <v>0.68</v>
      </c>
      <c r="K185" s="44">
        <v>135.37500000000003</v>
      </c>
      <c r="L185" s="40">
        <v>136.05000000000001</v>
      </c>
      <c r="M185" s="40">
        <v>135.37</v>
      </c>
      <c r="N185" s="40">
        <v>136.05000000000001</v>
      </c>
      <c r="O185" s="40">
        <v>0</v>
      </c>
      <c r="P185" s="40" t="s">
        <v>140</v>
      </c>
      <c r="Q185" s="40" t="s">
        <v>670</v>
      </c>
      <c r="R185" s="40" t="s">
        <v>134</v>
      </c>
      <c r="S185" s="40">
        <v>1</v>
      </c>
      <c r="T185" s="40">
        <v>46</v>
      </c>
      <c r="U185" s="40">
        <v>3</v>
      </c>
      <c r="V185" s="40" t="s">
        <v>136</v>
      </c>
      <c r="W185" s="40" t="s">
        <v>134</v>
      </c>
      <c r="Z185" s="40" t="s">
        <v>671</v>
      </c>
    </row>
    <row r="186" spans="1:26">
      <c r="A186" s="40" t="str">
        <f t="shared" si="2"/>
        <v>51-4</v>
      </c>
      <c r="B186" s="40">
        <v>5057</v>
      </c>
      <c r="C186" s="40">
        <v>2</v>
      </c>
      <c r="D186" s="40" t="s">
        <v>66</v>
      </c>
      <c r="E186" s="40">
        <v>51</v>
      </c>
      <c r="F186" s="40" t="s">
        <v>132</v>
      </c>
      <c r="G186" s="40">
        <v>4</v>
      </c>
      <c r="H186" s="40">
        <v>3102134</v>
      </c>
      <c r="I186" s="44">
        <v>0.56000000000000005</v>
      </c>
      <c r="J186" s="40">
        <v>0.56499999999999995</v>
      </c>
      <c r="K186" s="44">
        <v>136.05500000000004</v>
      </c>
      <c r="L186" s="40">
        <v>136.61500000000001</v>
      </c>
      <c r="M186" s="40">
        <v>136.05000000000001</v>
      </c>
      <c r="N186" s="40">
        <v>136.61500000000001</v>
      </c>
      <c r="O186" s="40">
        <v>0</v>
      </c>
      <c r="P186" s="40" t="s">
        <v>140</v>
      </c>
      <c r="Q186" s="40" t="s">
        <v>672</v>
      </c>
      <c r="R186" s="40" t="s">
        <v>134</v>
      </c>
      <c r="S186" s="40">
        <v>1</v>
      </c>
      <c r="T186" s="40">
        <v>46</v>
      </c>
      <c r="U186" s="40">
        <v>4</v>
      </c>
      <c r="V186" s="40" t="s">
        <v>137</v>
      </c>
      <c r="W186" s="40" t="s">
        <v>134</v>
      </c>
      <c r="Z186" s="40" t="s">
        <v>673</v>
      </c>
    </row>
    <row r="187" spans="1:26">
      <c r="A187" s="40" t="str">
        <f t="shared" si="2"/>
        <v>52-1</v>
      </c>
      <c r="B187" s="40">
        <v>5057</v>
      </c>
      <c r="C187" s="40">
        <v>2</v>
      </c>
      <c r="D187" s="40" t="s">
        <v>66</v>
      </c>
      <c r="E187" s="40">
        <v>52</v>
      </c>
      <c r="F187" s="40" t="s">
        <v>132</v>
      </c>
      <c r="G187" s="40">
        <v>1</v>
      </c>
      <c r="H187" s="40">
        <v>3102136</v>
      </c>
      <c r="I187" s="44">
        <v>0.83</v>
      </c>
      <c r="J187" s="40">
        <v>0.83</v>
      </c>
      <c r="K187" s="44">
        <v>136.6</v>
      </c>
      <c r="L187" s="40">
        <v>137.43</v>
      </c>
      <c r="M187" s="40">
        <v>136.6</v>
      </c>
      <c r="N187" s="40">
        <v>137.43</v>
      </c>
      <c r="O187" s="40">
        <v>0</v>
      </c>
      <c r="P187" s="40" t="s">
        <v>140</v>
      </c>
      <c r="Q187" s="40" t="s">
        <v>674</v>
      </c>
      <c r="R187" s="40" t="s">
        <v>134</v>
      </c>
      <c r="S187" s="40">
        <v>1</v>
      </c>
      <c r="T187" s="40">
        <v>47</v>
      </c>
      <c r="U187" s="40">
        <v>1</v>
      </c>
      <c r="V187" s="40" t="s">
        <v>135</v>
      </c>
      <c r="W187" s="40" t="s">
        <v>134</v>
      </c>
      <c r="Z187" s="40" t="s">
        <v>675</v>
      </c>
    </row>
    <row r="188" spans="1:26">
      <c r="A188" s="40" t="str">
        <f t="shared" si="2"/>
        <v>52-2</v>
      </c>
      <c r="B188" s="40">
        <v>5057</v>
      </c>
      <c r="C188" s="40">
        <v>2</v>
      </c>
      <c r="D188" s="40" t="s">
        <v>66</v>
      </c>
      <c r="E188" s="40">
        <v>52</v>
      </c>
      <c r="F188" s="40" t="s">
        <v>132</v>
      </c>
      <c r="G188" s="40">
        <v>2</v>
      </c>
      <c r="H188" s="40">
        <v>3102138</v>
      </c>
      <c r="I188" s="44">
        <v>0.8</v>
      </c>
      <c r="J188" s="40">
        <v>0.8</v>
      </c>
      <c r="K188" s="44">
        <v>137.43</v>
      </c>
      <c r="L188" s="40">
        <v>138.22999999999999</v>
      </c>
      <c r="M188" s="40">
        <v>137.43</v>
      </c>
      <c r="N188" s="40">
        <v>138.22999999999999</v>
      </c>
      <c r="O188" s="40">
        <v>0</v>
      </c>
      <c r="P188" s="40" t="s">
        <v>140</v>
      </c>
      <c r="Q188" s="40" t="s">
        <v>676</v>
      </c>
      <c r="R188" s="40" t="s">
        <v>134</v>
      </c>
      <c r="S188" s="40">
        <v>1</v>
      </c>
      <c r="T188" s="40">
        <v>47</v>
      </c>
      <c r="U188" s="40">
        <v>2</v>
      </c>
      <c r="V188" s="40" t="s">
        <v>136</v>
      </c>
      <c r="W188" s="40" t="s">
        <v>134</v>
      </c>
      <c r="Z188" s="40" t="s">
        <v>677</v>
      </c>
    </row>
    <row r="189" spans="1:26">
      <c r="A189" s="40" t="str">
        <f t="shared" si="2"/>
        <v>52-3</v>
      </c>
      <c r="B189" s="40">
        <v>5057</v>
      </c>
      <c r="C189" s="40">
        <v>2</v>
      </c>
      <c r="D189" s="40" t="s">
        <v>66</v>
      </c>
      <c r="E189" s="40">
        <v>52</v>
      </c>
      <c r="F189" s="40" t="s">
        <v>132</v>
      </c>
      <c r="G189" s="40">
        <v>3</v>
      </c>
      <c r="H189" s="40">
        <v>3102140</v>
      </c>
      <c r="I189" s="44">
        <v>0.755</v>
      </c>
      <c r="J189" s="40">
        <v>0.755</v>
      </c>
      <c r="K189" s="44">
        <v>138.23000000000002</v>
      </c>
      <c r="L189" s="40">
        <v>138.98500000000001</v>
      </c>
      <c r="M189" s="40">
        <v>138.22999999999999</v>
      </c>
      <c r="N189" s="40">
        <v>138.98500000000001</v>
      </c>
      <c r="O189" s="40">
        <v>0</v>
      </c>
      <c r="P189" s="40" t="s">
        <v>140</v>
      </c>
      <c r="Q189" s="40" t="s">
        <v>678</v>
      </c>
      <c r="R189" s="40" t="s">
        <v>134</v>
      </c>
      <c r="S189" s="40">
        <v>1</v>
      </c>
      <c r="T189" s="40">
        <v>47</v>
      </c>
      <c r="U189" s="40">
        <v>3</v>
      </c>
      <c r="V189" s="40" t="s">
        <v>136</v>
      </c>
      <c r="W189" s="40" t="s">
        <v>134</v>
      </c>
      <c r="Z189" s="40" t="s">
        <v>679</v>
      </c>
    </row>
    <row r="190" spans="1:26">
      <c r="A190" s="40" t="str">
        <f t="shared" si="2"/>
        <v>52-4</v>
      </c>
      <c r="B190" s="40">
        <v>5057</v>
      </c>
      <c r="C190" s="40">
        <v>2</v>
      </c>
      <c r="D190" s="40" t="s">
        <v>66</v>
      </c>
      <c r="E190" s="40">
        <v>52</v>
      </c>
      <c r="F190" s="40" t="s">
        <v>132</v>
      </c>
      <c r="G190" s="40">
        <v>4</v>
      </c>
      <c r="H190" s="40">
        <v>3102142</v>
      </c>
      <c r="I190" s="44">
        <v>0.80500000000000005</v>
      </c>
      <c r="J190" s="40">
        <v>0.80500000000000005</v>
      </c>
      <c r="K190" s="44">
        <v>138.98500000000001</v>
      </c>
      <c r="L190" s="40">
        <v>139.79</v>
      </c>
      <c r="M190" s="40">
        <v>138.98500000000001</v>
      </c>
      <c r="N190" s="40">
        <v>139.79</v>
      </c>
      <c r="O190" s="40">
        <v>0</v>
      </c>
      <c r="P190" s="40" t="s">
        <v>140</v>
      </c>
      <c r="Q190" s="40" t="s">
        <v>680</v>
      </c>
      <c r="R190" s="40" t="s">
        <v>134</v>
      </c>
      <c r="S190" s="40">
        <v>1</v>
      </c>
      <c r="T190" s="40">
        <v>47</v>
      </c>
      <c r="U190" s="40">
        <v>4</v>
      </c>
      <c r="V190" s="40" t="s">
        <v>137</v>
      </c>
      <c r="W190" s="40" t="s">
        <v>134</v>
      </c>
      <c r="Z190" s="40" t="s">
        <v>681</v>
      </c>
    </row>
    <row r="191" spans="1:26">
      <c r="A191" s="40" t="str">
        <f t="shared" si="2"/>
        <v>53-1</v>
      </c>
      <c r="B191" s="40">
        <v>5057</v>
      </c>
      <c r="C191" s="40">
        <v>2</v>
      </c>
      <c r="D191" s="40" t="s">
        <v>66</v>
      </c>
      <c r="E191" s="40">
        <v>53</v>
      </c>
      <c r="F191" s="40" t="s">
        <v>132</v>
      </c>
      <c r="G191" s="40">
        <v>1</v>
      </c>
      <c r="H191" s="40">
        <v>3102146</v>
      </c>
      <c r="I191" s="44">
        <v>0.85499999999999998</v>
      </c>
      <c r="J191" s="40">
        <v>0.86</v>
      </c>
      <c r="K191" s="44">
        <v>139.65</v>
      </c>
      <c r="L191" s="40">
        <v>140.51</v>
      </c>
      <c r="M191" s="40">
        <v>139.65</v>
      </c>
      <c r="N191" s="40">
        <v>140.51</v>
      </c>
      <c r="O191" s="40">
        <v>0</v>
      </c>
      <c r="P191" s="40" t="s">
        <v>140</v>
      </c>
      <c r="Q191" s="40" t="s">
        <v>682</v>
      </c>
      <c r="R191" s="40" t="s">
        <v>134</v>
      </c>
      <c r="S191" s="40">
        <v>1</v>
      </c>
      <c r="T191" s="40">
        <v>48</v>
      </c>
      <c r="U191" s="40">
        <v>1</v>
      </c>
      <c r="V191" s="40" t="s">
        <v>135</v>
      </c>
      <c r="W191" s="40" t="s">
        <v>134</v>
      </c>
      <c r="Z191" s="40" t="s">
        <v>683</v>
      </c>
    </row>
    <row r="192" spans="1:26">
      <c r="A192" s="40" t="str">
        <f t="shared" si="2"/>
        <v>53-2</v>
      </c>
      <c r="B192" s="40">
        <v>5057</v>
      </c>
      <c r="C192" s="40">
        <v>2</v>
      </c>
      <c r="D192" s="40" t="s">
        <v>66</v>
      </c>
      <c r="E192" s="40">
        <v>53</v>
      </c>
      <c r="F192" s="40" t="s">
        <v>132</v>
      </c>
      <c r="G192" s="40">
        <v>2</v>
      </c>
      <c r="H192" s="40">
        <v>3102148</v>
      </c>
      <c r="I192" s="44">
        <v>0.83</v>
      </c>
      <c r="J192" s="40">
        <v>0.83</v>
      </c>
      <c r="K192" s="44">
        <v>140.505</v>
      </c>
      <c r="L192" s="40">
        <v>141.34</v>
      </c>
      <c r="M192" s="40">
        <v>140.51</v>
      </c>
      <c r="N192" s="40">
        <v>141.34</v>
      </c>
      <c r="O192" s="40">
        <v>0</v>
      </c>
      <c r="P192" s="40" t="s">
        <v>140</v>
      </c>
      <c r="Q192" s="40" t="s">
        <v>684</v>
      </c>
      <c r="R192" s="40" t="s">
        <v>134</v>
      </c>
      <c r="S192" s="40">
        <v>1</v>
      </c>
      <c r="T192" s="40">
        <v>48</v>
      </c>
      <c r="U192" s="40">
        <v>2</v>
      </c>
      <c r="V192" s="40" t="s">
        <v>136</v>
      </c>
      <c r="W192" s="40" t="s">
        <v>134</v>
      </c>
      <c r="Z192" s="40" t="s">
        <v>685</v>
      </c>
    </row>
    <row r="193" spans="1:26">
      <c r="A193" s="40" t="str">
        <f t="shared" si="2"/>
        <v>53-3</v>
      </c>
      <c r="B193" s="40">
        <v>5057</v>
      </c>
      <c r="C193" s="40">
        <v>2</v>
      </c>
      <c r="D193" s="40" t="s">
        <v>66</v>
      </c>
      <c r="E193" s="40">
        <v>53</v>
      </c>
      <c r="F193" s="40" t="s">
        <v>132</v>
      </c>
      <c r="G193" s="40">
        <v>3</v>
      </c>
      <c r="H193" s="40">
        <v>3102150</v>
      </c>
      <c r="I193" s="44">
        <v>0.91</v>
      </c>
      <c r="J193" s="40">
        <v>0.90500000000000003</v>
      </c>
      <c r="K193" s="44">
        <v>141.33500000000001</v>
      </c>
      <c r="L193" s="40">
        <v>142.245</v>
      </c>
      <c r="M193" s="40">
        <v>141.34</v>
      </c>
      <c r="N193" s="40">
        <v>142.245</v>
      </c>
      <c r="O193" s="40">
        <v>0</v>
      </c>
      <c r="P193" s="40" t="s">
        <v>140</v>
      </c>
      <c r="Q193" s="40" t="s">
        <v>686</v>
      </c>
      <c r="R193" s="40" t="s">
        <v>134</v>
      </c>
      <c r="S193" s="40">
        <v>1</v>
      </c>
      <c r="T193" s="40">
        <v>48</v>
      </c>
      <c r="U193" s="40">
        <v>3</v>
      </c>
      <c r="V193" s="40" t="s">
        <v>136</v>
      </c>
      <c r="W193" s="40" t="s">
        <v>134</v>
      </c>
      <c r="Z193" s="40" t="s">
        <v>687</v>
      </c>
    </row>
    <row r="194" spans="1:26">
      <c r="A194" s="40" t="str">
        <f t="shared" si="2"/>
        <v>53-4</v>
      </c>
      <c r="B194" s="40">
        <v>5057</v>
      </c>
      <c r="C194" s="40">
        <v>2</v>
      </c>
      <c r="D194" s="40" t="s">
        <v>66</v>
      </c>
      <c r="E194" s="40">
        <v>53</v>
      </c>
      <c r="F194" s="40" t="s">
        <v>132</v>
      </c>
      <c r="G194" s="40">
        <v>4</v>
      </c>
      <c r="H194" s="40">
        <v>3102152</v>
      </c>
      <c r="I194" s="44">
        <v>0.51</v>
      </c>
      <c r="J194" s="40">
        <v>0.51</v>
      </c>
      <c r="K194" s="44">
        <v>142.245</v>
      </c>
      <c r="L194" s="40">
        <v>142.755</v>
      </c>
      <c r="M194" s="40">
        <v>142.245</v>
      </c>
      <c r="N194" s="40">
        <v>142.755</v>
      </c>
      <c r="O194" s="40">
        <v>0</v>
      </c>
      <c r="P194" s="40" t="s">
        <v>140</v>
      </c>
      <c r="Q194" s="40" t="s">
        <v>688</v>
      </c>
      <c r="R194" s="40" t="s">
        <v>134</v>
      </c>
      <c r="S194" s="40">
        <v>1</v>
      </c>
      <c r="T194" s="40">
        <v>48</v>
      </c>
      <c r="U194" s="40">
        <v>4</v>
      </c>
      <c r="V194" s="40" t="s">
        <v>137</v>
      </c>
      <c r="W194" s="40" t="s">
        <v>134</v>
      </c>
      <c r="Z194" s="40" t="s">
        <v>689</v>
      </c>
    </row>
    <row r="195" spans="1:26">
      <c r="A195" s="40" t="str">
        <f t="shared" si="2"/>
        <v>54-1</v>
      </c>
      <c r="B195" s="46">
        <v>5057</v>
      </c>
      <c r="C195" s="46">
        <v>2</v>
      </c>
      <c r="D195" s="46" t="s">
        <v>66</v>
      </c>
      <c r="E195" s="46">
        <v>54</v>
      </c>
      <c r="F195" s="46" t="s">
        <v>132</v>
      </c>
      <c r="G195" s="46">
        <v>1</v>
      </c>
      <c r="H195" s="46">
        <v>3102154</v>
      </c>
      <c r="I195" s="44">
        <v>0.84499999999999997</v>
      </c>
      <c r="J195" s="46">
        <v>0.84</v>
      </c>
      <c r="K195" s="44">
        <v>142.69999999999999</v>
      </c>
      <c r="L195" s="46">
        <v>143.54</v>
      </c>
      <c r="M195" s="46">
        <v>142.69999999999999</v>
      </c>
      <c r="N195" s="46">
        <v>143.54</v>
      </c>
      <c r="O195" s="46">
        <v>0</v>
      </c>
      <c r="P195" s="46" t="s">
        <v>140</v>
      </c>
      <c r="Q195" s="46" t="s">
        <v>690</v>
      </c>
      <c r="R195" s="46" t="s">
        <v>134</v>
      </c>
      <c r="S195" s="46">
        <v>1</v>
      </c>
      <c r="T195" s="46">
        <v>49</v>
      </c>
      <c r="U195" s="46">
        <v>1</v>
      </c>
      <c r="V195" s="46" t="s">
        <v>135</v>
      </c>
      <c r="W195" s="46" t="s">
        <v>134</v>
      </c>
      <c r="X195" s="46"/>
      <c r="Y195" s="46"/>
      <c r="Z195" s="46" t="s">
        <v>691</v>
      </c>
    </row>
    <row r="196" spans="1:26">
      <c r="A196" s="40" t="str">
        <f t="shared" ref="A196:A259" si="3">E196&amp;"-"&amp;G196</f>
        <v>54-2</v>
      </c>
      <c r="B196" s="46">
        <v>5057</v>
      </c>
      <c r="C196" s="46">
        <v>2</v>
      </c>
      <c r="D196" s="46" t="s">
        <v>66</v>
      </c>
      <c r="E196" s="46">
        <v>54</v>
      </c>
      <c r="F196" s="46" t="s">
        <v>132</v>
      </c>
      <c r="G196" s="46">
        <v>2</v>
      </c>
      <c r="H196" s="46">
        <v>3102156</v>
      </c>
      <c r="I196" s="44">
        <v>0.78500000000000003</v>
      </c>
      <c r="J196" s="46">
        <v>0.79</v>
      </c>
      <c r="K196" s="44">
        <v>143.54499999999999</v>
      </c>
      <c r="L196" s="46">
        <v>144.33000000000001</v>
      </c>
      <c r="M196" s="46">
        <v>143.54</v>
      </c>
      <c r="N196" s="46">
        <v>144.33000000000001</v>
      </c>
      <c r="O196" s="46">
        <v>0</v>
      </c>
      <c r="P196" s="46" t="s">
        <v>140</v>
      </c>
      <c r="Q196" s="46" t="s">
        <v>692</v>
      </c>
      <c r="R196" s="46" t="s">
        <v>134</v>
      </c>
      <c r="S196" s="46">
        <v>1</v>
      </c>
      <c r="T196" s="46">
        <v>49</v>
      </c>
      <c r="U196" s="46">
        <v>2</v>
      </c>
      <c r="V196" s="46" t="s">
        <v>136</v>
      </c>
      <c r="W196" s="46" t="s">
        <v>134</v>
      </c>
      <c r="X196" s="46"/>
      <c r="Y196" s="46"/>
      <c r="Z196" s="46" t="s">
        <v>693</v>
      </c>
    </row>
    <row r="197" spans="1:26">
      <c r="A197" s="40" t="str">
        <f t="shared" si="3"/>
        <v>54-3</v>
      </c>
      <c r="B197" s="40">
        <v>5057</v>
      </c>
      <c r="C197" s="40">
        <v>2</v>
      </c>
      <c r="D197" s="40" t="s">
        <v>66</v>
      </c>
      <c r="E197" s="40">
        <v>54</v>
      </c>
      <c r="F197" s="40" t="s">
        <v>132</v>
      </c>
      <c r="G197" s="40">
        <v>3</v>
      </c>
      <c r="H197" s="40">
        <v>3102158</v>
      </c>
      <c r="I197" s="44">
        <v>0.91</v>
      </c>
      <c r="J197" s="40">
        <v>0.91</v>
      </c>
      <c r="K197" s="44">
        <v>144.32999999999998</v>
      </c>
      <c r="L197" s="40">
        <v>145.24</v>
      </c>
      <c r="M197" s="40">
        <v>144.33000000000001</v>
      </c>
      <c r="N197" s="40">
        <v>145.24</v>
      </c>
      <c r="O197" s="40">
        <v>0</v>
      </c>
      <c r="P197" s="40" t="s">
        <v>140</v>
      </c>
      <c r="Q197" s="40" t="s">
        <v>694</v>
      </c>
      <c r="R197" s="40" t="s">
        <v>134</v>
      </c>
      <c r="S197" s="40">
        <v>1</v>
      </c>
      <c r="T197" s="40">
        <v>49</v>
      </c>
      <c r="U197" s="40">
        <v>3</v>
      </c>
      <c r="V197" s="40" t="s">
        <v>136</v>
      </c>
      <c r="W197" s="40" t="s">
        <v>134</v>
      </c>
      <c r="Z197" s="40" t="s">
        <v>695</v>
      </c>
    </row>
    <row r="198" spans="1:26">
      <c r="A198" s="40" t="str">
        <f t="shared" si="3"/>
        <v>54-4</v>
      </c>
      <c r="B198" s="46">
        <v>5057</v>
      </c>
      <c r="C198" s="46">
        <v>2</v>
      </c>
      <c r="D198" s="46" t="s">
        <v>66</v>
      </c>
      <c r="E198" s="46">
        <v>54</v>
      </c>
      <c r="F198" s="46" t="s">
        <v>132</v>
      </c>
      <c r="G198" s="46">
        <v>4</v>
      </c>
      <c r="H198" s="46">
        <v>3102160</v>
      </c>
      <c r="I198" s="44">
        <v>0.68</v>
      </c>
      <c r="J198" s="46">
        <v>0.68500000000000005</v>
      </c>
      <c r="K198" s="44">
        <v>145.23999999999998</v>
      </c>
      <c r="L198" s="46">
        <v>145.92500000000001</v>
      </c>
      <c r="M198" s="46">
        <v>145.24</v>
      </c>
      <c r="N198" s="46">
        <v>145.92500000000001</v>
      </c>
      <c r="O198" s="46">
        <v>0</v>
      </c>
      <c r="P198" s="46" t="s">
        <v>140</v>
      </c>
      <c r="Q198" s="46" t="s">
        <v>696</v>
      </c>
      <c r="R198" s="46" t="s">
        <v>134</v>
      </c>
      <c r="S198" s="46">
        <v>1</v>
      </c>
      <c r="T198" s="46">
        <v>49</v>
      </c>
      <c r="U198" s="46">
        <v>4</v>
      </c>
      <c r="V198" s="46" t="s">
        <v>137</v>
      </c>
      <c r="W198" s="46" t="s">
        <v>134</v>
      </c>
      <c r="X198" s="46"/>
      <c r="Y198" s="46"/>
      <c r="Z198" s="46" t="s">
        <v>697</v>
      </c>
    </row>
    <row r="199" spans="1:26">
      <c r="A199" s="40" t="str">
        <f t="shared" si="3"/>
        <v>55-1</v>
      </c>
      <c r="B199" s="40">
        <v>5057</v>
      </c>
      <c r="C199" s="40">
        <v>2</v>
      </c>
      <c r="D199" s="40" t="s">
        <v>66</v>
      </c>
      <c r="E199" s="40">
        <v>55</v>
      </c>
      <c r="F199" s="40" t="s">
        <v>132</v>
      </c>
      <c r="G199" s="40">
        <v>1</v>
      </c>
      <c r="H199" s="40">
        <v>3102162</v>
      </c>
      <c r="I199" s="44">
        <v>0.97499999999999998</v>
      </c>
      <c r="J199" s="40">
        <v>0.97499999999999998</v>
      </c>
      <c r="K199" s="44">
        <v>145.75</v>
      </c>
      <c r="L199" s="40">
        <v>146.72499999999999</v>
      </c>
      <c r="M199" s="40">
        <v>145.75</v>
      </c>
      <c r="N199" s="40">
        <v>146.72499999999999</v>
      </c>
      <c r="O199" s="40">
        <v>0</v>
      </c>
      <c r="P199" s="40" t="s">
        <v>314</v>
      </c>
      <c r="Q199" s="40" t="s">
        <v>698</v>
      </c>
      <c r="R199" s="40" t="s">
        <v>134</v>
      </c>
      <c r="S199" s="40">
        <v>1</v>
      </c>
      <c r="T199" s="40">
        <v>50</v>
      </c>
      <c r="U199" s="40">
        <v>1</v>
      </c>
      <c r="V199" s="40" t="s">
        <v>135</v>
      </c>
      <c r="W199" s="40" t="s">
        <v>134</v>
      </c>
      <c r="Z199" s="40" t="s">
        <v>699</v>
      </c>
    </row>
    <row r="200" spans="1:26">
      <c r="A200" s="40" t="str">
        <f t="shared" si="3"/>
        <v>55-2</v>
      </c>
      <c r="B200" s="40">
        <v>5057</v>
      </c>
      <c r="C200" s="40">
        <v>2</v>
      </c>
      <c r="D200" s="40" t="s">
        <v>66</v>
      </c>
      <c r="E200" s="40">
        <v>55</v>
      </c>
      <c r="F200" s="40" t="s">
        <v>132</v>
      </c>
      <c r="G200" s="40">
        <v>2</v>
      </c>
      <c r="H200" s="40">
        <v>3102164</v>
      </c>
      <c r="I200" s="44">
        <v>0.85</v>
      </c>
      <c r="J200" s="40">
        <v>0.85</v>
      </c>
      <c r="K200" s="44">
        <v>146.72499999999999</v>
      </c>
      <c r="L200" s="40">
        <v>147.57499999999999</v>
      </c>
      <c r="M200" s="40">
        <v>146.72499999999999</v>
      </c>
      <c r="N200" s="40">
        <v>147.57499999999999</v>
      </c>
      <c r="O200" s="40">
        <v>0</v>
      </c>
      <c r="P200" s="40" t="s">
        <v>314</v>
      </c>
      <c r="Q200" s="40" t="s">
        <v>700</v>
      </c>
      <c r="R200" s="40" t="s">
        <v>134</v>
      </c>
      <c r="S200" s="40">
        <v>1</v>
      </c>
      <c r="T200" s="40">
        <v>50</v>
      </c>
      <c r="U200" s="40">
        <v>2</v>
      </c>
      <c r="V200" s="40" t="s">
        <v>136</v>
      </c>
      <c r="W200" s="40" t="s">
        <v>134</v>
      </c>
      <c r="Z200" s="40" t="s">
        <v>701</v>
      </c>
    </row>
    <row r="201" spans="1:26">
      <c r="A201" s="40" t="str">
        <f t="shared" si="3"/>
        <v>55-3</v>
      </c>
      <c r="B201" s="40">
        <v>5057</v>
      </c>
      <c r="C201" s="40">
        <v>2</v>
      </c>
      <c r="D201" s="40" t="s">
        <v>66</v>
      </c>
      <c r="E201" s="40">
        <v>55</v>
      </c>
      <c r="F201" s="40" t="s">
        <v>132</v>
      </c>
      <c r="G201" s="40">
        <v>3</v>
      </c>
      <c r="H201" s="40">
        <v>3102166</v>
      </c>
      <c r="I201" s="44">
        <v>0.625</v>
      </c>
      <c r="J201" s="40">
        <v>0.62</v>
      </c>
      <c r="K201" s="44">
        <v>147.57499999999999</v>
      </c>
      <c r="L201" s="40">
        <v>148.19499999999999</v>
      </c>
      <c r="M201" s="40">
        <v>147.57499999999999</v>
      </c>
      <c r="N201" s="40">
        <v>148.19499999999999</v>
      </c>
      <c r="O201" s="40">
        <v>0</v>
      </c>
      <c r="P201" s="40" t="s">
        <v>314</v>
      </c>
      <c r="Q201" s="40" t="s">
        <v>702</v>
      </c>
      <c r="R201" s="40" t="s">
        <v>134</v>
      </c>
      <c r="S201" s="40">
        <v>1</v>
      </c>
      <c r="T201" s="40">
        <v>50</v>
      </c>
      <c r="U201" s="40">
        <v>3</v>
      </c>
      <c r="V201" s="40" t="s">
        <v>136</v>
      </c>
      <c r="W201" s="40" t="s">
        <v>134</v>
      </c>
      <c r="Z201" s="40" t="s">
        <v>703</v>
      </c>
    </row>
    <row r="202" spans="1:26">
      <c r="A202" s="40" t="str">
        <f t="shared" si="3"/>
        <v>55-4</v>
      </c>
      <c r="B202" s="40">
        <v>5057</v>
      </c>
      <c r="C202" s="40">
        <v>2</v>
      </c>
      <c r="D202" s="40" t="s">
        <v>66</v>
      </c>
      <c r="E202" s="40">
        <v>55</v>
      </c>
      <c r="F202" s="40" t="s">
        <v>132</v>
      </c>
      <c r="G202" s="40">
        <v>4</v>
      </c>
      <c r="H202" s="40">
        <v>3102168</v>
      </c>
      <c r="I202" s="44">
        <v>0.69</v>
      </c>
      <c r="J202" s="40">
        <v>0.69</v>
      </c>
      <c r="K202" s="44">
        <v>148.19999999999999</v>
      </c>
      <c r="L202" s="40">
        <v>148.88499999999999</v>
      </c>
      <c r="M202" s="40">
        <v>148.19499999999999</v>
      </c>
      <c r="N202" s="40">
        <v>148.88499999999999</v>
      </c>
      <c r="O202" s="40">
        <v>0</v>
      </c>
      <c r="P202" s="40" t="s">
        <v>314</v>
      </c>
      <c r="Q202" s="40" t="s">
        <v>704</v>
      </c>
      <c r="R202" s="40" t="s">
        <v>134</v>
      </c>
      <c r="S202" s="40">
        <v>1</v>
      </c>
      <c r="T202" s="40">
        <v>50</v>
      </c>
      <c r="U202" s="40">
        <v>4</v>
      </c>
      <c r="V202" s="40" t="s">
        <v>137</v>
      </c>
      <c r="W202" s="40" t="s">
        <v>134</v>
      </c>
      <c r="Z202" s="40" t="s">
        <v>705</v>
      </c>
    </row>
    <row r="203" spans="1:26">
      <c r="A203" s="40" t="str">
        <f t="shared" si="3"/>
        <v>56-1</v>
      </c>
      <c r="B203" s="40">
        <v>5057</v>
      </c>
      <c r="C203" s="40">
        <v>2</v>
      </c>
      <c r="D203" s="40" t="s">
        <v>66</v>
      </c>
      <c r="E203" s="40">
        <v>56</v>
      </c>
      <c r="F203" s="40" t="s">
        <v>132</v>
      </c>
      <c r="G203" s="40">
        <v>1</v>
      </c>
      <c r="H203" s="40">
        <v>3102172</v>
      </c>
      <c r="I203" s="44">
        <v>0.86</v>
      </c>
      <c r="J203" s="40">
        <v>0.87</v>
      </c>
      <c r="K203" s="44">
        <v>148.80000000000001</v>
      </c>
      <c r="L203" s="40">
        <v>149.66999999999999</v>
      </c>
      <c r="M203" s="40">
        <v>148.80000000000001</v>
      </c>
      <c r="N203" s="40">
        <v>149.66999999999999</v>
      </c>
      <c r="O203" s="40">
        <v>0</v>
      </c>
      <c r="P203" s="40" t="s">
        <v>529</v>
      </c>
      <c r="Q203" s="40" t="s">
        <v>706</v>
      </c>
      <c r="R203" s="40" t="s">
        <v>134</v>
      </c>
      <c r="S203" s="40">
        <v>1</v>
      </c>
      <c r="T203" s="40">
        <v>50</v>
      </c>
      <c r="U203" s="40">
        <v>1</v>
      </c>
      <c r="V203" s="40" t="s">
        <v>135</v>
      </c>
      <c r="W203" s="40" t="s">
        <v>134</v>
      </c>
      <c r="Z203" s="40" t="s">
        <v>707</v>
      </c>
    </row>
    <row r="204" spans="1:26">
      <c r="A204" s="40" t="str">
        <f t="shared" si="3"/>
        <v>56-2</v>
      </c>
      <c r="B204" s="40">
        <v>5057</v>
      </c>
      <c r="C204" s="40">
        <v>2</v>
      </c>
      <c r="D204" s="40" t="s">
        <v>66</v>
      </c>
      <c r="E204" s="40">
        <v>56</v>
      </c>
      <c r="F204" s="40" t="s">
        <v>132</v>
      </c>
      <c r="G204" s="40">
        <v>2</v>
      </c>
      <c r="H204" s="40">
        <v>3102174</v>
      </c>
      <c r="I204" s="44">
        <v>0.71499999999999997</v>
      </c>
      <c r="J204" s="40">
        <v>0.72</v>
      </c>
      <c r="K204" s="44">
        <v>149.66000000000003</v>
      </c>
      <c r="L204" s="40">
        <v>150.38999999999999</v>
      </c>
      <c r="M204" s="40">
        <v>149.66999999999999</v>
      </c>
      <c r="N204" s="40">
        <v>150.38999999999999</v>
      </c>
      <c r="O204" s="40">
        <v>0</v>
      </c>
      <c r="P204" s="40" t="s">
        <v>529</v>
      </c>
      <c r="Q204" s="40" t="s">
        <v>708</v>
      </c>
      <c r="R204" s="40" t="s">
        <v>134</v>
      </c>
      <c r="S204" s="40">
        <v>6</v>
      </c>
      <c r="T204" s="40">
        <v>51</v>
      </c>
      <c r="U204" s="40">
        <v>2</v>
      </c>
      <c r="V204" s="40" t="s">
        <v>136</v>
      </c>
      <c r="W204" s="40" t="s">
        <v>134</v>
      </c>
      <c r="Z204" s="40" t="s">
        <v>709</v>
      </c>
    </row>
    <row r="205" spans="1:26">
      <c r="A205" s="40" t="str">
        <f t="shared" si="3"/>
        <v>56-3</v>
      </c>
      <c r="B205" s="40">
        <v>5057</v>
      </c>
      <c r="C205" s="40">
        <v>2</v>
      </c>
      <c r="D205" s="40" t="s">
        <v>66</v>
      </c>
      <c r="E205" s="40">
        <v>56</v>
      </c>
      <c r="F205" s="40" t="s">
        <v>132</v>
      </c>
      <c r="G205" s="40">
        <v>3</v>
      </c>
      <c r="H205" s="40">
        <v>3102176</v>
      </c>
      <c r="I205" s="44">
        <v>0.90500000000000003</v>
      </c>
      <c r="J205" s="40">
        <v>0.98</v>
      </c>
      <c r="K205" s="44">
        <v>150.37500000000003</v>
      </c>
      <c r="L205" s="40">
        <v>151.37</v>
      </c>
      <c r="M205" s="40">
        <v>150.38999999999999</v>
      </c>
      <c r="N205" s="40">
        <v>151.37</v>
      </c>
      <c r="O205" s="40">
        <v>0</v>
      </c>
      <c r="P205" s="40" t="s">
        <v>529</v>
      </c>
      <c r="Q205" s="40" t="s">
        <v>710</v>
      </c>
      <c r="R205" s="40" t="s">
        <v>134</v>
      </c>
      <c r="S205" s="40">
        <v>3</v>
      </c>
      <c r="T205" s="40">
        <v>51</v>
      </c>
      <c r="U205" s="40">
        <v>3</v>
      </c>
      <c r="V205" s="40" t="s">
        <v>136</v>
      </c>
      <c r="W205" s="40" t="s">
        <v>134</v>
      </c>
      <c r="Z205" s="40" t="s">
        <v>711</v>
      </c>
    </row>
    <row r="206" spans="1:26">
      <c r="A206" s="40" t="str">
        <f t="shared" si="3"/>
        <v>57-1</v>
      </c>
      <c r="B206" s="40">
        <v>5057</v>
      </c>
      <c r="C206" s="40">
        <v>2</v>
      </c>
      <c r="D206" s="40" t="s">
        <v>66</v>
      </c>
      <c r="E206" s="40">
        <v>57</v>
      </c>
      <c r="F206" s="40" t="s">
        <v>132</v>
      </c>
      <c r="G206" s="40">
        <v>1</v>
      </c>
      <c r="H206" s="40">
        <v>3102178</v>
      </c>
      <c r="I206" s="44">
        <v>0.81</v>
      </c>
      <c r="J206" s="40">
        <v>0.88</v>
      </c>
      <c r="K206" s="44">
        <v>150.80000000000001</v>
      </c>
      <c r="L206" s="40">
        <v>151.68</v>
      </c>
      <c r="M206" s="40">
        <v>150.80000000000001</v>
      </c>
      <c r="N206" s="40">
        <v>151.68</v>
      </c>
      <c r="O206" s="40">
        <v>0</v>
      </c>
      <c r="P206" s="40" t="s">
        <v>529</v>
      </c>
      <c r="Q206" s="40" t="s">
        <v>712</v>
      </c>
      <c r="R206" s="40" t="s">
        <v>134</v>
      </c>
      <c r="S206" s="40">
        <v>1</v>
      </c>
      <c r="T206" s="40">
        <v>51</v>
      </c>
      <c r="U206" s="40">
        <v>4</v>
      </c>
      <c r="V206" s="40" t="s">
        <v>137</v>
      </c>
      <c r="W206" s="40" t="s">
        <v>134</v>
      </c>
      <c r="Z206" s="40" t="s">
        <v>713</v>
      </c>
    </row>
    <row r="207" spans="1:26">
      <c r="A207" s="40" t="str">
        <f t="shared" si="3"/>
        <v>57-2</v>
      </c>
      <c r="B207" s="40">
        <v>5057</v>
      </c>
      <c r="C207" s="40">
        <v>2</v>
      </c>
      <c r="D207" s="40" t="s">
        <v>66</v>
      </c>
      <c r="E207" s="40">
        <v>57</v>
      </c>
      <c r="F207" s="40" t="s">
        <v>132</v>
      </c>
      <c r="G207" s="40">
        <v>2</v>
      </c>
      <c r="H207" s="40">
        <v>3102180</v>
      </c>
      <c r="I207" s="44">
        <v>0.33500000000000002</v>
      </c>
      <c r="J207" s="40">
        <v>0.33</v>
      </c>
      <c r="K207" s="44">
        <v>151.61000000000001</v>
      </c>
      <c r="L207" s="40">
        <v>152.01</v>
      </c>
      <c r="M207" s="40">
        <v>151.68</v>
      </c>
      <c r="N207" s="40">
        <v>152.01</v>
      </c>
      <c r="O207" s="40">
        <v>0</v>
      </c>
      <c r="P207" s="40" t="s">
        <v>529</v>
      </c>
      <c r="Q207" s="40" t="s">
        <v>714</v>
      </c>
      <c r="R207" s="40" t="s">
        <v>134</v>
      </c>
      <c r="S207" s="40">
        <v>1</v>
      </c>
      <c r="T207" s="40">
        <v>52</v>
      </c>
      <c r="U207" s="40">
        <v>1</v>
      </c>
      <c r="V207" s="40" t="s">
        <v>135</v>
      </c>
      <c r="W207" s="40" t="s">
        <v>134</v>
      </c>
      <c r="Z207" s="40" t="s">
        <v>715</v>
      </c>
    </row>
    <row r="208" spans="1:26">
      <c r="A208" s="40" t="str">
        <f t="shared" si="3"/>
        <v>58-1</v>
      </c>
      <c r="B208" s="40">
        <v>5057</v>
      </c>
      <c r="C208" s="40">
        <v>2</v>
      </c>
      <c r="D208" s="40" t="s">
        <v>66</v>
      </c>
      <c r="E208" s="40">
        <v>58</v>
      </c>
      <c r="F208" s="40" t="s">
        <v>132</v>
      </c>
      <c r="G208" s="40">
        <v>1</v>
      </c>
      <c r="H208" s="40">
        <v>3102182</v>
      </c>
      <c r="I208" s="44">
        <v>0.26500000000000001</v>
      </c>
      <c r="J208" s="40">
        <v>0.26</v>
      </c>
      <c r="K208" s="44">
        <v>151.85</v>
      </c>
      <c r="L208" s="40">
        <v>152.11000000000001</v>
      </c>
      <c r="M208" s="40">
        <v>151.85</v>
      </c>
      <c r="N208" s="40">
        <v>152.11000000000001</v>
      </c>
      <c r="O208" s="40">
        <v>0</v>
      </c>
      <c r="P208" s="40" t="s">
        <v>529</v>
      </c>
      <c r="Q208" s="40" t="s">
        <v>716</v>
      </c>
      <c r="R208" s="40" t="s">
        <v>134</v>
      </c>
      <c r="S208" s="40">
        <v>1</v>
      </c>
      <c r="T208" s="40">
        <v>52</v>
      </c>
      <c r="U208" s="40">
        <v>2</v>
      </c>
      <c r="V208" s="40" t="s">
        <v>137</v>
      </c>
      <c r="W208" s="40" t="s">
        <v>134</v>
      </c>
      <c r="Z208" s="40" t="s">
        <v>717</v>
      </c>
    </row>
    <row r="209" spans="1:26">
      <c r="A209" s="40" t="str">
        <f t="shared" si="3"/>
        <v>61-1</v>
      </c>
      <c r="B209" s="40">
        <v>5057</v>
      </c>
      <c r="C209" s="40">
        <v>2</v>
      </c>
      <c r="D209" s="40" t="s">
        <v>66</v>
      </c>
      <c r="E209" s="40">
        <v>61</v>
      </c>
      <c r="F209" s="40" t="s">
        <v>132</v>
      </c>
      <c r="G209" s="40">
        <v>1</v>
      </c>
      <c r="H209" s="40">
        <v>3102186</v>
      </c>
      <c r="I209" s="44">
        <v>0.94499999999999995</v>
      </c>
      <c r="J209" s="40">
        <v>0.94</v>
      </c>
      <c r="K209" s="44">
        <v>152.15</v>
      </c>
      <c r="L209" s="40">
        <v>153.09</v>
      </c>
      <c r="M209" s="40">
        <v>152.15</v>
      </c>
      <c r="N209" s="40">
        <v>153.09</v>
      </c>
      <c r="O209" s="40">
        <v>0</v>
      </c>
      <c r="P209" s="40" t="s">
        <v>529</v>
      </c>
      <c r="Q209" s="40" t="s">
        <v>718</v>
      </c>
      <c r="R209" s="40" t="s">
        <v>134</v>
      </c>
      <c r="S209" s="40">
        <v>1</v>
      </c>
      <c r="T209" s="40">
        <v>53</v>
      </c>
      <c r="U209" s="40">
        <v>1</v>
      </c>
      <c r="V209" s="40" t="s">
        <v>135</v>
      </c>
      <c r="W209" s="40" t="s">
        <v>134</v>
      </c>
      <c r="Z209" s="40" t="s">
        <v>719</v>
      </c>
    </row>
    <row r="210" spans="1:26">
      <c r="A210" s="40" t="str">
        <f t="shared" si="3"/>
        <v>61-2</v>
      </c>
      <c r="B210" s="46">
        <v>5057</v>
      </c>
      <c r="C210" s="46">
        <v>2</v>
      </c>
      <c r="D210" s="46" t="s">
        <v>66</v>
      </c>
      <c r="E210" s="46">
        <v>61</v>
      </c>
      <c r="F210" s="46" t="s">
        <v>132</v>
      </c>
      <c r="G210" s="46">
        <v>2</v>
      </c>
      <c r="H210" s="46">
        <v>3102188</v>
      </c>
      <c r="I210" s="44">
        <v>0.95</v>
      </c>
      <c r="J210" s="46">
        <v>0.95</v>
      </c>
      <c r="K210" s="44">
        <v>153.095</v>
      </c>
      <c r="L210" s="46">
        <v>154.04</v>
      </c>
      <c r="M210" s="46">
        <v>153.09</v>
      </c>
      <c r="N210" s="46">
        <v>154.04</v>
      </c>
      <c r="O210" s="46">
        <v>0</v>
      </c>
      <c r="P210" s="46" t="s">
        <v>529</v>
      </c>
      <c r="Q210" s="46" t="s">
        <v>720</v>
      </c>
      <c r="R210" s="46" t="s">
        <v>134</v>
      </c>
      <c r="S210" s="46">
        <v>1</v>
      </c>
      <c r="T210" s="46">
        <v>53</v>
      </c>
      <c r="U210" s="46">
        <v>2</v>
      </c>
      <c r="V210" s="46" t="s">
        <v>136</v>
      </c>
      <c r="W210" s="46" t="s">
        <v>134</v>
      </c>
      <c r="X210" s="46"/>
      <c r="Y210" s="46"/>
      <c r="Z210" s="46" t="s">
        <v>721</v>
      </c>
    </row>
    <row r="211" spans="1:26">
      <c r="A211" s="40" t="str">
        <f t="shared" si="3"/>
        <v>61-3</v>
      </c>
      <c r="B211" s="46">
        <v>5057</v>
      </c>
      <c r="C211" s="46">
        <v>2</v>
      </c>
      <c r="D211" s="46" t="s">
        <v>66</v>
      </c>
      <c r="E211" s="46">
        <v>61</v>
      </c>
      <c r="F211" s="46" t="s">
        <v>132</v>
      </c>
      <c r="G211" s="46">
        <v>3</v>
      </c>
      <c r="H211" s="46">
        <v>3102190</v>
      </c>
      <c r="I211" s="44">
        <v>0.77500000000000002</v>
      </c>
      <c r="J211" s="46">
        <v>0.77</v>
      </c>
      <c r="K211" s="44">
        <v>154.04499999999999</v>
      </c>
      <c r="L211" s="46">
        <v>154.81</v>
      </c>
      <c r="M211" s="46">
        <v>154.04</v>
      </c>
      <c r="N211" s="46">
        <v>154.81</v>
      </c>
      <c r="O211" s="46">
        <v>0</v>
      </c>
      <c r="P211" s="46" t="s">
        <v>529</v>
      </c>
      <c r="Q211" s="46" t="s">
        <v>722</v>
      </c>
      <c r="R211" s="46" t="s">
        <v>134</v>
      </c>
      <c r="S211" s="46">
        <v>1</v>
      </c>
      <c r="T211" s="46">
        <v>53</v>
      </c>
      <c r="U211" s="46">
        <v>3</v>
      </c>
      <c r="V211" s="46" t="s">
        <v>136</v>
      </c>
      <c r="W211" s="46" t="s">
        <v>134</v>
      </c>
      <c r="X211" s="46"/>
      <c r="Y211" s="46"/>
      <c r="Z211" s="46" t="s">
        <v>723</v>
      </c>
    </row>
    <row r="212" spans="1:26">
      <c r="A212" s="40" t="str">
        <f t="shared" si="3"/>
        <v>62-1</v>
      </c>
      <c r="B212" s="40">
        <v>5057</v>
      </c>
      <c r="C212" s="40">
        <v>2</v>
      </c>
      <c r="D212" s="40" t="s">
        <v>66</v>
      </c>
      <c r="E212" s="40">
        <v>62</v>
      </c>
      <c r="F212" s="40" t="s">
        <v>132</v>
      </c>
      <c r="G212" s="40">
        <v>1</v>
      </c>
      <c r="H212" s="40">
        <v>3102192</v>
      </c>
      <c r="I212" s="44">
        <v>0.89</v>
      </c>
      <c r="J212" s="40">
        <v>0.88</v>
      </c>
      <c r="K212" s="44">
        <v>154.9</v>
      </c>
      <c r="L212" s="40">
        <v>155.78</v>
      </c>
      <c r="M212" s="40">
        <v>154.9</v>
      </c>
      <c r="N212" s="40">
        <v>155.78</v>
      </c>
      <c r="O212" s="40">
        <v>0</v>
      </c>
      <c r="P212" s="40" t="s">
        <v>529</v>
      </c>
      <c r="Q212" s="40" t="s">
        <v>724</v>
      </c>
      <c r="R212" s="40" t="s">
        <v>134</v>
      </c>
      <c r="S212" s="40">
        <v>1</v>
      </c>
      <c r="T212" s="40">
        <v>53</v>
      </c>
      <c r="U212" s="40">
        <v>4</v>
      </c>
      <c r="V212" s="40" t="s">
        <v>136</v>
      </c>
      <c r="W212" s="40" t="s">
        <v>134</v>
      </c>
      <c r="Z212" s="40" t="s">
        <v>725</v>
      </c>
    </row>
    <row r="213" spans="1:26">
      <c r="A213" s="40" t="str">
        <f t="shared" si="3"/>
        <v>62-2</v>
      </c>
      <c r="B213" s="46">
        <v>5057</v>
      </c>
      <c r="C213" s="46">
        <v>2</v>
      </c>
      <c r="D213" s="46" t="s">
        <v>66</v>
      </c>
      <c r="E213" s="46">
        <v>62</v>
      </c>
      <c r="F213" s="46" t="s">
        <v>132</v>
      </c>
      <c r="G213" s="46">
        <v>2</v>
      </c>
      <c r="H213" s="46">
        <v>3102194</v>
      </c>
      <c r="I213" s="44">
        <v>0.97</v>
      </c>
      <c r="J213" s="46">
        <v>0.97</v>
      </c>
      <c r="K213" s="44">
        <v>155.79</v>
      </c>
      <c r="L213" s="46">
        <v>156.75</v>
      </c>
      <c r="M213" s="46">
        <v>155.78</v>
      </c>
      <c r="N213" s="46">
        <v>156.75</v>
      </c>
      <c r="O213" s="46">
        <v>0</v>
      </c>
      <c r="P213" s="46" t="s">
        <v>529</v>
      </c>
      <c r="Q213" s="46" t="s">
        <v>726</v>
      </c>
      <c r="R213" s="46" t="s">
        <v>134</v>
      </c>
      <c r="S213" s="46">
        <v>3</v>
      </c>
      <c r="T213" s="46">
        <v>53</v>
      </c>
      <c r="U213" s="46">
        <v>5</v>
      </c>
      <c r="V213" s="46" t="s">
        <v>137</v>
      </c>
      <c r="W213" s="46" t="s">
        <v>134</v>
      </c>
      <c r="X213" s="46"/>
      <c r="Y213" s="46"/>
      <c r="Z213" s="46" t="s">
        <v>727</v>
      </c>
    </row>
    <row r="214" spans="1:26">
      <c r="A214" s="40" t="str">
        <f t="shared" si="3"/>
        <v>62-3</v>
      </c>
      <c r="B214" s="40">
        <v>5057</v>
      </c>
      <c r="C214" s="40">
        <v>2</v>
      </c>
      <c r="D214" s="40" t="s">
        <v>66</v>
      </c>
      <c r="E214" s="40">
        <v>62</v>
      </c>
      <c r="F214" s="40" t="s">
        <v>132</v>
      </c>
      <c r="G214" s="40">
        <v>3</v>
      </c>
      <c r="H214" s="40">
        <v>3102196</v>
      </c>
      <c r="I214" s="44">
        <v>0.48499999999999999</v>
      </c>
      <c r="J214" s="40">
        <v>0.47</v>
      </c>
      <c r="K214" s="44">
        <v>156.76</v>
      </c>
      <c r="L214" s="40">
        <v>157.22</v>
      </c>
      <c r="M214" s="40">
        <v>156.75</v>
      </c>
      <c r="N214" s="40">
        <v>157.22</v>
      </c>
      <c r="O214" s="40">
        <v>0</v>
      </c>
      <c r="P214" s="40" t="s">
        <v>138</v>
      </c>
      <c r="Q214" s="40" t="s">
        <v>728</v>
      </c>
      <c r="R214" s="40" t="s">
        <v>134</v>
      </c>
      <c r="S214" s="40">
        <v>1</v>
      </c>
      <c r="T214" s="40">
        <v>54</v>
      </c>
      <c r="U214" s="40">
        <v>1</v>
      </c>
      <c r="V214" s="40" t="s">
        <v>135</v>
      </c>
      <c r="W214" s="40" t="s">
        <v>134</v>
      </c>
      <c r="Z214" s="40" t="s">
        <v>729</v>
      </c>
    </row>
    <row r="215" spans="1:26">
      <c r="A215" s="40" t="str">
        <f t="shared" si="3"/>
        <v>62-4</v>
      </c>
      <c r="B215" s="40">
        <v>5057</v>
      </c>
      <c r="C215" s="40">
        <v>2</v>
      </c>
      <c r="D215" s="40" t="s">
        <v>66</v>
      </c>
      <c r="E215" s="40">
        <v>62</v>
      </c>
      <c r="F215" s="40" t="s">
        <v>132</v>
      </c>
      <c r="G215" s="40">
        <v>4</v>
      </c>
      <c r="H215" s="40">
        <v>3102198</v>
      </c>
      <c r="I215" s="44">
        <v>0.66</v>
      </c>
      <c r="J215" s="40">
        <v>0.66</v>
      </c>
      <c r="K215" s="44">
        <v>157.245</v>
      </c>
      <c r="L215" s="40">
        <v>157.88</v>
      </c>
      <c r="M215" s="40">
        <v>157.22</v>
      </c>
      <c r="N215" s="40">
        <v>157.88</v>
      </c>
      <c r="O215" s="40">
        <v>0</v>
      </c>
      <c r="P215" s="40" t="s">
        <v>138</v>
      </c>
      <c r="R215" s="40" t="s">
        <v>134</v>
      </c>
      <c r="S215" s="40">
        <v>1</v>
      </c>
      <c r="T215" s="40">
        <v>54</v>
      </c>
      <c r="U215" s="40">
        <v>2</v>
      </c>
      <c r="V215" s="40" t="s">
        <v>136</v>
      </c>
      <c r="W215" s="40" t="s">
        <v>134</v>
      </c>
      <c r="Z215" s="40" t="s">
        <v>730</v>
      </c>
    </row>
    <row r="216" spans="1:26">
      <c r="A216" s="40" t="str">
        <f t="shared" si="3"/>
        <v>63-1</v>
      </c>
      <c r="B216" s="40">
        <v>5057</v>
      </c>
      <c r="C216" s="40">
        <v>2</v>
      </c>
      <c r="D216" s="40" t="s">
        <v>66</v>
      </c>
      <c r="E216" s="40">
        <v>63</v>
      </c>
      <c r="F216" s="40" t="s">
        <v>132</v>
      </c>
      <c r="G216" s="40">
        <v>1</v>
      </c>
      <c r="H216" s="40">
        <v>3102200</v>
      </c>
      <c r="I216" s="44">
        <v>1</v>
      </c>
      <c r="J216" s="40">
        <v>0.98</v>
      </c>
      <c r="K216" s="44">
        <v>157.94999999999999</v>
      </c>
      <c r="L216" s="40">
        <v>158.93</v>
      </c>
      <c r="M216" s="40">
        <v>157.94999999999999</v>
      </c>
      <c r="N216" s="40">
        <v>158.93</v>
      </c>
      <c r="O216" s="40">
        <v>0</v>
      </c>
      <c r="P216" s="40" t="s">
        <v>138</v>
      </c>
      <c r="Q216" s="40" t="s">
        <v>731</v>
      </c>
      <c r="R216" s="40" t="s">
        <v>134</v>
      </c>
      <c r="S216" s="40">
        <v>1</v>
      </c>
      <c r="T216" s="40">
        <v>54</v>
      </c>
      <c r="U216" s="40">
        <v>3</v>
      </c>
      <c r="V216" s="40" t="s">
        <v>136</v>
      </c>
      <c r="W216" s="40" t="s">
        <v>134</v>
      </c>
      <c r="Z216" s="40" t="s">
        <v>732</v>
      </c>
    </row>
    <row r="217" spans="1:26">
      <c r="A217" s="40" t="str">
        <f t="shared" si="3"/>
        <v>63-2</v>
      </c>
      <c r="B217" s="46">
        <v>5057</v>
      </c>
      <c r="C217" s="46">
        <v>2</v>
      </c>
      <c r="D217" s="46" t="s">
        <v>66</v>
      </c>
      <c r="E217" s="46">
        <v>63</v>
      </c>
      <c r="F217" s="46" t="s">
        <v>132</v>
      </c>
      <c r="G217" s="46">
        <v>2</v>
      </c>
      <c r="H217" s="46">
        <v>3102202</v>
      </c>
      <c r="I217" s="44">
        <v>0.98499999999999999</v>
      </c>
      <c r="J217" s="46">
        <v>0.98</v>
      </c>
      <c r="K217" s="44">
        <v>158.94999999999999</v>
      </c>
      <c r="L217" s="46">
        <v>159.91</v>
      </c>
      <c r="M217" s="46">
        <v>158.93</v>
      </c>
      <c r="N217" s="46">
        <v>159.91</v>
      </c>
      <c r="O217" s="46">
        <v>0</v>
      </c>
      <c r="P217" s="46" t="s">
        <v>138</v>
      </c>
      <c r="Q217" s="46" t="s">
        <v>733</v>
      </c>
      <c r="R217" s="46" t="s">
        <v>134</v>
      </c>
      <c r="S217" s="46">
        <v>1</v>
      </c>
      <c r="T217" s="46">
        <v>54</v>
      </c>
      <c r="U217" s="46">
        <v>4</v>
      </c>
      <c r="V217" s="46" t="s">
        <v>136</v>
      </c>
      <c r="W217" s="46" t="s">
        <v>134</v>
      </c>
      <c r="X217" s="46"/>
      <c r="Y217" s="46"/>
      <c r="Z217" s="46" t="s">
        <v>734</v>
      </c>
    </row>
    <row r="218" spans="1:26">
      <c r="A218" s="40" t="str">
        <f t="shared" si="3"/>
        <v>63-3</v>
      </c>
      <c r="B218" s="40">
        <v>5057</v>
      </c>
      <c r="C218" s="40">
        <v>2</v>
      </c>
      <c r="D218" s="40" t="s">
        <v>66</v>
      </c>
      <c r="E218" s="40">
        <v>63</v>
      </c>
      <c r="F218" s="40" t="s">
        <v>132</v>
      </c>
      <c r="G218" s="40">
        <v>3</v>
      </c>
      <c r="H218" s="40">
        <v>3102204</v>
      </c>
      <c r="I218" s="44">
        <v>0.67500000000000004</v>
      </c>
      <c r="J218" s="40">
        <v>0.67</v>
      </c>
      <c r="K218" s="44">
        <v>159.935</v>
      </c>
      <c r="L218" s="40">
        <v>160.58000000000001</v>
      </c>
      <c r="M218" s="40">
        <v>159.91</v>
      </c>
      <c r="N218" s="40">
        <v>160.58000000000001</v>
      </c>
      <c r="O218" s="40">
        <v>0</v>
      </c>
      <c r="P218" s="40" t="s">
        <v>138</v>
      </c>
      <c r="Q218" s="40" t="s">
        <v>735</v>
      </c>
      <c r="R218" s="40" t="s">
        <v>134</v>
      </c>
      <c r="S218" s="40">
        <v>1</v>
      </c>
      <c r="T218" s="40">
        <v>54</v>
      </c>
      <c r="U218" s="40">
        <v>5</v>
      </c>
      <c r="V218" s="40" t="s">
        <v>137</v>
      </c>
      <c r="W218" s="40" t="s">
        <v>134</v>
      </c>
      <c r="Z218" s="40" t="s">
        <v>736</v>
      </c>
    </row>
    <row r="219" spans="1:26">
      <c r="A219" s="40" t="str">
        <f t="shared" si="3"/>
        <v>63-4</v>
      </c>
      <c r="B219" s="40">
        <v>5057</v>
      </c>
      <c r="C219" s="40">
        <v>2</v>
      </c>
      <c r="D219" s="40" t="s">
        <v>66</v>
      </c>
      <c r="E219" s="40">
        <v>63</v>
      </c>
      <c r="F219" s="40" t="s">
        <v>132</v>
      </c>
      <c r="G219" s="40">
        <v>4</v>
      </c>
      <c r="H219" s="40">
        <v>3102206</v>
      </c>
      <c r="I219" s="44">
        <v>0.5</v>
      </c>
      <c r="J219" s="40">
        <v>0.5</v>
      </c>
      <c r="K219" s="44">
        <v>160.61000000000001</v>
      </c>
      <c r="L219" s="40">
        <v>161.08000000000001</v>
      </c>
      <c r="M219" s="40">
        <v>160.58000000000001</v>
      </c>
      <c r="N219" s="40">
        <v>161.08000000000001</v>
      </c>
      <c r="O219" s="40">
        <v>0</v>
      </c>
      <c r="P219" s="40" t="s">
        <v>138</v>
      </c>
      <c r="Q219" s="40" t="s">
        <v>737</v>
      </c>
      <c r="R219" s="40" t="s">
        <v>134</v>
      </c>
      <c r="S219" s="40">
        <v>1</v>
      </c>
      <c r="T219" s="40">
        <v>55</v>
      </c>
      <c r="U219" s="40">
        <v>1</v>
      </c>
      <c r="V219" s="40" t="s">
        <v>135</v>
      </c>
      <c r="W219" s="40" t="s">
        <v>134</v>
      </c>
      <c r="Z219" s="40" t="s">
        <v>738</v>
      </c>
    </row>
    <row r="220" spans="1:26">
      <c r="A220" s="40" t="str">
        <f t="shared" si="3"/>
        <v>64-1</v>
      </c>
      <c r="B220" s="40">
        <v>5057</v>
      </c>
      <c r="C220" s="40">
        <v>2</v>
      </c>
      <c r="D220" s="40" t="s">
        <v>66</v>
      </c>
      <c r="E220" s="40">
        <v>64</v>
      </c>
      <c r="F220" s="40" t="s">
        <v>132</v>
      </c>
      <c r="G220" s="40">
        <v>1</v>
      </c>
      <c r="H220" s="40">
        <v>3102210</v>
      </c>
      <c r="I220" s="44">
        <v>0.93500000000000005</v>
      </c>
      <c r="J220" s="40">
        <v>0.92</v>
      </c>
      <c r="K220" s="44">
        <v>161</v>
      </c>
      <c r="L220" s="40">
        <v>161.91999999999999</v>
      </c>
      <c r="M220" s="40">
        <v>161</v>
      </c>
      <c r="N220" s="40">
        <v>161.91999999999999</v>
      </c>
      <c r="O220" s="40">
        <v>0</v>
      </c>
      <c r="P220" s="40" t="s">
        <v>138</v>
      </c>
      <c r="Q220" s="40" t="s">
        <v>739</v>
      </c>
      <c r="R220" s="40" t="s">
        <v>134</v>
      </c>
      <c r="S220" s="40">
        <v>2</v>
      </c>
      <c r="T220" s="40">
        <v>55</v>
      </c>
      <c r="U220" s="40">
        <v>2</v>
      </c>
      <c r="V220" s="40" t="s">
        <v>136</v>
      </c>
      <c r="W220" s="40" t="s">
        <v>134</v>
      </c>
      <c r="Z220" s="40" t="s">
        <v>740</v>
      </c>
    </row>
    <row r="221" spans="1:26">
      <c r="A221" s="40" t="str">
        <f t="shared" si="3"/>
        <v>64-2</v>
      </c>
      <c r="B221" s="46">
        <v>5057</v>
      </c>
      <c r="C221" s="46">
        <v>2</v>
      </c>
      <c r="D221" s="46" t="s">
        <v>66</v>
      </c>
      <c r="E221" s="46">
        <v>64</v>
      </c>
      <c r="F221" s="46" t="s">
        <v>132</v>
      </c>
      <c r="G221" s="46">
        <v>2</v>
      </c>
      <c r="H221" s="46">
        <v>3102212</v>
      </c>
      <c r="I221" s="44">
        <v>0.77</v>
      </c>
      <c r="J221" s="46">
        <v>0.76</v>
      </c>
      <c r="K221" s="44">
        <v>161.935</v>
      </c>
      <c r="L221" s="46">
        <v>162.68</v>
      </c>
      <c r="M221" s="46">
        <v>161.91999999999999</v>
      </c>
      <c r="N221" s="46">
        <v>162.68</v>
      </c>
      <c r="O221" s="46">
        <v>0</v>
      </c>
      <c r="P221" s="46" t="s">
        <v>138</v>
      </c>
      <c r="Q221" s="46" t="s">
        <v>741</v>
      </c>
      <c r="R221" s="46" t="s">
        <v>134</v>
      </c>
      <c r="S221" s="46">
        <v>1</v>
      </c>
      <c r="T221" s="46">
        <v>55</v>
      </c>
      <c r="U221" s="46">
        <v>3</v>
      </c>
      <c r="V221" s="46" t="s">
        <v>136</v>
      </c>
      <c r="W221" s="46" t="s">
        <v>134</v>
      </c>
      <c r="X221" s="46"/>
      <c r="Y221" s="46"/>
      <c r="Z221" s="46" t="s">
        <v>742</v>
      </c>
    </row>
    <row r="222" spans="1:26">
      <c r="A222" s="40" t="str">
        <f t="shared" si="3"/>
        <v>64-3</v>
      </c>
      <c r="B222" s="40">
        <v>5057</v>
      </c>
      <c r="C222" s="40">
        <v>2</v>
      </c>
      <c r="D222" s="40" t="s">
        <v>66</v>
      </c>
      <c r="E222" s="40">
        <v>64</v>
      </c>
      <c r="F222" s="40" t="s">
        <v>132</v>
      </c>
      <c r="G222" s="40">
        <v>3</v>
      </c>
      <c r="H222" s="40">
        <v>3102214</v>
      </c>
      <c r="I222" s="44">
        <v>0.68500000000000005</v>
      </c>
      <c r="J222" s="40">
        <v>0.68</v>
      </c>
      <c r="K222" s="44">
        <v>162.70500000000001</v>
      </c>
      <c r="L222" s="40">
        <v>163.36000000000001</v>
      </c>
      <c r="M222" s="40">
        <v>162.68</v>
      </c>
      <c r="N222" s="40">
        <v>163.36000000000001</v>
      </c>
      <c r="O222" s="40">
        <v>0</v>
      </c>
      <c r="P222" s="40" t="s">
        <v>138</v>
      </c>
      <c r="Q222" s="40" t="s">
        <v>743</v>
      </c>
      <c r="R222" s="40" t="s">
        <v>134</v>
      </c>
      <c r="S222" s="40">
        <v>2</v>
      </c>
      <c r="T222" s="40">
        <v>55</v>
      </c>
      <c r="U222" s="40">
        <v>4</v>
      </c>
      <c r="V222" s="40" t="s">
        <v>136</v>
      </c>
      <c r="W222" s="40" t="s">
        <v>134</v>
      </c>
      <c r="Z222" s="40" t="s">
        <v>744</v>
      </c>
    </row>
    <row r="223" spans="1:26">
      <c r="A223" s="40" t="str">
        <f t="shared" si="3"/>
        <v>64-4</v>
      </c>
      <c r="B223" s="46">
        <v>5057</v>
      </c>
      <c r="C223" s="46">
        <v>2</v>
      </c>
      <c r="D223" s="46" t="s">
        <v>66</v>
      </c>
      <c r="E223" s="46">
        <v>64</v>
      </c>
      <c r="F223" s="46" t="s">
        <v>132</v>
      </c>
      <c r="G223" s="46">
        <v>4</v>
      </c>
      <c r="H223" s="46">
        <v>3102216</v>
      </c>
      <c r="I223" s="44">
        <v>0.6</v>
      </c>
      <c r="J223" s="46">
        <v>0.59</v>
      </c>
      <c r="K223" s="44">
        <v>163.39000000000001</v>
      </c>
      <c r="L223" s="46">
        <v>163.95</v>
      </c>
      <c r="M223" s="46">
        <v>163.36000000000001</v>
      </c>
      <c r="N223" s="46">
        <v>163.95</v>
      </c>
      <c r="O223" s="46">
        <v>0</v>
      </c>
      <c r="P223" s="46" t="s">
        <v>138</v>
      </c>
      <c r="Q223" s="46" t="s">
        <v>745</v>
      </c>
      <c r="R223" s="46" t="s">
        <v>134</v>
      </c>
      <c r="S223" s="46">
        <v>2</v>
      </c>
      <c r="T223" s="46">
        <v>55</v>
      </c>
      <c r="U223" s="46">
        <v>5</v>
      </c>
      <c r="V223" s="46" t="s">
        <v>137</v>
      </c>
      <c r="W223" s="46" t="s">
        <v>134</v>
      </c>
      <c r="X223" s="46"/>
      <c r="Y223" s="46"/>
      <c r="Z223" s="46" t="s">
        <v>746</v>
      </c>
    </row>
    <row r="224" spans="1:26">
      <c r="A224" s="40" t="str">
        <f t="shared" si="3"/>
        <v>65-1</v>
      </c>
      <c r="B224" s="40">
        <v>5057</v>
      </c>
      <c r="C224" s="40">
        <v>2</v>
      </c>
      <c r="D224" s="40" t="s">
        <v>66</v>
      </c>
      <c r="E224" s="40">
        <v>65</v>
      </c>
      <c r="F224" s="40" t="s">
        <v>132</v>
      </c>
      <c r="G224" s="40">
        <v>1</v>
      </c>
      <c r="H224" s="40">
        <v>3102218</v>
      </c>
      <c r="I224" s="44">
        <v>0.91</v>
      </c>
      <c r="J224" s="40">
        <v>0.92</v>
      </c>
      <c r="K224" s="44">
        <v>164.05</v>
      </c>
      <c r="L224" s="40">
        <v>164.97</v>
      </c>
      <c r="M224" s="40">
        <v>164.05</v>
      </c>
      <c r="N224" s="40">
        <v>164.97</v>
      </c>
      <c r="O224" s="40">
        <v>0</v>
      </c>
      <c r="P224" s="40" t="s">
        <v>138</v>
      </c>
      <c r="Q224" s="40" t="s">
        <v>747</v>
      </c>
      <c r="R224" s="40" t="s">
        <v>134</v>
      </c>
      <c r="S224" s="40">
        <v>5</v>
      </c>
      <c r="T224" s="40">
        <v>56</v>
      </c>
      <c r="U224" s="40">
        <v>1</v>
      </c>
      <c r="V224" s="40" t="s">
        <v>135</v>
      </c>
      <c r="W224" s="40" t="s">
        <v>134</v>
      </c>
      <c r="Z224" s="40" t="s">
        <v>748</v>
      </c>
    </row>
    <row r="225" spans="1:26">
      <c r="A225" s="40" t="str">
        <f t="shared" si="3"/>
        <v>65-2</v>
      </c>
      <c r="B225" s="46">
        <v>5057</v>
      </c>
      <c r="C225" s="46">
        <v>2</v>
      </c>
      <c r="D225" s="46" t="s">
        <v>66</v>
      </c>
      <c r="E225" s="46">
        <v>65</v>
      </c>
      <c r="F225" s="46" t="s">
        <v>132</v>
      </c>
      <c r="G225" s="46">
        <v>2</v>
      </c>
      <c r="H225" s="46">
        <v>3102220</v>
      </c>
      <c r="I225" s="44">
        <v>0.98499999999999999</v>
      </c>
      <c r="J225" s="46">
        <v>0.98</v>
      </c>
      <c r="K225" s="44">
        <v>164.96</v>
      </c>
      <c r="L225" s="46">
        <v>165.95</v>
      </c>
      <c r="M225" s="46">
        <v>164.97</v>
      </c>
      <c r="N225" s="46">
        <v>165.95</v>
      </c>
      <c r="O225" s="46">
        <v>0</v>
      </c>
      <c r="P225" s="46" t="s">
        <v>138</v>
      </c>
      <c r="Q225" s="46" t="s">
        <v>749</v>
      </c>
      <c r="R225" s="46" t="s">
        <v>134</v>
      </c>
      <c r="S225" s="46">
        <v>1</v>
      </c>
      <c r="T225" s="46">
        <v>56</v>
      </c>
      <c r="U225" s="46">
        <v>2</v>
      </c>
      <c r="V225" s="46" t="s">
        <v>136</v>
      </c>
      <c r="W225" s="46" t="s">
        <v>134</v>
      </c>
      <c r="X225" s="46"/>
      <c r="Y225" s="46"/>
      <c r="Z225" s="46" t="s">
        <v>750</v>
      </c>
    </row>
    <row r="226" spans="1:26">
      <c r="A226" s="40" t="str">
        <f t="shared" si="3"/>
        <v>65-3</v>
      </c>
      <c r="B226" s="40">
        <v>5057</v>
      </c>
      <c r="C226" s="40">
        <v>2</v>
      </c>
      <c r="D226" s="40" t="s">
        <v>66</v>
      </c>
      <c r="E226" s="40">
        <v>65</v>
      </c>
      <c r="F226" s="40" t="s">
        <v>132</v>
      </c>
      <c r="G226" s="40">
        <v>3</v>
      </c>
      <c r="H226" s="40">
        <v>3102222</v>
      </c>
      <c r="I226" s="44">
        <v>0.91</v>
      </c>
      <c r="J226" s="40">
        <v>0.91</v>
      </c>
      <c r="K226" s="44">
        <v>165.94500000000002</v>
      </c>
      <c r="L226" s="40">
        <v>166.86</v>
      </c>
      <c r="M226" s="40">
        <v>165.95</v>
      </c>
      <c r="N226" s="40">
        <v>166.86</v>
      </c>
      <c r="O226" s="40">
        <v>0</v>
      </c>
      <c r="P226" s="40" t="s">
        <v>138</v>
      </c>
      <c r="Q226" s="40" t="s">
        <v>751</v>
      </c>
      <c r="R226" s="40" t="s">
        <v>134</v>
      </c>
      <c r="S226" s="40">
        <v>1</v>
      </c>
      <c r="T226" s="40">
        <v>56</v>
      </c>
      <c r="U226" s="40">
        <v>3</v>
      </c>
      <c r="V226" s="40" t="s">
        <v>136</v>
      </c>
      <c r="W226" s="40" t="s">
        <v>134</v>
      </c>
      <c r="Z226" s="40" t="s">
        <v>752</v>
      </c>
    </row>
    <row r="227" spans="1:26">
      <c r="A227" s="40" t="str">
        <f t="shared" si="3"/>
        <v>65-4</v>
      </c>
      <c r="B227" s="40">
        <v>5057</v>
      </c>
      <c r="C227" s="40">
        <v>2</v>
      </c>
      <c r="D227" s="40" t="s">
        <v>66</v>
      </c>
      <c r="E227" s="40">
        <v>65</v>
      </c>
      <c r="F227" s="40" t="s">
        <v>132</v>
      </c>
      <c r="G227" s="40">
        <v>4</v>
      </c>
      <c r="H227" s="40">
        <v>3102224</v>
      </c>
      <c r="I227" s="44">
        <v>0.42499999999999999</v>
      </c>
      <c r="J227" s="40">
        <v>0.43</v>
      </c>
      <c r="K227" s="44">
        <v>166.85500000000002</v>
      </c>
      <c r="L227" s="40">
        <v>167.29</v>
      </c>
      <c r="M227" s="40">
        <v>166.86</v>
      </c>
      <c r="N227" s="40">
        <v>167.29</v>
      </c>
      <c r="O227" s="40">
        <v>0</v>
      </c>
      <c r="P227" s="40" t="s">
        <v>138</v>
      </c>
      <c r="Q227" s="40" t="s">
        <v>753</v>
      </c>
      <c r="R227" s="40" t="s">
        <v>134</v>
      </c>
      <c r="S227" s="40">
        <v>1</v>
      </c>
      <c r="T227" s="40">
        <v>56</v>
      </c>
      <c r="U227" s="40">
        <v>4</v>
      </c>
      <c r="V227" s="40" t="s">
        <v>136</v>
      </c>
      <c r="W227" s="40" t="s">
        <v>134</v>
      </c>
      <c r="Z227" s="40" t="s">
        <v>754</v>
      </c>
    </row>
    <row r="228" spans="1:26">
      <c r="A228" s="40" t="str">
        <f t="shared" si="3"/>
        <v>66-1</v>
      </c>
      <c r="B228" s="40">
        <v>5057</v>
      </c>
      <c r="C228" s="40">
        <v>2</v>
      </c>
      <c r="D228" s="40" t="s">
        <v>66</v>
      </c>
      <c r="E228" s="40">
        <v>66</v>
      </c>
      <c r="F228" s="40" t="s">
        <v>132</v>
      </c>
      <c r="G228" s="40">
        <v>1</v>
      </c>
      <c r="H228" s="40">
        <v>3102226</v>
      </c>
      <c r="I228" s="44">
        <v>0.98</v>
      </c>
      <c r="J228" s="40">
        <v>0.98</v>
      </c>
      <c r="K228" s="44">
        <v>167.1</v>
      </c>
      <c r="L228" s="40">
        <v>168.08</v>
      </c>
      <c r="M228" s="40">
        <v>167.1</v>
      </c>
      <c r="N228" s="40">
        <v>168.08</v>
      </c>
      <c r="O228" s="40">
        <v>0</v>
      </c>
      <c r="P228" s="40" t="s">
        <v>138</v>
      </c>
      <c r="Q228" s="40" t="s">
        <v>755</v>
      </c>
      <c r="R228" s="40" t="s">
        <v>134</v>
      </c>
      <c r="S228" s="40">
        <v>1</v>
      </c>
      <c r="T228" s="40">
        <v>56</v>
      </c>
      <c r="U228" s="40">
        <v>5</v>
      </c>
      <c r="V228" s="40" t="s">
        <v>137</v>
      </c>
      <c r="W228" s="40" t="s">
        <v>134</v>
      </c>
      <c r="Z228" s="40" t="s">
        <v>756</v>
      </c>
    </row>
    <row r="229" spans="1:26">
      <c r="A229" s="40" t="str">
        <f t="shared" si="3"/>
        <v>66-2</v>
      </c>
      <c r="B229" s="40">
        <v>5057</v>
      </c>
      <c r="C229" s="40">
        <v>2</v>
      </c>
      <c r="D229" s="40" t="s">
        <v>66</v>
      </c>
      <c r="E229" s="40">
        <v>66</v>
      </c>
      <c r="F229" s="40" t="s">
        <v>132</v>
      </c>
      <c r="G229" s="40">
        <v>2</v>
      </c>
      <c r="H229" s="40">
        <v>3102228</v>
      </c>
      <c r="I229" s="44">
        <v>0.76</v>
      </c>
      <c r="J229" s="40">
        <v>0.74</v>
      </c>
      <c r="K229" s="44">
        <v>168.07999999999998</v>
      </c>
      <c r="L229" s="40">
        <v>168.82</v>
      </c>
      <c r="M229" s="40">
        <v>168.08</v>
      </c>
      <c r="N229" s="40">
        <v>168.82</v>
      </c>
      <c r="O229" s="40">
        <v>0</v>
      </c>
      <c r="P229" s="40" t="s">
        <v>138</v>
      </c>
      <c r="Q229" s="40" t="s">
        <v>757</v>
      </c>
      <c r="R229" s="40" t="s">
        <v>134</v>
      </c>
      <c r="S229" s="40">
        <v>1</v>
      </c>
      <c r="T229" s="40">
        <v>57</v>
      </c>
      <c r="U229" s="40">
        <v>1</v>
      </c>
      <c r="V229" s="40" t="s">
        <v>135</v>
      </c>
      <c r="W229" s="40" t="s">
        <v>134</v>
      </c>
      <c r="Z229" s="40" t="s">
        <v>758</v>
      </c>
    </row>
    <row r="230" spans="1:26">
      <c r="A230" s="40" t="str">
        <f t="shared" si="3"/>
        <v>66-3</v>
      </c>
      <c r="B230" s="40">
        <v>5057</v>
      </c>
      <c r="C230" s="40">
        <v>2</v>
      </c>
      <c r="D230" s="40" t="s">
        <v>66</v>
      </c>
      <c r="E230" s="40">
        <v>66</v>
      </c>
      <c r="F230" s="40" t="s">
        <v>132</v>
      </c>
      <c r="G230" s="40">
        <v>3</v>
      </c>
      <c r="H230" s="40">
        <v>3102230</v>
      </c>
      <c r="I230" s="44">
        <v>0.56000000000000005</v>
      </c>
      <c r="J230" s="40">
        <v>0.55000000000000004</v>
      </c>
      <c r="K230" s="44">
        <v>168.83999999999997</v>
      </c>
      <c r="L230" s="40">
        <v>169.37</v>
      </c>
      <c r="M230" s="40">
        <v>168.82</v>
      </c>
      <c r="N230" s="40">
        <v>169.37</v>
      </c>
      <c r="O230" s="40">
        <v>0</v>
      </c>
      <c r="P230" s="40" t="s">
        <v>138</v>
      </c>
      <c r="Q230" s="40" t="s">
        <v>759</v>
      </c>
      <c r="R230" s="40" t="s">
        <v>134</v>
      </c>
      <c r="S230" s="40">
        <v>1</v>
      </c>
      <c r="T230" s="40">
        <v>57</v>
      </c>
      <c r="U230" s="40">
        <v>2</v>
      </c>
      <c r="V230" s="40" t="s">
        <v>136</v>
      </c>
      <c r="W230" s="40" t="s">
        <v>134</v>
      </c>
      <c r="Z230" s="40" t="s">
        <v>760</v>
      </c>
    </row>
    <row r="231" spans="1:26">
      <c r="A231" s="40" t="str">
        <f t="shared" si="3"/>
        <v>66-4</v>
      </c>
      <c r="B231" s="40">
        <v>5057</v>
      </c>
      <c r="C231" s="40">
        <v>2</v>
      </c>
      <c r="D231" s="40" t="s">
        <v>66</v>
      </c>
      <c r="E231" s="40">
        <v>66</v>
      </c>
      <c r="F231" s="40" t="s">
        <v>132</v>
      </c>
      <c r="G231" s="40">
        <v>4</v>
      </c>
      <c r="H231" s="40">
        <v>3102232</v>
      </c>
      <c r="I231" s="44">
        <v>0.8</v>
      </c>
      <c r="J231" s="40">
        <v>0.79</v>
      </c>
      <c r="K231" s="44">
        <v>169.39999999999998</v>
      </c>
      <c r="L231" s="40">
        <v>170.16</v>
      </c>
      <c r="M231" s="40">
        <v>169.37</v>
      </c>
      <c r="N231" s="40">
        <v>170.16</v>
      </c>
      <c r="O231" s="40">
        <v>0</v>
      </c>
      <c r="P231" s="40" t="s">
        <v>138</v>
      </c>
      <c r="Q231" s="40" t="s">
        <v>761</v>
      </c>
      <c r="R231" s="40" t="s">
        <v>134</v>
      </c>
      <c r="S231" s="40">
        <v>1</v>
      </c>
      <c r="T231" s="40">
        <v>57</v>
      </c>
      <c r="U231" s="40">
        <v>3</v>
      </c>
      <c r="V231" s="40" t="s">
        <v>136</v>
      </c>
      <c r="W231" s="40" t="s">
        <v>134</v>
      </c>
      <c r="Z231" s="40" t="s">
        <v>762</v>
      </c>
    </row>
    <row r="232" spans="1:26">
      <c r="A232" s="40" t="str">
        <f t="shared" si="3"/>
        <v>67-1</v>
      </c>
      <c r="B232" s="40">
        <v>5057</v>
      </c>
      <c r="C232" s="40">
        <v>2</v>
      </c>
      <c r="D232" s="40" t="s">
        <v>66</v>
      </c>
      <c r="E232" s="40">
        <v>67</v>
      </c>
      <c r="F232" s="40" t="s">
        <v>132</v>
      </c>
      <c r="G232" s="40">
        <v>1</v>
      </c>
      <c r="H232" s="40">
        <v>3102234</v>
      </c>
      <c r="I232" s="44">
        <v>0.99</v>
      </c>
      <c r="J232" s="40">
        <v>0.99</v>
      </c>
      <c r="K232" s="44">
        <v>170.15</v>
      </c>
      <c r="L232" s="40">
        <v>171.14</v>
      </c>
      <c r="M232" s="40">
        <v>170.15</v>
      </c>
      <c r="N232" s="40">
        <v>171.14</v>
      </c>
      <c r="O232" s="40">
        <v>0</v>
      </c>
      <c r="P232" s="40" t="s">
        <v>138</v>
      </c>
      <c r="Q232" s="40" t="s">
        <v>763</v>
      </c>
      <c r="R232" s="40" t="s">
        <v>134</v>
      </c>
      <c r="S232" s="40">
        <v>1</v>
      </c>
      <c r="T232" s="40">
        <v>57</v>
      </c>
      <c r="U232" s="40">
        <v>4</v>
      </c>
      <c r="V232" s="40" t="s">
        <v>136</v>
      </c>
      <c r="W232" s="40" t="s">
        <v>134</v>
      </c>
      <c r="Z232" s="40" t="s">
        <v>764</v>
      </c>
    </row>
    <row r="233" spans="1:26">
      <c r="A233" s="40" t="str">
        <f t="shared" si="3"/>
        <v>67-2</v>
      </c>
      <c r="B233" s="40">
        <v>5057</v>
      </c>
      <c r="C233" s="40">
        <v>2</v>
      </c>
      <c r="D233" s="40" t="s">
        <v>66</v>
      </c>
      <c r="E233" s="40">
        <v>67</v>
      </c>
      <c r="F233" s="40" t="s">
        <v>132</v>
      </c>
      <c r="G233" s="40">
        <v>2</v>
      </c>
      <c r="H233" s="40">
        <v>3102236</v>
      </c>
      <c r="I233" s="44">
        <v>0.995</v>
      </c>
      <c r="J233" s="40">
        <v>0.98</v>
      </c>
      <c r="K233" s="44">
        <v>171.14000000000001</v>
      </c>
      <c r="L233" s="40">
        <v>172.12</v>
      </c>
      <c r="M233" s="40">
        <v>171.14</v>
      </c>
      <c r="N233" s="40">
        <v>172.12</v>
      </c>
      <c r="O233" s="40">
        <v>0</v>
      </c>
      <c r="P233" s="40" t="s">
        <v>138</v>
      </c>
      <c r="Q233" s="40" t="s">
        <v>765</v>
      </c>
      <c r="R233" s="40" t="s">
        <v>134</v>
      </c>
      <c r="S233" s="40">
        <v>1</v>
      </c>
      <c r="T233" s="40">
        <v>57</v>
      </c>
      <c r="U233" s="40">
        <v>5</v>
      </c>
      <c r="V233" s="40" t="s">
        <v>137</v>
      </c>
      <c r="W233" s="40" t="s">
        <v>134</v>
      </c>
      <c r="Z233" s="40" t="s">
        <v>766</v>
      </c>
    </row>
    <row r="234" spans="1:26">
      <c r="A234" s="40" t="str">
        <f t="shared" si="3"/>
        <v>67-3</v>
      </c>
      <c r="B234" s="40">
        <v>5057</v>
      </c>
      <c r="C234" s="40">
        <v>2</v>
      </c>
      <c r="D234" s="40" t="s">
        <v>66</v>
      </c>
      <c r="E234" s="40">
        <v>67</v>
      </c>
      <c r="F234" s="40" t="s">
        <v>132</v>
      </c>
      <c r="G234" s="40">
        <v>3</v>
      </c>
      <c r="H234" s="40">
        <v>3102242</v>
      </c>
      <c r="I234" s="44">
        <v>0.68</v>
      </c>
      <c r="J234" s="40">
        <v>0.68</v>
      </c>
      <c r="K234" s="44">
        <v>172.13500000000002</v>
      </c>
      <c r="L234" s="40">
        <v>172.8</v>
      </c>
      <c r="M234" s="40">
        <v>172.12</v>
      </c>
      <c r="N234" s="40">
        <v>172.8</v>
      </c>
      <c r="O234" s="40">
        <v>0</v>
      </c>
      <c r="P234" s="40" t="s">
        <v>138</v>
      </c>
      <c r="Q234" s="40" t="s">
        <v>767</v>
      </c>
      <c r="R234" s="40" t="s">
        <v>134</v>
      </c>
      <c r="S234" s="40">
        <v>1</v>
      </c>
      <c r="T234" s="40">
        <v>58</v>
      </c>
      <c r="U234" s="40">
        <v>1</v>
      </c>
      <c r="V234" s="40" t="s">
        <v>135</v>
      </c>
      <c r="W234" s="40" t="s">
        <v>134</v>
      </c>
      <c r="Z234" s="40" t="s">
        <v>768</v>
      </c>
    </row>
    <row r="235" spans="1:26">
      <c r="A235" s="40" t="str">
        <f t="shared" si="3"/>
        <v>67-4</v>
      </c>
      <c r="B235" s="40">
        <v>5057</v>
      </c>
      <c r="C235" s="40">
        <v>2</v>
      </c>
      <c r="D235" s="40" t="s">
        <v>66</v>
      </c>
      <c r="E235" s="40">
        <v>67</v>
      </c>
      <c r="F235" s="40" t="s">
        <v>132</v>
      </c>
      <c r="G235" s="40">
        <v>4</v>
      </c>
      <c r="H235" s="40">
        <v>3102244</v>
      </c>
      <c r="I235" s="44">
        <v>0.41</v>
      </c>
      <c r="J235" s="40">
        <v>0.41</v>
      </c>
      <c r="K235" s="44">
        <v>172.81500000000003</v>
      </c>
      <c r="L235" s="40">
        <v>173.21</v>
      </c>
      <c r="M235" s="40">
        <v>172.8</v>
      </c>
      <c r="N235" s="40">
        <v>173.21</v>
      </c>
      <c r="O235" s="40">
        <v>0</v>
      </c>
      <c r="P235" s="40" t="s">
        <v>133</v>
      </c>
      <c r="Q235" s="40" t="s">
        <v>769</v>
      </c>
      <c r="R235" s="40" t="s">
        <v>134</v>
      </c>
      <c r="S235" s="40">
        <v>1</v>
      </c>
      <c r="T235" s="40">
        <v>58</v>
      </c>
      <c r="U235" s="40">
        <v>2</v>
      </c>
      <c r="V235" s="40" t="s">
        <v>136</v>
      </c>
      <c r="W235" s="40" t="s">
        <v>134</v>
      </c>
      <c r="Z235" s="40" t="s">
        <v>770</v>
      </c>
    </row>
    <row r="236" spans="1:26">
      <c r="A236" s="40" t="str">
        <f t="shared" si="3"/>
        <v>68-1</v>
      </c>
      <c r="B236" s="40">
        <v>5057</v>
      </c>
      <c r="C236" s="40">
        <v>2</v>
      </c>
      <c r="D236" s="40" t="s">
        <v>66</v>
      </c>
      <c r="E236" s="40">
        <v>68</v>
      </c>
      <c r="F236" s="40" t="s">
        <v>132</v>
      </c>
      <c r="G236" s="40">
        <v>1</v>
      </c>
      <c r="H236" s="40">
        <v>3102248</v>
      </c>
      <c r="I236" s="44">
        <v>0.80500000000000005</v>
      </c>
      <c r="J236" s="40">
        <v>0.77</v>
      </c>
      <c r="K236" s="44">
        <v>173.2</v>
      </c>
      <c r="L236" s="40">
        <v>173.97</v>
      </c>
      <c r="M236" s="40">
        <v>173.2</v>
      </c>
      <c r="N236" s="40">
        <v>173.97</v>
      </c>
      <c r="O236" s="40">
        <v>0</v>
      </c>
      <c r="P236" s="40" t="s">
        <v>133</v>
      </c>
      <c r="Q236" s="40" t="s">
        <v>771</v>
      </c>
      <c r="R236" s="40" t="s">
        <v>134</v>
      </c>
      <c r="S236" s="40">
        <v>1</v>
      </c>
      <c r="T236" s="40">
        <v>58</v>
      </c>
      <c r="U236" s="40">
        <v>3</v>
      </c>
      <c r="V236" s="40" t="s">
        <v>136</v>
      </c>
      <c r="W236" s="40" t="s">
        <v>134</v>
      </c>
      <c r="Z236" s="40" t="s">
        <v>772</v>
      </c>
    </row>
    <row r="237" spans="1:26">
      <c r="A237" s="40" t="str">
        <f t="shared" si="3"/>
        <v>68-2</v>
      </c>
      <c r="B237" s="40">
        <v>5057</v>
      </c>
      <c r="C237" s="40">
        <v>2</v>
      </c>
      <c r="D237" s="40" t="s">
        <v>66</v>
      </c>
      <c r="E237" s="40">
        <v>68</v>
      </c>
      <c r="F237" s="40" t="s">
        <v>132</v>
      </c>
      <c r="G237" s="40">
        <v>2</v>
      </c>
      <c r="H237" s="40">
        <v>3102250</v>
      </c>
      <c r="I237" s="44">
        <v>0.68500000000000005</v>
      </c>
      <c r="J237" s="40">
        <v>0.67</v>
      </c>
      <c r="K237" s="44">
        <v>174.005</v>
      </c>
      <c r="L237" s="40">
        <v>174.64</v>
      </c>
      <c r="M237" s="40">
        <v>173.97</v>
      </c>
      <c r="N237" s="40">
        <v>174.64</v>
      </c>
      <c r="O237" s="40">
        <v>0</v>
      </c>
      <c r="P237" s="40" t="s">
        <v>133</v>
      </c>
      <c r="Q237" s="40" t="s">
        <v>773</v>
      </c>
      <c r="R237" s="40" t="s">
        <v>134</v>
      </c>
      <c r="S237" s="40">
        <v>1</v>
      </c>
      <c r="T237" s="40">
        <v>58</v>
      </c>
      <c r="U237" s="40">
        <v>4</v>
      </c>
      <c r="V237" s="40" t="s">
        <v>136</v>
      </c>
      <c r="W237" s="40" t="s">
        <v>134</v>
      </c>
      <c r="Z237" s="40" t="s">
        <v>774</v>
      </c>
    </row>
    <row r="238" spans="1:26">
      <c r="A238" s="40" t="str">
        <f t="shared" si="3"/>
        <v>68-3</v>
      </c>
      <c r="B238" s="40">
        <v>5057</v>
      </c>
      <c r="C238" s="40">
        <v>2</v>
      </c>
      <c r="D238" s="40" t="s">
        <v>66</v>
      </c>
      <c r="E238" s="40">
        <v>68</v>
      </c>
      <c r="F238" s="40" t="s">
        <v>132</v>
      </c>
      <c r="G238" s="40">
        <v>3</v>
      </c>
      <c r="H238" s="40">
        <v>3102252</v>
      </c>
      <c r="I238" s="44">
        <v>0.87</v>
      </c>
      <c r="J238" s="40">
        <v>0.8</v>
      </c>
      <c r="K238" s="44">
        <v>174.69</v>
      </c>
      <c r="L238" s="40">
        <v>175.44</v>
      </c>
      <c r="M238" s="40">
        <v>174.64</v>
      </c>
      <c r="N238" s="40">
        <v>175.44</v>
      </c>
      <c r="O238" s="40">
        <v>0</v>
      </c>
      <c r="P238" s="40" t="s">
        <v>133</v>
      </c>
      <c r="Q238" s="40" t="s">
        <v>775</v>
      </c>
      <c r="R238" s="40" t="s">
        <v>134</v>
      </c>
      <c r="S238" s="40">
        <v>2</v>
      </c>
      <c r="T238" s="40">
        <v>58</v>
      </c>
      <c r="U238" s="40">
        <v>5</v>
      </c>
      <c r="V238" s="40" t="s">
        <v>137</v>
      </c>
      <c r="W238" s="40" t="s">
        <v>134</v>
      </c>
      <c r="Z238" s="40" t="s">
        <v>776</v>
      </c>
    </row>
    <row r="239" spans="1:26">
      <c r="A239" s="40" t="str">
        <f t="shared" si="3"/>
        <v>68-4</v>
      </c>
      <c r="B239" s="40">
        <v>5057</v>
      </c>
      <c r="C239" s="40">
        <v>2</v>
      </c>
      <c r="D239" s="40" t="s">
        <v>66</v>
      </c>
      <c r="E239" s="40">
        <v>68</v>
      </c>
      <c r="F239" s="40" t="s">
        <v>132</v>
      </c>
      <c r="G239" s="40">
        <v>4</v>
      </c>
      <c r="H239" s="40">
        <v>3102254</v>
      </c>
      <c r="I239" s="44">
        <v>0.72499999999999998</v>
      </c>
      <c r="J239" s="40">
        <v>0.7</v>
      </c>
      <c r="K239" s="44">
        <v>175.56</v>
      </c>
      <c r="L239" s="40">
        <v>176.14</v>
      </c>
      <c r="M239" s="40">
        <v>175.44</v>
      </c>
      <c r="N239" s="40">
        <v>176.14</v>
      </c>
      <c r="O239" s="40">
        <v>0</v>
      </c>
      <c r="P239" s="40" t="s">
        <v>138</v>
      </c>
      <c r="Q239" s="40" t="s">
        <v>777</v>
      </c>
      <c r="R239" s="40" t="s">
        <v>134</v>
      </c>
      <c r="S239" s="40">
        <v>1</v>
      </c>
      <c r="T239" s="40">
        <v>59</v>
      </c>
      <c r="U239" s="40">
        <v>1</v>
      </c>
      <c r="V239" s="40" t="s">
        <v>135</v>
      </c>
      <c r="W239" s="40" t="s">
        <v>134</v>
      </c>
      <c r="Z239" s="40" t="s">
        <v>778</v>
      </c>
    </row>
    <row r="240" spans="1:26">
      <c r="A240" s="40" t="str">
        <f t="shared" si="3"/>
        <v>69-1</v>
      </c>
      <c r="B240" s="40">
        <v>5057</v>
      </c>
      <c r="C240" s="40">
        <v>2</v>
      </c>
      <c r="D240" s="40" t="s">
        <v>66</v>
      </c>
      <c r="E240" s="40">
        <v>69</v>
      </c>
      <c r="F240" s="40" t="s">
        <v>132</v>
      </c>
      <c r="G240" s="40">
        <v>1</v>
      </c>
      <c r="H240" s="40">
        <v>3102256</v>
      </c>
      <c r="I240" s="44">
        <v>0.94499999999999995</v>
      </c>
      <c r="J240" s="40">
        <v>0.94</v>
      </c>
      <c r="K240" s="44">
        <v>176.25</v>
      </c>
      <c r="L240" s="40">
        <v>177.19</v>
      </c>
      <c r="M240" s="40">
        <v>176.25</v>
      </c>
      <c r="N240" s="40">
        <v>177.19</v>
      </c>
      <c r="O240" s="40">
        <v>0</v>
      </c>
      <c r="P240" s="40" t="s">
        <v>138</v>
      </c>
      <c r="Q240" s="40" t="s">
        <v>779</v>
      </c>
      <c r="R240" s="40" t="s">
        <v>134</v>
      </c>
      <c r="S240" s="40">
        <v>2</v>
      </c>
      <c r="T240" s="40">
        <v>59</v>
      </c>
      <c r="U240" s="40">
        <v>2</v>
      </c>
      <c r="V240" s="40" t="s">
        <v>136</v>
      </c>
      <c r="W240" s="40" t="s">
        <v>134</v>
      </c>
      <c r="Z240" s="40" t="s">
        <v>780</v>
      </c>
    </row>
    <row r="241" spans="1:26">
      <c r="A241" s="40" t="str">
        <f t="shared" si="3"/>
        <v>69-2</v>
      </c>
      <c r="B241" s="40">
        <v>5057</v>
      </c>
      <c r="C241" s="40">
        <v>2</v>
      </c>
      <c r="D241" s="40" t="s">
        <v>66</v>
      </c>
      <c r="E241" s="40">
        <v>69</v>
      </c>
      <c r="F241" s="40" t="s">
        <v>132</v>
      </c>
      <c r="G241" s="40">
        <v>2</v>
      </c>
      <c r="H241" s="40">
        <v>3102258</v>
      </c>
      <c r="I241" s="44">
        <v>0.96</v>
      </c>
      <c r="J241" s="40">
        <v>0.97</v>
      </c>
      <c r="K241" s="44">
        <v>177.19499999999999</v>
      </c>
      <c r="L241" s="40">
        <v>178.16</v>
      </c>
      <c r="M241" s="40">
        <v>177.19</v>
      </c>
      <c r="N241" s="40">
        <v>178.16</v>
      </c>
      <c r="O241" s="40">
        <v>0</v>
      </c>
      <c r="P241" s="40" t="s">
        <v>138</v>
      </c>
      <c r="Q241" s="40" t="s">
        <v>781</v>
      </c>
      <c r="R241" s="40" t="s">
        <v>134</v>
      </c>
      <c r="S241" s="40">
        <v>1</v>
      </c>
      <c r="T241" s="40">
        <v>59</v>
      </c>
      <c r="U241" s="40">
        <v>3</v>
      </c>
      <c r="V241" s="40" t="s">
        <v>136</v>
      </c>
      <c r="W241" s="40" t="s">
        <v>134</v>
      </c>
      <c r="Z241" s="40" t="s">
        <v>782</v>
      </c>
    </row>
    <row r="242" spans="1:26">
      <c r="A242" s="40" t="str">
        <f t="shared" si="3"/>
        <v>69-3</v>
      </c>
      <c r="B242" s="46">
        <v>5057</v>
      </c>
      <c r="C242" s="46">
        <v>2</v>
      </c>
      <c r="D242" s="46" t="s">
        <v>66</v>
      </c>
      <c r="E242" s="46">
        <v>69</v>
      </c>
      <c r="F242" s="46" t="s">
        <v>132</v>
      </c>
      <c r="G242" s="46">
        <v>3</v>
      </c>
      <c r="H242" s="46">
        <v>3102260</v>
      </c>
      <c r="I242" s="44">
        <v>0.83499999999999996</v>
      </c>
      <c r="J242" s="46">
        <v>0.82</v>
      </c>
      <c r="K242" s="44">
        <v>178.155</v>
      </c>
      <c r="L242" s="46">
        <v>178.98</v>
      </c>
      <c r="M242" s="46">
        <v>178.16</v>
      </c>
      <c r="N242" s="46">
        <v>178.98</v>
      </c>
      <c r="O242" s="46">
        <v>0</v>
      </c>
      <c r="P242" s="46" t="s">
        <v>138</v>
      </c>
      <c r="Q242" s="46" t="s">
        <v>783</v>
      </c>
      <c r="R242" s="46" t="s">
        <v>134</v>
      </c>
      <c r="S242" s="46">
        <v>1</v>
      </c>
      <c r="T242" s="46">
        <v>59</v>
      </c>
      <c r="U242" s="46">
        <v>4</v>
      </c>
      <c r="V242" s="46" t="s">
        <v>136</v>
      </c>
      <c r="W242" s="46" t="s">
        <v>134</v>
      </c>
      <c r="X242" s="46"/>
      <c r="Y242" s="46"/>
      <c r="Z242" s="46" t="s">
        <v>784</v>
      </c>
    </row>
    <row r="243" spans="1:26">
      <c r="A243" s="40" t="str">
        <f t="shared" si="3"/>
        <v>69-4</v>
      </c>
      <c r="B243" s="40">
        <v>5057</v>
      </c>
      <c r="C243" s="40">
        <v>2</v>
      </c>
      <c r="D243" s="40" t="s">
        <v>66</v>
      </c>
      <c r="E243" s="40">
        <v>69</v>
      </c>
      <c r="F243" s="40" t="s">
        <v>132</v>
      </c>
      <c r="G243" s="40">
        <v>4</v>
      </c>
      <c r="H243" s="40">
        <v>3102262</v>
      </c>
      <c r="I243" s="44">
        <v>0.38500000000000001</v>
      </c>
      <c r="J243" s="40">
        <v>0.47</v>
      </c>
      <c r="K243" s="44">
        <v>178.99</v>
      </c>
      <c r="L243" s="40">
        <v>179.45</v>
      </c>
      <c r="M243" s="40">
        <v>178.98</v>
      </c>
      <c r="N243" s="40">
        <v>179.45</v>
      </c>
      <c r="O243" s="40">
        <v>0</v>
      </c>
      <c r="P243" s="40" t="s">
        <v>138</v>
      </c>
      <c r="Q243" s="40" t="s">
        <v>785</v>
      </c>
      <c r="R243" s="40" t="s">
        <v>134</v>
      </c>
      <c r="S243" s="40">
        <v>1</v>
      </c>
      <c r="T243" s="40">
        <v>59</v>
      </c>
      <c r="U243" s="40">
        <v>5</v>
      </c>
      <c r="V243" s="40" t="s">
        <v>137</v>
      </c>
      <c r="W243" s="40" t="s">
        <v>134</v>
      </c>
      <c r="Z243" s="40" t="s">
        <v>786</v>
      </c>
    </row>
    <row r="244" spans="1:26">
      <c r="A244" s="40" t="str">
        <f t="shared" si="3"/>
        <v>70-1</v>
      </c>
      <c r="B244" s="40">
        <v>5057</v>
      </c>
      <c r="C244" s="40">
        <v>2</v>
      </c>
      <c r="D244" s="40" t="s">
        <v>66</v>
      </c>
      <c r="E244" s="40">
        <v>70</v>
      </c>
      <c r="F244" s="40" t="s">
        <v>132</v>
      </c>
      <c r="G244" s="40">
        <v>1</v>
      </c>
      <c r="H244" s="40">
        <v>3102264</v>
      </c>
      <c r="I244" s="44">
        <v>0.77</v>
      </c>
      <c r="J244" s="40">
        <v>0.73</v>
      </c>
      <c r="K244" s="44">
        <v>179.3</v>
      </c>
      <c r="L244" s="40">
        <v>180.03</v>
      </c>
      <c r="M244" s="40">
        <v>179.3</v>
      </c>
      <c r="N244" s="40">
        <v>180.03</v>
      </c>
      <c r="O244" s="40">
        <v>0</v>
      </c>
      <c r="P244" s="40" t="s">
        <v>138</v>
      </c>
      <c r="Q244" s="40" t="s">
        <v>787</v>
      </c>
      <c r="R244" s="40" t="s">
        <v>134</v>
      </c>
      <c r="S244" s="40">
        <v>1</v>
      </c>
      <c r="T244" s="40">
        <v>60</v>
      </c>
      <c r="U244" s="40">
        <v>1</v>
      </c>
      <c r="V244" s="40" t="s">
        <v>135</v>
      </c>
      <c r="W244" s="40" t="s">
        <v>134</v>
      </c>
      <c r="Z244" s="40" t="s">
        <v>788</v>
      </c>
    </row>
    <row r="245" spans="1:26">
      <c r="A245" s="40" t="str">
        <f t="shared" si="3"/>
        <v>70-2</v>
      </c>
      <c r="B245" s="40">
        <v>5057</v>
      </c>
      <c r="C245" s="40">
        <v>2</v>
      </c>
      <c r="D245" s="40" t="s">
        <v>66</v>
      </c>
      <c r="E245" s="40">
        <v>70</v>
      </c>
      <c r="F245" s="40" t="s">
        <v>132</v>
      </c>
      <c r="G245" s="40">
        <v>2</v>
      </c>
      <c r="H245" s="40">
        <v>3102266</v>
      </c>
      <c r="I245" s="44">
        <v>0.96</v>
      </c>
      <c r="J245" s="40">
        <v>0.94</v>
      </c>
      <c r="K245" s="44">
        <v>180.07000000000002</v>
      </c>
      <c r="L245" s="40">
        <v>180.97</v>
      </c>
      <c r="M245" s="40">
        <v>180.03</v>
      </c>
      <c r="N245" s="40">
        <v>180.97</v>
      </c>
      <c r="O245" s="40">
        <v>0</v>
      </c>
      <c r="P245" s="40" t="s">
        <v>138</v>
      </c>
      <c r="Q245" s="40" t="s">
        <v>789</v>
      </c>
      <c r="R245" s="40" t="s">
        <v>134</v>
      </c>
      <c r="S245" s="40">
        <v>1</v>
      </c>
      <c r="T245" s="40">
        <v>60</v>
      </c>
      <c r="U245" s="40">
        <v>2</v>
      </c>
      <c r="V245" s="40" t="s">
        <v>136</v>
      </c>
      <c r="W245" s="40" t="s">
        <v>134</v>
      </c>
      <c r="Z245" s="40" t="s">
        <v>790</v>
      </c>
    </row>
    <row r="246" spans="1:26">
      <c r="A246" s="40" t="str">
        <f t="shared" si="3"/>
        <v>70-3</v>
      </c>
      <c r="B246" s="40">
        <v>5057</v>
      </c>
      <c r="C246" s="40">
        <v>2</v>
      </c>
      <c r="D246" s="40" t="s">
        <v>66</v>
      </c>
      <c r="E246" s="40">
        <v>70</v>
      </c>
      <c r="F246" s="40" t="s">
        <v>132</v>
      </c>
      <c r="G246" s="40">
        <v>3</v>
      </c>
      <c r="H246" s="40">
        <v>3102268</v>
      </c>
      <c r="I246" s="44">
        <v>0.52500000000000002</v>
      </c>
      <c r="J246" s="40">
        <v>0.5</v>
      </c>
      <c r="K246" s="44">
        <v>181.03000000000003</v>
      </c>
      <c r="L246" s="40">
        <v>181.47</v>
      </c>
      <c r="M246" s="40">
        <v>180.97</v>
      </c>
      <c r="N246" s="40">
        <v>181.47</v>
      </c>
      <c r="O246" s="40">
        <v>0</v>
      </c>
      <c r="P246" s="40" t="s">
        <v>138</v>
      </c>
      <c r="Q246" s="40" t="s">
        <v>791</v>
      </c>
      <c r="R246" s="40" t="s">
        <v>134</v>
      </c>
      <c r="S246" s="40">
        <v>1</v>
      </c>
      <c r="T246" s="40">
        <v>60</v>
      </c>
      <c r="U246" s="40">
        <v>3</v>
      </c>
      <c r="V246" s="40" t="s">
        <v>136</v>
      </c>
      <c r="W246" s="40" t="s">
        <v>134</v>
      </c>
      <c r="Z246" s="40" t="s">
        <v>792</v>
      </c>
    </row>
    <row r="247" spans="1:26">
      <c r="A247" s="40" t="str">
        <f t="shared" si="3"/>
        <v>70-4</v>
      </c>
      <c r="B247" s="40">
        <v>5057</v>
      </c>
      <c r="C247" s="40">
        <v>2</v>
      </c>
      <c r="D247" s="40" t="s">
        <v>66</v>
      </c>
      <c r="E247" s="40">
        <v>70</v>
      </c>
      <c r="F247" s="40" t="s">
        <v>132</v>
      </c>
      <c r="G247" s="40">
        <v>4</v>
      </c>
      <c r="H247" s="40">
        <v>3102270</v>
      </c>
      <c r="I247" s="44">
        <v>0.88500000000000001</v>
      </c>
      <c r="J247" s="40">
        <v>0.85</v>
      </c>
      <c r="K247" s="44">
        <v>181.55500000000004</v>
      </c>
      <c r="L247" s="40">
        <v>182.32</v>
      </c>
      <c r="M247" s="40">
        <v>181.47</v>
      </c>
      <c r="N247" s="40">
        <v>182.32</v>
      </c>
      <c r="O247" s="40">
        <v>0</v>
      </c>
      <c r="P247" s="40" t="s">
        <v>138</v>
      </c>
      <c r="Q247" s="40" t="s">
        <v>793</v>
      </c>
      <c r="R247" s="40" t="s">
        <v>134</v>
      </c>
      <c r="S247" s="40">
        <v>1</v>
      </c>
      <c r="T247" s="40">
        <v>60</v>
      </c>
      <c r="U247" s="40">
        <v>4</v>
      </c>
      <c r="V247" s="40" t="s">
        <v>136</v>
      </c>
      <c r="W247" s="40" t="s">
        <v>134</v>
      </c>
      <c r="Z247" s="40" t="s">
        <v>794</v>
      </c>
    </row>
    <row r="248" spans="1:26">
      <c r="A248" s="40" t="str">
        <f t="shared" si="3"/>
        <v>71-1</v>
      </c>
      <c r="B248" s="40">
        <v>5057</v>
      </c>
      <c r="C248" s="40">
        <v>2</v>
      </c>
      <c r="D248" s="40" t="s">
        <v>66</v>
      </c>
      <c r="E248" s="40">
        <v>71</v>
      </c>
      <c r="F248" s="40" t="s">
        <v>132</v>
      </c>
      <c r="G248" s="40">
        <v>1</v>
      </c>
      <c r="H248" s="40">
        <v>3102272</v>
      </c>
      <c r="I248" s="44">
        <v>0.98</v>
      </c>
      <c r="J248" s="40">
        <v>0.95</v>
      </c>
      <c r="K248" s="44">
        <v>182.35</v>
      </c>
      <c r="L248" s="40">
        <v>183.3</v>
      </c>
      <c r="M248" s="40">
        <v>182.35</v>
      </c>
      <c r="N248" s="40">
        <v>183.3</v>
      </c>
      <c r="O248" s="40">
        <v>0</v>
      </c>
      <c r="P248" s="40" t="s">
        <v>138</v>
      </c>
      <c r="Q248" s="40" t="s">
        <v>795</v>
      </c>
      <c r="R248" s="40" t="s">
        <v>134</v>
      </c>
      <c r="S248" s="40">
        <v>1</v>
      </c>
      <c r="T248" s="40">
        <v>60</v>
      </c>
      <c r="U248" s="40">
        <v>5</v>
      </c>
      <c r="V248" s="40" t="s">
        <v>137</v>
      </c>
      <c r="W248" s="40" t="s">
        <v>134</v>
      </c>
      <c r="Z248" s="40" t="s">
        <v>796</v>
      </c>
    </row>
    <row r="249" spans="1:26">
      <c r="A249" s="40" t="str">
        <f t="shared" si="3"/>
        <v>71-2</v>
      </c>
      <c r="B249" s="40">
        <v>5057</v>
      </c>
      <c r="C249" s="40">
        <v>2</v>
      </c>
      <c r="D249" s="40" t="s">
        <v>66</v>
      </c>
      <c r="E249" s="40">
        <v>71</v>
      </c>
      <c r="F249" s="40" t="s">
        <v>132</v>
      </c>
      <c r="G249" s="40">
        <v>2</v>
      </c>
      <c r="H249" s="40">
        <v>3102274</v>
      </c>
      <c r="I249" s="44">
        <v>0.65</v>
      </c>
      <c r="J249" s="40">
        <v>0.62</v>
      </c>
      <c r="K249" s="44">
        <v>183.32999999999998</v>
      </c>
      <c r="L249" s="40">
        <v>183.92</v>
      </c>
      <c r="M249" s="40">
        <v>183.3</v>
      </c>
      <c r="N249" s="40">
        <v>183.92</v>
      </c>
      <c r="O249" s="40">
        <v>0</v>
      </c>
      <c r="P249" s="40" t="s">
        <v>138</v>
      </c>
      <c r="Q249" s="40" t="s">
        <v>797</v>
      </c>
      <c r="R249" s="40" t="s">
        <v>134</v>
      </c>
      <c r="S249" s="40">
        <v>1</v>
      </c>
      <c r="T249" s="40">
        <v>61</v>
      </c>
      <c r="U249" s="40">
        <v>1</v>
      </c>
      <c r="V249" s="40" t="s">
        <v>135</v>
      </c>
      <c r="W249" s="40" t="s">
        <v>134</v>
      </c>
      <c r="Z249" s="40" t="s">
        <v>798</v>
      </c>
    </row>
    <row r="250" spans="1:26">
      <c r="A250" s="40" t="str">
        <f t="shared" si="3"/>
        <v>71-3</v>
      </c>
      <c r="B250" s="40">
        <v>5057</v>
      </c>
      <c r="C250" s="40">
        <v>2</v>
      </c>
      <c r="D250" s="40" t="s">
        <v>66</v>
      </c>
      <c r="E250" s="40">
        <v>71</v>
      </c>
      <c r="F250" s="40" t="s">
        <v>132</v>
      </c>
      <c r="G250" s="40">
        <v>3</v>
      </c>
      <c r="H250" s="40">
        <v>3102276</v>
      </c>
      <c r="I250" s="44">
        <v>0.82</v>
      </c>
      <c r="J250" s="40">
        <v>0.81</v>
      </c>
      <c r="K250" s="44">
        <v>183.98</v>
      </c>
      <c r="L250" s="40">
        <v>184.73</v>
      </c>
      <c r="M250" s="40">
        <v>183.92</v>
      </c>
      <c r="N250" s="40">
        <v>184.73</v>
      </c>
      <c r="O250" s="40">
        <v>0</v>
      </c>
      <c r="P250" s="40" t="s">
        <v>138</v>
      </c>
      <c r="Q250" s="40" t="s">
        <v>799</v>
      </c>
      <c r="R250" s="40" t="s">
        <v>134</v>
      </c>
      <c r="S250" s="40">
        <v>1</v>
      </c>
      <c r="T250" s="40">
        <v>61</v>
      </c>
      <c r="U250" s="40">
        <v>2</v>
      </c>
      <c r="V250" s="40" t="s">
        <v>136</v>
      </c>
      <c r="W250" s="40" t="s">
        <v>134</v>
      </c>
      <c r="Z250" s="40" t="s">
        <v>800</v>
      </c>
    </row>
    <row r="251" spans="1:26">
      <c r="A251" s="40" t="str">
        <f t="shared" si="3"/>
        <v>71-4</v>
      </c>
      <c r="B251" s="40">
        <v>5057</v>
      </c>
      <c r="C251" s="40">
        <v>2</v>
      </c>
      <c r="D251" s="40" t="s">
        <v>66</v>
      </c>
      <c r="E251" s="40">
        <v>71</v>
      </c>
      <c r="F251" s="40" t="s">
        <v>132</v>
      </c>
      <c r="G251" s="40">
        <v>4</v>
      </c>
      <c r="H251" s="40">
        <v>3102278</v>
      </c>
      <c r="I251" s="44">
        <v>0.64500000000000002</v>
      </c>
      <c r="J251" s="40">
        <v>0.63</v>
      </c>
      <c r="K251" s="44">
        <v>184.79999999999998</v>
      </c>
      <c r="L251" s="40">
        <v>185.36</v>
      </c>
      <c r="M251" s="40">
        <v>184.73</v>
      </c>
      <c r="N251" s="40">
        <v>185.36</v>
      </c>
      <c r="O251" s="40">
        <v>0</v>
      </c>
      <c r="P251" s="40" t="s">
        <v>138</v>
      </c>
      <c r="Q251" s="40" t="s">
        <v>801</v>
      </c>
      <c r="R251" s="40" t="s">
        <v>134</v>
      </c>
      <c r="S251" s="40">
        <v>1</v>
      </c>
      <c r="T251" s="40">
        <v>61</v>
      </c>
      <c r="U251" s="40">
        <v>3</v>
      </c>
      <c r="V251" s="40" t="s">
        <v>136</v>
      </c>
      <c r="W251" s="40" t="s">
        <v>134</v>
      </c>
      <c r="Z251" s="40" t="s">
        <v>802</v>
      </c>
    </row>
    <row r="252" spans="1:26">
      <c r="A252" s="40" t="str">
        <f t="shared" si="3"/>
        <v>72-1</v>
      </c>
      <c r="B252" s="40">
        <v>5057</v>
      </c>
      <c r="C252" s="40">
        <v>2</v>
      </c>
      <c r="D252" s="40" t="s">
        <v>66</v>
      </c>
      <c r="E252" s="40">
        <v>72</v>
      </c>
      <c r="F252" s="40" t="s">
        <v>132</v>
      </c>
      <c r="G252" s="40">
        <v>1</v>
      </c>
      <c r="H252" s="40">
        <v>3102280</v>
      </c>
      <c r="I252" s="44">
        <v>0.78</v>
      </c>
      <c r="J252" s="40">
        <v>0.77</v>
      </c>
      <c r="K252" s="44">
        <v>185.4</v>
      </c>
      <c r="L252" s="40">
        <v>186.17</v>
      </c>
      <c r="M252" s="40">
        <v>185.4</v>
      </c>
      <c r="N252" s="40">
        <v>186.17</v>
      </c>
      <c r="O252" s="40">
        <v>0</v>
      </c>
      <c r="P252" s="40" t="s">
        <v>138</v>
      </c>
      <c r="Q252" s="40" t="s">
        <v>803</v>
      </c>
      <c r="R252" s="40" t="s">
        <v>134</v>
      </c>
      <c r="S252" s="40">
        <v>1</v>
      </c>
      <c r="T252" s="40">
        <v>61</v>
      </c>
      <c r="U252" s="40">
        <v>4</v>
      </c>
      <c r="V252" s="40" t="s">
        <v>136</v>
      </c>
      <c r="W252" s="40" t="s">
        <v>134</v>
      </c>
      <c r="Z252" s="40" t="s">
        <v>804</v>
      </c>
    </row>
    <row r="253" spans="1:26">
      <c r="A253" s="40" t="str">
        <f t="shared" si="3"/>
        <v>72-2</v>
      </c>
      <c r="B253" s="40">
        <v>5057</v>
      </c>
      <c r="C253" s="40">
        <v>2</v>
      </c>
      <c r="D253" s="40" t="s">
        <v>66</v>
      </c>
      <c r="E253" s="40">
        <v>72</v>
      </c>
      <c r="F253" s="40" t="s">
        <v>132</v>
      </c>
      <c r="G253" s="40">
        <v>2</v>
      </c>
      <c r="H253" s="40">
        <v>3102282</v>
      </c>
      <c r="I253" s="44">
        <v>0.67500000000000004</v>
      </c>
      <c r="J253" s="40">
        <v>0.65</v>
      </c>
      <c r="K253" s="44">
        <v>186.18</v>
      </c>
      <c r="L253" s="40">
        <v>186.82</v>
      </c>
      <c r="M253" s="40">
        <v>186.17</v>
      </c>
      <c r="N253" s="40">
        <v>186.82</v>
      </c>
      <c r="O253" s="40">
        <v>0</v>
      </c>
      <c r="P253" s="40" t="s">
        <v>138</v>
      </c>
      <c r="Q253" s="40" t="s">
        <v>805</v>
      </c>
      <c r="R253" s="40" t="s">
        <v>134</v>
      </c>
      <c r="S253" s="40">
        <v>1</v>
      </c>
      <c r="T253" s="40">
        <v>61</v>
      </c>
      <c r="U253" s="40">
        <v>5</v>
      </c>
      <c r="V253" s="40" t="s">
        <v>137</v>
      </c>
      <c r="W253" s="40" t="s">
        <v>134</v>
      </c>
      <c r="Z253" s="40" t="s">
        <v>806</v>
      </c>
    </row>
    <row r="254" spans="1:26">
      <c r="A254" s="40" t="str">
        <f t="shared" si="3"/>
        <v>72-3</v>
      </c>
      <c r="B254" s="40">
        <v>5057</v>
      </c>
      <c r="C254" s="40">
        <v>2</v>
      </c>
      <c r="D254" s="40" t="s">
        <v>66</v>
      </c>
      <c r="E254" s="40">
        <v>72</v>
      </c>
      <c r="F254" s="40" t="s">
        <v>132</v>
      </c>
      <c r="G254" s="40">
        <v>3</v>
      </c>
      <c r="H254" s="40">
        <v>3102284</v>
      </c>
      <c r="I254" s="44">
        <v>0.84</v>
      </c>
      <c r="J254" s="40">
        <v>0.82</v>
      </c>
      <c r="K254" s="44">
        <v>186.85500000000002</v>
      </c>
      <c r="L254" s="40">
        <v>187.64</v>
      </c>
      <c r="M254" s="40">
        <v>186.82</v>
      </c>
      <c r="N254" s="40">
        <v>187.64</v>
      </c>
      <c r="O254" s="40">
        <v>0</v>
      </c>
      <c r="P254" s="40" t="s">
        <v>133</v>
      </c>
      <c r="Q254" s="40" t="s">
        <v>807</v>
      </c>
      <c r="R254" s="40" t="s">
        <v>134</v>
      </c>
      <c r="S254" s="40">
        <v>1</v>
      </c>
      <c r="T254" s="40">
        <v>62</v>
      </c>
      <c r="U254" s="40">
        <v>1</v>
      </c>
      <c r="V254" s="40" t="s">
        <v>135</v>
      </c>
      <c r="W254" s="40" t="s">
        <v>134</v>
      </c>
      <c r="Z254" s="40" t="s">
        <v>808</v>
      </c>
    </row>
    <row r="255" spans="1:26">
      <c r="A255" s="40" t="str">
        <f t="shared" si="3"/>
        <v>72-4</v>
      </c>
      <c r="B255" s="40">
        <v>5057</v>
      </c>
      <c r="C255" s="40">
        <v>2</v>
      </c>
      <c r="D255" s="40" t="s">
        <v>66</v>
      </c>
      <c r="E255" s="40">
        <v>72</v>
      </c>
      <c r="F255" s="40" t="s">
        <v>132</v>
      </c>
      <c r="G255" s="40">
        <v>4</v>
      </c>
      <c r="H255" s="40">
        <v>3102286</v>
      </c>
      <c r="I255" s="44">
        <v>0.69499999999999995</v>
      </c>
      <c r="J255" s="40">
        <v>0.66</v>
      </c>
      <c r="K255" s="44">
        <v>187.69500000000002</v>
      </c>
      <c r="L255" s="40">
        <v>188.3</v>
      </c>
      <c r="M255" s="40">
        <v>187.64</v>
      </c>
      <c r="N255" s="40">
        <v>188.3</v>
      </c>
      <c r="O255" s="40">
        <v>0</v>
      </c>
      <c r="P255" s="40" t="s">
        <v>133</v>
      </c>
      <c r="Q255" s="40" t="s">
        <v>809</v>
      </c>
      <c r="R255" s="40" t="s">
        <v>134</v>
      </c>
      <c r="S255" s="40">
        <v>1</v>
      </c>
      <c r="T255" s="40">
        <v>62</v>
      </c>
      <c r="U255" s="40">
        <v>2</v>
      </c>
      <c r="V255" s="40" t="s">
        <v>136</v>
      </c>
      <c r="W255" s="40" t="s">
        <v>134</v>
      </c>
      <c r="Z255" s="40" t="s">
        <v>810</v>
      </c>
    </row>
    <row r="256" spans="1:26">
      <c r="A256" s="40" t="str">
        <f t="shared" si="3"/>
        <v>73-1</v>
      </c>
      <c r="B256" s="40">
        <v>5057</v>
      </c>
      <c r="C256" s="40">
        <v>2</v>
      </c>
      <c r="D256" s="40" t="s">
        <v>66</v>
      </c>
      <c r="E256" s="40">
        <v>73</v>
      </c>
      <c r="F256" s="40" t="s">
        <v>132</v>
      </c>
      <c r="G256" s="40">
        <v>1</v>
      </c>
      <c r="H256" s="40">
        <v>3102290</v>
      </c>
      <c r="I256" s="44">
        <v>0.96</v>
      </c>
      <c r="J256" s="40">
        <v>0.93</v>
      </c>
      <c r="K256" s="44">
        <v>188.45</v>
      </c>
      <c r="L256" s="40">
        <v>189.38</v>
      </c>
      <c r="M256" s="40">
        <v>188.45</v>
      </c>
      <c r="N256" s="40">
        <v>189.38</v>
      </c>
      <c r="O256" s="40">
        <v>0</v>
      </c>
      <c r="P256" s="40" t="s">
        <v>133</v>
      </c>
      <c r="Q256" s="40" t="s">
        <v>811</v>
      </c>
      <c r="R256" s="40" t="s">
        <v>134</v>
      </c>
      <c r="S256" s="40">
        <v>1</v>
      </c>
      <c r="T256" s="40">
        <v>62</v>
      </c>
      <c r="U256" s="40">
        <v>3</v>
      </c>
      <c r="V256" s="40" t="s">
        <v>136</v>
      </c>
      <c r="W256" s="40" t="s">
        <v>134</v>
      </c>
      <c r="Z256" s="40" t="s">
        <v>812</v>
      </c>
    </row>
    <row r="257" spans="1:26">
      <c r="A257" s="40" t="str">
        <f t="shared" si="3"/>
        <v>73-2</v>
      </c>
      <c r="B257" s="40">
        <v>5057</v>
      </c>
      <c r="C257" s="40">
        <v>2</v>
      </c>
      <c r="D257" s="40" t="s">
        <v>66</v>
      </c>
      <c r="E257" s="40">
        <v>73</v>
      </c>
      <c r="F257" s="40" t="s">
        <v>132</v>
      </c>
      <c r="G257" s="40">
        <v>2</v>
      </c>
      <c r="H257" s="40">
        <v>3102292</v>
      </c>
      <c r="I257" s="44">
        <v>0.73499999999999999</v>
      </c>
      <c r="J257" s="40">
        <v>0.7</v>
      </c>
      <c r="K257" s="44">
        <v>189.41</v>
      </c>
      <c r="L257" s="40">
        <v>190.08</v>
      </c>
      <c r="M257" s="40">
        <v>189.38</v>
      </c>
      <c r="N257" s="40">
        <v>190.08</v>
      </c>
      <c r="O257" s="40">
        <v>0</v>
      </c>
      <c r="P257" s="40" t="s">
        <v>133</v>
      </c>
      <c r="Q257" s="40" t="s">
        <v>813</v>
      </c>
      <c r="R257" s="40" t="s">
        <v>134</v>
      </c>
      <c r="S257" s="40">
        <v>1</v>
      </c>
      <c r="T257" s="40">
        <v>62</v>
      </c>
      <c r="U257" s="40">
        <v>4</v>
      </c>
      <c r="V257" s="40" t="s">
        <v>136</v>
      </c>
      <c r="W257" s="40" t="s">
        <v>134</v>
      </c>
      <c r="Z257" s="40" t="s">
        <v>814</v>
      </c>
    </row>
    <row r="258" spans="1:26">
      <c r="A258" s="40" t="str">
        <f t="shared" si="3"/>
        <v>73-3</v>
      </c>
      <c r="B258" s="40">
        <v>5057</v>
      </c>
      <c r="C258" s="40">
        <v>2</v>
      </c>
      <c r="D258" s="40" t="s">
        <v>66</v>
      </c>
      <c r="E258" s="40">
        <v>73</v>
      </c>
      <c r="F258" s="40" t="s">
        <v>132</v>
      </c>
      <c r="G258" s="40">
        <v>3</v>
      </c>
      <c r="H258" s="40">
        <v>3102294</v>
      </c>
      <c r="I258" s="44">
        <v>0.59499999999999997</v>
      </c>
      <c r="J258" s="40">
        <v>0.55000000000000004</v>
      </c>
      <c r="K258" s="44">
        <v>190.14500000000001</v>
      </c>
      <c r="L258" s="40">
        <v>190.63</v>
      </c>
      <c r="M258" s="40">
        <v>190.08</v>
      </c>
      <c r="N258" s="40">
        <v>190.63</v>
      </c>
      <c r="O258" s="40">
        <v>0</v>
      </c>
      <c r="P258" s="40" t="s">
        <v>133</v>
      </c>
      <c r="Q258" s="40" t="s">
        <v>815</v>
      </c>
      <c r="R258" s="40" t="s">
        <v>134</v>
      </c>
      <c r="S258" s="40">
        <v>1</v>
      </c>
      <c r="T258" s="40">
        <v>62</v>
      </c>
      <c r="U258" s="40">
        <v>5</v>
      </c>
      <c r="V258" s="40" t="s">
        <v>137</v>
      </c>
      <c r="W258" s="40" t="s">
        <v>134</v>
      </c>
      <c r="Z258" s="40" t="s">
        <v>816</v>
      </c>
    </row>
    <row r="259" spans="1:26">
      <c r="A259" s="40" t="str">
        <f t="shared" si="3"/>
        <v>73-4</v>
      </c>
      <c r="B259" s="40">
        <v>5057</v>
      </c>
      <c r="C259" s="40">
        <v>2</v>
      </c>
      <c r="D259" s="40" t="s">
        <v>66</v>
      </c>
      <c r="E259" s="40">
        <v>73</v>
      </c>
      <c r="F259" s="40" t="s">
        <v>132</v>
      </c>
      <c r="G259" s="40">
        <v>4</v>
      </c>
      <c r="H259" s="40">
        <v>3102296</v>
      </c>
      <c r="I259" s="44">
        <v>0.755</v>
      </c>
      <c r="J259" s="40">
        <v>0.73</v>
      </c>
      <c r="K259" s="44">
        <v>190.74</v>
      </c>
      <c r="L259" s="40">
        <v>191.36</v>
      </c>
      <c r="M259" s="40">
        <v>190.63</v>
      </c>
      <c r="N259" s="40">
        <v>191.36</v>
      </c>
      <c r="O259" s="40">
        <v>0</v>
      </c>
      <c r="P259" s="40" t="s">
        <v>138</v>
      </c>
      <c r="Q259" s="40" t="s">
        <v>817</v>
      </c>
      <c r="R259" s="40" t="s">
        <v>134</v>
      </c>
      <c r="S259" s="40">
        <v>2</v>
      </c>
      <c r="T259" s="40">
        <v>63</v>
      </c>
      <c r="U259" s="40">
        <v>1</v>
      </c>
      <c r="V259" s="40" t="s">
        <v>135</v>
      </c>
      <c r="W259" s="40" t="s">
        <v>134</v>
      </c>
      <c r="Z259" s="40" t="s">
        <v>818</v>
      </c>
    </row>
    <row r="260" spans="1:26">
      <c r="A260" s="40" t="str">
        <f t="shared" ref="A260:A323" si="4">E260&amp;"-"&amp;G260</f>
        <v>74-1</v>
      </c>
      <c r="B260" s="40">
        <v>5057</v>
      </c>
      <c r="C260" s="40">
        <v>2</v>
      </c>
      <c r="D260" s="40" t="s">
        <v>66</v>
      </c>
      <c r="E260" s="40">
        <v>74</v>
      </c>
      <c r="F260" s="40" t="s">
        <v>132</v>
      </c>
      <c r="G260" s="40">
        <v>1</v>
      </c>
      <c r="H260" s="40">
        <v>3102298</v>
      </c>
      <c r="I260" s="44">
        <v>0.93500000000000005</v>
      </c>
      <c r="J260" s="40">
        <v>0.93</v>
      </c>
      <c r="K260" s="44">
        <v>191.5</v>
      </c>
      <c r="L260" s="40">
        <v>192.43</v>
      </c>
      <c r="M260" s="40">
        <v>191.5</v>
      </c>
      <c r="N260" s="40">
        <v>192.43</v>
      </c>
      <c r="O260" s="40">
        <v>0</v>
      </c>
      <c r="P260" s="40" t="s">
        <v>138</v>
      </c>
      <c r="Q260" s="40" t="s">
        <v>819</v>
      </c>
      <c r="R260" s="40" t="s">
        <v>134</v>
      </c>
      <c r="S260" s="40">
        <v>1</v>
      </c>
      <c r="T260" s="40">
        <v>63</v>
      </c>
      <c r="U260" s="40">
        <v>2</v>
      </c>
      <c r="V260" s="40" t="s">
        <v>136</v>
      </c>
      <c r="W260" s="40" t="s">
        <v>134</v>
      </c>
      <c r="Z260" s="40" t="s">
        <v>820</v>
      </c>
    </row>
    <row r="261" spans="1:26">
      <c r="A261" s="40" t="str">
        <f t="shared" si="4"/>
        <v>74-2</v>
      </c>
      <c r="B261" s="40">
        <v>5057</v>
      </c>
      <c r="C261" s="40">
        <v>2</v>
      </c>
      <c r="D261" s="40" t="s">
        <v>66</v>
      </c>
      <c r="E261" s="40">
        <v>74</v>
      </c>
      <c r="F261" s="40" t="s">
        <v>132</v>
      </c>
      <c r="G261" s="40">
        <v>2</v>
      </c>
      <c r="H261" s="40">
        <v>3102300</v>
      </c>
      <c r="I261" s="44">
        <v>0.78</v>
      </c>
      <c r="J261" s="40">
        <v>0.75</v>
      </c>
      <c r="K261" s="44">
        <v>192.435</v>
      </c>
      <c r="L261" s="40">
        <v>193.18</v>
      </c>
      <c r="M261" s="40">
        <v>192.43</v>
      </c>
      <c r="N261" s="40">
        <v>193.18</v>
      </c>
      <c r="O261" s="40">
        <v>0</v>
      </c>
      <c r="P261" s="40" t="s">
        <v>138</v>
      </c>
      <c r="Q261" s="40" t="s">
        <v>821</v>
      </c>
      <c r="R261" s="40" t="s">
        <v>134</v>
      </c>
      <c r="S261" s="40">
        <v>2</v>
      </c>
      <c r="T261" s="40">
        <v>63</v>
      </c>
      <c r="U261" s="40">
        <v>3</v>
      </c>
      <c r="V261" s="40" t="s">
        <v>136</v>
      </c>
      <c r="W261" s="40" t="s">
        <v>134</v>
      </c>
      <c r="Z261" s="40" t="s">
        <v>822</v>
      </c>
    </row>
    <row r="262" spans="1:26">
      <c r="A262" s="40" t="str">
        <f t="shared" si="4"/>
        <v>74-3</v>
      </c>
      <c r="B262" s="40">
        <v>5057</v>
      </c>
      <c r="C262" s="40">
        <v>2</v>
      </c>
      <c r="D262" s="40" t="s">
        <v>66</v>
      </c>
      <c r="E262" s="40">
        <v>74</v>
      </c>
      <c r="F262" s="40" t="s">
        <v>132</v>
      </c>
      <c r="G262" s="40">
        <v>3</v>
      </c>
      <c r="H262" s="40">
        <v>3102302</v>
      </c>
      <c r="I262" s="44">
        <v>0.78</v>
      </c>
      <c r="J262" s="40">
        <v>0.77</v>
      </c>
      <c r="K262" s="44">
        <v>193.215</v>
      </c>
      <c r="L262" s="40">
        <v>193.95</v>
      </c>
      <c r="M262" s="40">
        <v>193.18</v>
      </c>
      <c r="N262" s="40">
        <v>193.95</v>
      </c>
      <c r="O262" s="40">
        <v>0</v>
      </c>
      <c r="P262" s="40" t="s">
        <v>138</v>
      </c>
      <c r="Q262" s="40" t="s">
        <v>823</v>
      </c>
      <c r="R262" s="40" t="s">
        <v>134</v>
      </c>
      <c r="S262" s="40">
        <v>1</v>
      </c>
      <c r="T262" s="40">
        <v>63</v>
      </c>
      <c r="U262" s="40">
        <v>4</v>
      </c>
      <c r="V262" s="40" t="s">
        <v>136</v>
      </c>
      <c r="W262" s="40" t="s">
        <v>134</v>
      </c>
      <c r="Z262" s="40" t="s">
        <v>824</v>
      </c>
    </row>
    <row r="263" spans="1:26">
      <c r="A263" s="40" t="str">
        <f t="shared" si="4"/>
        <v>74-4</v>
      </c>
      <c r="B263" s="40">
        <v>5057</v>
      </c>
      <c r="C263" s="40">
        <v>2</v>
      </c>
      <c r="D263" s="40" t="s">
        <v>66</v>
      </c>
      <c r="E263" s="40">
        <v>74</v>
      </c>
      <c r="F263" s="40" t="s">
        <v>132</v>
      </c>
      <c r="G263" s="40">
        <v>4</v>
      </c>
      <c r="H263" s="40">
        <v>3102304</v>
      </c>
      <c r="I263" s="44">
        <v>0.58499999999999996</v>
      </c>
      <c r="J263" s="40">
        <v>0.56000000000000005</v>
      </c>
      <c r="K263" s="44">
        <v>193.995</v>
      </c>
      <c r="L263" s="40">
        <v>194.51</v>
      </c>
      <c r="M263" s="40">
        <v>193.95</v>
      </c>
      <c r="N263" s="40">
        <v>194.51</v>
      </c>
      <c r="O263" s="40">
        <v>0</v>
      </c>
      <c r="P263" s="40" t="s">
        <v>138</v>
      </c>
      <c r="Q263" s="40" t="s">
        <v>825</v>
      </c>
      <c r="R263" s="40" t="s">
        <v>134</v>
      </c>
      <c r="S263" s="40">
        <v>1</v>
      </c>
      <c r="T263" s="40">
        <v>63</v>
      </c>
      <c r="U263" s="40">
        <v>5</v>
      </c>
      <c r="V263" s="40" t="s">
        <v>137</v>
      </c>
      <c r="W263" s="40" t="s">
        <v>134</v>
      </c>
      <c r="Z263" s="40" t="s">
        <v>826</v>
      </c>
    </row>
    <row r="264" spans="1:26">
      <c r="A264" s="40" t="str">
        <f t="shared" si="4"/>
        <v>75-1</v>
      </c>
      <c r="B264" s="40">
        <v>5057</v>
      </c>
      <c r="C264" s="40">
        <v>2</v>
      </c>
      <c r="D264" s="40" t="s">
        <v>66</v>
      </c>
      <c r="E264" s="40">
        <v>75</v>
      </c>
      <c r="F264" s="40" t="s">
        <v>132</v>
      </c>
      <c r="G264" s="40">
        <v>1</v>
      </c>
      <c r="H264" s="40">
        <v>3102306</v>
      </c>
      <c r="I264" s="44">
        <v>0.89</v>
      </c>
      <c r="J264" s="40">
        <v>0.88</v>
      </c>
      <c r="K264" s="44">
        <v>194.55</v>
      </c>
      <c r="L264" s="40">
        <v>195.43</v>
      </c>
      <c r="M264" s="40">
        <v>194.55</v>
      </c>
      <c r="N264" s="40">
        <v>195.43</v>
      </c>
      <c r="O264" s="40">
        <v>0</v>
      </c>
      <c r="P264" s="40" t="s">
        <v>133</v>
      </c>
      <c r="Q264" s="40" t="s">
        <v>827</v>
      </c>
      <c r="R264" s="40" t="s">
        <v>134</v>
      </c>
      <c r="S264" s="40">
        <v>1</v>
      </c>
      <c r="T264" s="40">
        <v>64</v>
      </c>
      <c r="U264" s="40">
        <v>1</v>
      </c>
      <c r="V264" s="40" t="s">
        <v>135</v>
      </c>
      <c r="W264" s="40" t="s">
        <v>134</v>
      </c>
      <c r="Z264" s="40" t="s">
        <v>828</v>
      </c>
    </row>
    <row r="265" spans="1:26">
      <c r="A265" s="40" t="str">
        <f t="shared" si="4"/>
        <v>75-2</v>
      </c>
      <c r="B265" s="40">
        <v>5057</v>
      </c>
      <c r="C265" s="40">
        <v>2</v>
      </c>
      <c r="D265" s="40" t="s">
        <v>66</v>
      </c>
      <c r="E265" s="40">
        <v>75</v>
      </c>
      <c r="F265" s="40" t="s">
        <v>132</v>
      </c>
      <c r="G265" s="40">
        <v>2</v>
      </c>
      <c r="H265" s="40">
        <v>3102308</v>
      </c>
      <c r="I265" s="44">
        <v>0.8</v>
      </c>
      <c r="J265" s="40">
        <v>0.78</v>
      </c>
      <c r="K265" s="44">
        <v>195.44</v>
      </c>
      <c r="L265" s="40">
        <v>196.21</v>
      </c>
      <c r="M265" s="40">
        <v>195.43</v>
      </c>
      <c r="N265" s="40">
        <v>196.21</v>
      </c>
      <c r="O265" s="40">
        <v>0</v>
      </c>
      <c r="P265" s="40" t="s">
        <v>133</v>
      </c>
      <c r="Q265" s="40" t="s">
        <v>829</v>
      </c>
      <c r="R265" s="40" t="s">
        <v>134</v>
      </c>
      <c r="S265" s="40">
        <v>1</v>
      </c>
      <c r="T265" s="40">
        <v>64</v>
      </c>
      <c r="U265" s="40">
        <v>2</v>
      </c>
      <c r="V265" s="40" t="s">
        <v>136</v>
      </c>
      <c r="W265" s="40" t="s">
        <v>134</v>
      </c>
      <c r="Z265" s="40" t="s">
        <v>830</v>
      </c>
    </row>
    <row r="266" spans="1:26">
      <c r="A266" s="40" t="str">
        <f t="shared" si="4"/>
        <v>75-3</v>
      </c>
      <c r="B266" s="46">
        <v>5057</v>
      </c>
      <c r="C266" s="46">
        <v>2</v>
      </c>
      <c r="D266" s="46" t="s">
        <v>66</v>
      </c>
      <c r="E266" s="46">
        <v>75</v>
      </c>
      <c r="F266" s="46" t="s">
        <v>132</v>
      </c>
      <c r="G266" s="46">
        <v>3</v>
      </c>
      <c r="H266" s="46">
        <v>3102310</v>
      </c>
      <c r="I266" s="44">
        <v>0.54</v>
      </c>
      <c r="J266" s="46">
        <v>0.52</v>
      </c>
      <c r="K266" s="44">
        <v>196.24</v>
      </c>
      <c r="L266" s="46">
        <v>196.73</v>
      </c>
      <c r="M266" s="46">
        <v>196.21</v>
      </c>
      <c r="N266" s="46">
        <v>196.73</v>
      </c>
      <c r="O266" s="46">
        <v>0</v>
      </c>
      <c r="P266" s="46" t="s">
        <v>133</v>
      </c>
      <c r="Q266" s="46" t="s">
        <v>831</v>
      </c>
      <c r="R266" s="46" t="s">
        <v>134</v>
      </c>
      <c r="S266" s="46">
        <v>1</v>
      </c>
      <c r="T266" s="46">
        <v>64</v>
      </c>
      <c r="U266" s="46">
        <v>3</v>
      </c>
      <c r="V266" s="46" t="s">
        <v>136</v>
      </c>
      <c r="W266" s="46" t="s">
        <v>134</v>
      </c>
      <c r="X266" s="46"/>
      <c r="Y266" s="46"/>
      <c r="Z266" s="46" t="s">
        <v>832</v>
      </c>
    </row>
    <row r="267" spans="1:26">
      <c r="A267" s="40" t="str">
        <f t="shared" si="4"/>
        <v>75-4</v>
      </c>
      <c r="B267" s="40">
        <v>5057</v>
      </c>
      <c r="C267" s="40">
        <v>2</v>
      </c>
      <c r="D267" s="40" t="s">
        <v>66</v>
      </c>
      <c r="E267" s="40">
        <v>75</v>
      </c>
      <c r="F267" s="40" t="s">
        <v>132</v>
      </c>
      <c r="G267" s="40">
        <v>4</v>
      </c>
      <c r="H267" s="40">
        <v>3102312</v>
      </c>
      <c r="I267" s="44">
        <v>0.92</v>
      </c>
      <c r="J267" s="40">
        <v>0.91</v>
      </c>
      <c r="K267" s="44">
        <v>196.78</v>
      </c>
      <c r="L267" s="40">
        <v>197.64</v>
      </c>
      <c r="M267" s="40">
        <v>196.73</v>
      </c>
      <c r="N267" s="40">
        <v>197.64</v>
      </c>
      <c r="O267" s="40">
        <v>0</v>
      </c>
      <c r="P267" s="40" t="s">
        <v>133</v>
      </c>
      <c r="Q267" s="40" t="s">
        <v>833</v>
      </c>
      <c r="R267" s="40" t="s">
        <v>134</v>
      </c>
      <c r="S267" s="40">
        <v>1</v>
      </c>
      <c r="T267" s="40">
        <v>64</v>
      </c>
      <c r="U267" s="40">
        <v>4</v>
      </c>
      <c r="V267" s="40" t="s">
        <v>136</v>
      </c>
      <c r="W267" s="40" t="s">
        <v>134</v>
      </c>
      <c r="Z267" s="40" t="s">
        <v>834</v>
      </c>
    </row>
    <row r="268" spans="1:26">
      <c r="A268" s="40" t="str">
        <f t="shared" si="4"/>
        <v>76-1</v>
      </c>
      <c r="B268" s="40">
        <v>5057</v>
      </c>
      <c r="C268" s="40">
        <v>2</v>
      </c>
      <c r="D268" s="40" t="s">
        <v>66</v>
      </c>
      <c r="E268" s="40">
        <v>76</v>
      </c>
      <c r="F268" s="40" t="s">
        <v>132</v>
      </c>
      <c r="G268" s="40">
        <v>1</v>
      </c>
      <c r="H268" s="40">
        <v>3102314</v>
      </c>
      <c r="I268" s="44">
        <v>0.9</v>
      </c>
      <c r="J268" s="40">
        <v>0.89</v>
      </c>
      <c r="K268" s="44">
        <v>197.6</v>
      </c>
      <c r="L268" s="40">
        <v>198.49</v>
      </c>
      <c r="M268" s="40">
        <v>197.6</v>
      </c>
      <c r="N268" s="40">
        <v>198.49</v>
      </c>
      <c r="O268" s="40">
        <v>0</v>
      </c>
      <c r="P268" s="40" t="s">
        <v>133</v>
      </c>
      <c r="Q268" s="40" t="s">
        <v>835</v>
      </c>
      <c r="R268" s="40" t="s">
        <v>134</v>
      </c>
      <c r="S268" s="40">
        <v>1</v>
      </c>
      <c r="T268" s="40">
        <v>64</v>
      </c>
      <c r="U268" s="40">
        <v>5</v>
      </c>
      <c r="V268" s="40" t="s">
        <v>137</v>
      </c>
      <c r="W268" s="40" t="s">
        <v>134</v>
      </c>
      <c r="Z268" s="40" t="s">
        <v>836</v>
      </c>
    </row>
    <row r="269" spans="1:26">
      <c r="A269" s="40" t="str">
        <f t="shared" si="4"/>
        <v>76-2</v>
      </c>
      <c r="B269" s="40">
        <v>5057</v>
      </c>
      <c r="C269" s="40">
        <v>2</v>
      </c>
      <c r="D269" s="40" t="s">
        <v>66</v>
      </c>
      <c r="E269" s="40">
        <v>76</v>
      </c>
      <c r="F269" s="40" t="s">
        <v>132</v>
      </c>
      <c r="G269" s="40">
        <v>2</v>
      </c>
      <c r="H269" s="40">
        <v>3102316</v>
      </c>
      <c r="I269" s="44">
        <v>0.83</v>
      </c>
      <c r="J269" s="40">
        <v>0.8</v>
      </c>
      <c r="K269" s="44">
        <v>198.5</v>
      </c>
      <c r="L269" s="40">
        <v>199.29</v>
      </c>
      <c r="M269" s="40">
        <v>198.49</v>
      </c>
      <c r="N269" s="40">
        <v>199.29</v>
      </c>
      <c r="O269" s="40">
        <v>0</v>
      </c>
      <c r="P269" s="40" t="s">
        <v>133</v>
      </c>
      <c r="Q269" s="40" t="s">
        <v>837</v>
      </c>
      <c r="R269" s="40" t="s">
        <v>134</v>
      </c>
      <c r="S269" s="40">
        <v>1</v>
      </c>
      <c r="T269" s="40">
        <v>65</v>
      </c>
      <c r="U269" s="40">
        <v>1</v>
      </c>
      <c r="V269" s="40" t="s">
        <v>135</v>
      </c>
      <c r="W269" s="40" t="s">
        <v>134</v>
      </c>
      <c r="Z269" s="40" t="s">
        <v>838</v>
      </c>
    </row>
    <row r="270" spans="1:26">
      <c r="A270" s="40" t="str">
        <f t="shared" si="4"/>
        <v>76-3</v>
      </c>
      <c r="B270" s="40">
        <v>5057</v>
      </c>
      <c r="C270" s="40">
        <v>2</v>
      </c>
      <c r="D270" s="40" t="s">
        <v>66</v>
      </c>
      <c r="E270" s="40">
        <v>76</v>
      </c>
      <c r="F270" s="40" t="s">
        <v>132</v>
      </c>
      <c r="G270" s="40">
        <v>3</v>
      </c>
      <c r="H270" s="40">
        <v>3102318</v>
      </c>
      <c r="I270" s="44">
        <v>0.7</v>
      </c>
      <c r="J270" s="40">
        <v>0.65</v>
      </c>
      <c r="K270" s="44">
        <v>199.33</v>
      </c>
      <c r="L270" s="40">
        <v>199.94</v>
      </c>
      <c r="M270" s="40">
        <v>199.29</v>
      </c>
      <c r="N270" s="40">
        <v>199.94</v>
      </c>
      <c r="O270" s="40">
        <v>0</v>
      </c>
      <c r="P270" s="40" t="s">
        <v>133</v>
      </c>
      <c r="Q270" s="40" t="s">
        <v>839</v>
      </c>
      <c r="R270" s="40" t="s">
        <v>134</v>
      </c>
      <c r="S270" s="40">
        <v>1</v>
      </c>
      <c r="T270" s="40">
        <v>65</v>
      </c>
      <c r="U270" s="40">
        <v>2</v>
      </c>
      <c r="V270" s="40" t="s">
        <v>136</v>
      </c>
      <c r="W270" s="40" t="s">
        <v>134</v>
      </c>
      <c r="Z270" s="40" t="s">
        <v>840</v>
      </c>
    </row>
    <row r="271" spans="1:26">
      <c r="A271" s="40" t="str">
        <f t="shared" si="4"/>
        <v>76-4</v>
      </c>
      <c r="B271" s="46">
        <v>5057</v>
      </c>
      <c r="C271" s="46">
        <v>2</v>
      </c>
      <c r="D271" s="46" t="s">
        <v>66</v>
      </c>
      <c r="E271" s="46">
        <v>76</v>
      </c>
      <c r="F271" s="46" t="s">
        <v>132</v>
      </c>
      <c r="G271" s="46">
        <v>4</v>
      </c>
      <c r="H271" s="46">
        <v>3102320</v>
      </c>
      <c r="I271" s="44">
        <v>0.76</v>
      </c>
      <c r="J271" s="46">
        <v>0.74</v>
      </c>
      <c r="K271" s="44">
        <v>200.03</v>
      </c>
      <c r="L271" s="46">
        <v>200.68</v>
      </c>
      <c r="M271" s="46">
        <v>199.94</v>
      </c>
      <c r="N271" s="46">
        <v>200.68</v>
      </c>
      <c r="O271" s="46">
        <v>0</v>
      </c>
      <c r="P271" s="46" t="s">
        <v>133</v>
      </c>
      <c r="Q271" s="46" t="s">
        <v>841</v>
      </c>
      <c r="R271" s="46" t="s">
        <v>134</v>
      </c>
      <c r="S271" s="46">
        <v>1</v>
      </c>
      <c r="T271" s="46">
        <v>65</v>
      </c>
      <c r="U271" s="46">
        <v>3</v>
      </c>
      <c r="V271" s="46" t="s">
        <v>136</v>
      </c>
      <c r="W271" s="46" t="s">
        <v>134</v>
      </c>
      <c r="X271" s="46"/>
      <c r="Y271" s="46"/>
      <c r="Z271" s="46" t="s">
        <v>842</v>
      </c>
    </row>
    <row r="272" spans="1:26">
      <c r="A272" s="40" t="str">
        <f t="shared" si="4"/>
        <v>77-1</v>
      </c>
      <c r="B272" s="40">
        <v>5057</v>
      </c>
      <c r="C272" s="40">
        <v>2</v>
      </c>
      <c r="D272" s="40" t="s">
        <v>66</v>
      </c>
      <c r="E272" s="40">
        <v>77</v>
      </c>
      <c r="F272" s="40" t="s">
        <v>132</v>
      </c>
      <c r="G272" s="40">
        <v>1</v>
      </c>
      <c r="H272" s="40">
        <v>3102322</v>
      </c>
      <c r="I272" s="44">
        <v>0.86499999999999999</v>
      </c>
      <c r="J272" s="40">
        <v>0.84</v>
      </c>
      <c r="K272" s="44">
        <v>200.65</v>
      </c>
      <c r="L272" s="40">
        <v>201.49</v>
      </c>
      <c r="M272" s="40">
        <v>200.65</v>
      </c>
      <c r="N272" s="40">
        <v>201.49</v>
      </c>
      <c r="O272" s="40">
        <v>0</v>
      </c>
      <c r="P272" s="40" t="s">
        <v>133</v>
      </c>
      <c r="Q272" s="40" t="s">
        <v>843</v>
      </c>
      <c r="R272" s="40" t="s">
        <v>134</v>
      </c>
      <c r="S272" s="40">
        <v>1</v>
      </c>
      <c r="T272" s="40">
        <v>65</v>
      </c>
      <c r="U272" s="40">
        <v>4</v>
      </c>
      <c r="V272" s="40" t="s">
        <v>136</v>
      </c>
      <c r="W272" s="40" t="s">
        <v>134</v>
      </c>
      <c r="Z272" s="40" t="s">
        <v>844</v>
      </c>
    </row>
    <row r="273" spans="1:26">
      <c r="A273" s="40" t="str">
        <f t="shared" si="4"/>
        <v>77-2</v>
      </c>
      <c r="B273" s="40">
        <v>5057</v>
      </c>
      <c r="C273" s="40">
        <v>2</v>
      </c>
      <c r="D273" s="40" t="s">
        <v>66</v>
      </c>
      <c r="E273" s="40">
        <v>77</v>
      </c>
      <c r="F273" s="40" t="s">
        <v>132</v>
      </c>
      <c r="G273" s="40">
        <v>2</v>
      </c>
      <c r="H273" s="40">
        <v>3102324</v>
      </c>
      <c r="I273" s="44">
        <v>0.85</v>
      </c>
      <c r="J273" s="40">
        <v>0.85</v>
      </c>
      <c r="K273" s="44">
        <v>201.51500000000001</v>
      </c>
      <c r="L273" s="40">
        <v>202.34</v>
      </c>
      <c r="M273" s="40">
        <v>201.49</v>
      </c>
      <c r="N273" s="40">
        <v>202.34</v>
      </c>
      <c r="O273" s="40">
        <v>0</v>
      </c>
      <c r="P273" s="40" t="s">
        <v>133</v>
      </c>
      <c r="Q273" s="40" t="s">
        <v>845</v>
      </c>
      <c r="R273" s="40" t="s">
        <v>134</v>
      </c>
      <c r="S273" s="40">
        <v>1</v>
      </c>
      <c r="T273" s="40">
        <v>65</v>
      </c>
      <c r="U273" s="40">
        <v>5</v>
      </c>
      <c r="V273" s="40" t="s">
        <v>137</v>
      </c>
      <c r="W273" s="40" t="s">
        <v>134</v>
      </c>
      <c r="Z273" s="40" t="s">
        <v>846</v>
      </c>
    </row>
    <row r="274" spans="1:26">
      <c r="A274" s="40" t="str">
        <f t="shared" si="4"/>
        <v>77-3</v>
      </c>
      <c r="B274" s="40">
        <v>5057</v>
      </c>
      <c r="C274" s="40">
        <v>2</v>
      </c>
      <c r="D274" s="40" t="s">
        <v>66</v>
      </c>
      <c r="E274" s="40">
        <v>77</v>
      </c>
      <c r="F274" s="40" t="s">
        <v>132</v>
      </c>
      <c r="G274" s="40">
        <v>3</v>
      </c>
      <c r="H274" s="40">
        <v>3102326</v>
      </c>
      <c r="I274" s="44">
        <v>0.61</v>
      </c>
      <c r="J274" s="40">
        <v>0.6</v>
      </c>
      <c r="K274" s="44">
        <v>202.36500000000001</v>
      </c>
      <c r="L274" s="40">
        <v>202.94</v>
      </c>
      <c r="M274" s="40">
        <v>202.34</v>
      </c>
      <c r="N274" s="40">
        <v>202.94</v>
      </c>
      <c r="O274" s="40">
        <v>0</v>
      </c>
      <c r="P274" s="40" t="s">
        <v>133</v>
      </c>
      <c r="Q274" s="40" t="s">
        <v>847</v>
      </c>
      <c r="R274" s="40" t="s">
        <v>134</v>
      </c>
      <c r="S274" s="40">
        <v>1</v>
      </c>
      <c r="T274" s="40">
        <v>66</v>
      </c>
      <c r="U274" s="40">
        <v>1</v>
      </c>
      <c r="V274" s="40" t="s">
        <v>135</v>
      </c>
      <c r="W274" s="40" t="s">
        <v>134</v>
      </c>
      <c r="Z274" s="40" t="s">
        <v>848</v>
      </c>
    </row>
    <row r="275" spans="1:26">
      <c r="A275" s="40" t="str">
        <f t="shared" si="4"/>
        <v>77-4</v>
      </c>
      <c r="B275" s="40">
        <v>5057</v>
      </c>
      <c r="C275" s="40">
        <v>2</v>
      </c>
      <c r="D275" s="40" t="s">
        <v>66</v>
      </c>
      <c r="E275" s="40">
        <v>77</v>
      </c>
      <c r="F275" s="40" t="s">
        <v>132</v>
      </c>
      <c r="G275" s="40">
        <v>4</v>
      </c>
      <c r="H275" s="40">
        <v>3102328</v>
      </c>
      <c r="I275" s="44">
        <v>0.72</v>
      </c>
      <c r="J275" s="40">
        <v>0.71</v>
      </c>
      <c r="K275" s="44">
        <v>202.97500000000002</v>
      </c>
      <c r="L275" s="40">
        <v>203.65</v>
      </c>
      <c r="M275" s="40">
        <v>202.94</v>
      </c>
      <c r="N275" s="40">
        <v>203.65</v>
      </c>
      <c r="O275" s="40">
        <v>0</v>
      </c>
      <c r="P275" s="40" t="s">
        <v>133</v>
      </c>
      <c r="Q275" s="40" t="s">
        <v>849</v>
      </c>
      <c r="R275" s="40" t="s">
        <v>134</v>
      </c>
      <c r="S275" s="40">
        <v>1</v>
      </c>
      <c r="T275" s="40">
        <v>66</v>
      </c>
      <c r="U275" s="40">
        <v>2</v>
      </c>
      <c r="V275" s="40" t="s">
        <v>136</v>
      </c>
      <c r="W275" s="40" t="s">
        <v>134</v>
      </c>
      <c r="Z275" s="40" t="s">
        <v>850</v>
      </c>
    </row>
    <row r="276" spans="1:26">
      <c r="A276" s="40" t="str">
        <f t="shared" si="4"/>
        <v>78-1</v>
      </c>
      <c r="B276" s="40">
        <v>5057</v>
      </c>
      <c r="C276" s="40">
        <v>2</v>
      </c>
      <c r="D276" s="40" t="s">
        <v>66</v>
      </c>
      <c r="E276" s="40">
        <v>78</v>
      </c>
      <c r="F276" s="40" t="s">
        <v>132</v>
      </c>
      <c r="G276" s="40">
        <v>1</v>
      </c>
      <c r="H276" s="40">
        <v>3102330</v>
      </c>
      <c r="I276" s="44">
        <v>0.9</v>
      </c>
      <c r="J276" s="40">
        <v>0.9</v>
      </c>
      <c r="K276" s="44">
        <v>203.7</v>
      </c>
      <c r="L276" s="40">
        <v>204.6</v>
      </c>
      <c r="M276" s="40">
        <v>203.7</v>
      </c>
      <c r="N276" s="40">
        <v>204.6</v>
      </c>
      <c r="O276" s="40">
        <v>0</v>
      </c>
      <c r="P276" s="40" t="s">
        <v>133</v>
      </c>
      <c r="Q276" s="40" t="s">
        <v>851</v>
      </c>
      <c r="R276" s="40" t="s">
        <v>134</v>
      </c>
      <c r="S276" s="40">
        <v>1</v>
      </c>
      <c r="T276" s="40">
        <v>66</v>
      </c>
      <c r="U276" s="40">
        <v>3</v>
      </c>
      <c r="V276" s="40" t="s">
        <v>136</v>
      </c>
      <c r="W276" s="40" t="s">
        <v>134</v>
      </c>
      <c r="Z276" s="40" t="s">
        <v>852</v>
      </c>
    </row>
    <row r="277" spans="1:26">
      <c r="A277" s="40" t="str">
        <f t="shared" si="4"/>
        <v>78-2</v>
      </c>
      <c r="B277" s="40">
        <v>5057</v>
      </c>
      <c r="C277" s="40">
        <v>2</v>
      </c>
      <c r="D277" s="40" t="s">
        <v>66</v>
      </c>
      <c r="E277" s="40">
        <v>78</v>
      </c>
      <c r="F277" s="40" t="s">
        <v>132</v>
      </c>
      <c r="G277" s="40">
        <v>2</v>
      </c>
      <c r="H277" s="40">
        <v>3102332</v>
      </c>
      <c r="I277" s="44">
        <v>0.76</v>
      </c>
      <c r="J277" s="40">
        <v>0.76</v>
      </c>
      <c r="K277" s="44">
        <v>204.6</v>
      </c>
      <c r="L277" s="40">
        <v>205.36</v>
      </c>
      <c r="M277" s="40">
        <v>204.6</v>
      </c>
      <c r="N277" s="40">
        <v>205.36</v>
      </c>
      <c r="O277" s="40">
        <v>0</v>
      </c>
      <c r="P277" s="40" t="s">
        <v>133</v>
      </c>
      <c r="Q277" s="40" t="s">
        <v>853</v>
      </c>
      <c r="R277" s="40" t="s">
        <v>134</v>
      </c>
      <c r="S277" s="40">
        <v>1</v>
      </c>
      <c r="T277" s="40">
        <v>66</v>
      </c>
      <c r="U277" s="40">
        <v>4</v>
      </c>
      <c r="V277" s="40" t="s">
        <v>136</v>
      </c>
      <c r="W277" s="40" t="s">
        <v>134</v>
      </c>
      <c r="Z277" s="40" t="s">
        <v>854</v>
      </c>
    </row>
    <row r="278" spans="1:26">
      <c r="A278" s="40" t="str">
        <f t="shared" si="4"/>
        <v>78-3</v>
      </c>
      <c r="B278" s="40">
        <v>5057</v>
      </c>
      <c r="C278" s="40">
        <v>2</v>
      </c>
      <c r="D278" s="40" t="s">
        <v>66</v>
      </c>
      <c r="E278" s="40">
        <v>78</v>
      </c>
      <c r="F278" s="40" t="s">
        <v>132</v>
      </c>
      <c r="G278" s="40">
        <v>3</v>
      </c>
      <c r="H278" s="40">
        <v>3102334</v>
      </c>
      <c r="I278" s="44">
        <v>0.86499999999999999</v>
      </c>
      <c r="J278" s="40">
        <v>0.86</v>
      </c>
      <c r="K278" s="44">
        <v>205.35999999999999</v>
      </c>
      <c r="L278" s="40">
        <v>206.22</v>
      </c>
      <c r="M278" s="40">
        <v>205.36</v>
      </c>
      <c r="N278" s="40">
        <v>206.22</v>
      </c>
      <c r="O278" s="40">
        <v>0</v>
      </c>
      <c r="P278" s="40" t="s">
        <v>133</v>
      </c>
      <c r="Q278" s="40" t="s">
        <v>855</v>
      </c>
      <c r="R278" s="40" t="s">
        <v>134</v>
      </c>
      <c r="S278" s="40">
        <v>1</v>
      </c>
      <c r="T278" s="40">
        <v>66</v>
      </c>
      <c r="U278" s="40">
        <v>5</v>
      </c>
      <c r="V278" s="40" t="s">
        <v>137</v>
      </c>
      <c r="W278" s="40" t="s">
        <v>134</v>
      </c>
      <c r="Z278" s="40" t="s">
        <v>856</v>
      </c>
    </row>
    <row r="279" spans="1:26">
      <c r="A279" s="40" t="str">
        <f t="shared" si="4"/>
        <v>78-4</v>
      </c>
      <c r="B279" s="40">
        <v>5057</v>
      </c>
      <c r="C279" s="40">
        <v>2</v>
      </c>
      <c r="D279" s="40" t="s">
        <v>66</v>
      </c>
      <c r="E279" s="40">
        <v>78</v>
      </c>
      <c r="F279" s="40" t="s">
        <v>132</v>
      </c>
      <c r="G279" s="40">
        <v>4</v>
      </c>
      <c r="H279" s="40">
        <v>3102336</v>
      </c>
      <c r="I279" s="44">
        <v>0.59499999999999997</v>
      </c>
      <c r="J279" s="40">
        <v>0.59</v>
      </c>
      <c r="K279" s="44">
        <v>206.22499999999999</v>
      </c>
      <c r="L279" s="40">
        <v>206.81</v>
      </c>
      <c r="M279" s="40">
        <v>206.22</v>
      </c>
      <c r="N279" s="40">
        <v>206.81</v>
      </c>
      <c r="O279" s="40">
        <v>0</v>
      </c>
      <c r="P279" s="40" t="s">
        <v>133</v>
      </c>
      <c r="Q279" s="40" t="s">
        <v>857</v>
      </c>
      <c r="R279" s="40" t="s">
        <v>134</v>
      </c>
      <c r="S279" s="40">
        <v>1</v>
      </c>
      <c r="T279" s="40">
        <v>67</v>
      </c>
      <c r="U279" s="40">
        <v>1</v>
      </c>
      <c r="V279" s="40" t="s">
        <v>135</v>
      </c>
      <c r="W279" s="40" t="s">
        <v>134</v>
      </c>
      <c r="Z279" s="40" t="s">
        <v>858</v>
      </c>
    </row>
    <row r="280" spans="1:26">
      <c r="A280" s="40" t="str">
        <f t="shared" si="4"/>
        <v>79-1</v>
      </c>
      <c r="B280" s="40">
        <v>5057</v>
      </c>
      <c r="C280" s="40">
        <v>2</v>
      </c>
      <c r="D280" s="40" t="s">
        <v>66</v>
      </c>
      <c r="E280" s="40">
        <v>79</v>
      </c>
      <c r="F280" s="40" t="s">
        <v>132</v>
      </c>
      <c r="G280" s="40">
        <v>1</v>
      </c>
      <c r="H280" s="40">
        <v>3102338</v>
      </c>
      <c r="I280" s="44">
        <v>0.66</v>
      </c>
      <c r="J280" s="40">
        <v>0.62</v>
      </c>
      <c r="K280" s="44">
        <v>206.75</v>
      </c>
      <c r="L280" s="40">
        <v>207.37</v>
      </c>
      <c r="M280" s="40">
        <v>206.75</v>
      </c>
      <c r="N280" s="40">
        <v>207.37</v>
      </c>
      <c r="O280" s="40">
        <v>0</v>
      </c>
      <c r="P280" s="40" t="s">
        <v>133</v>
      </c>
      <c r="Q280" s="40" t="s">
        <v>859</v>
      </c>
      <c r="R280" s="40" t="s">
        <v>134</v>
      </c>
      <c r="S280" s="40">
        <v>1</v>
      </c>
      <c r="T280" s="40">
        <v>67</v>
      </c>
      <c r="U280" s="40">
        <v>2</v>
      </c>
      <c r="V280" s="40" t="s">
        <v>136</v>
      </c>
      <c r="W280" s="40" t="s">
        <v>134</v>
      </c>
      <c r="Z280" s="40" t="s">
        <v>860</v>
      </c>
    </row>
    <row r="281" spans="1:26">
      <c r="A281" s="40" t="str">
        <f t="shared" si="4"/>
        <v>79-2</v>
      </c>
      <c r="B281" s="40">
        <v>5057</v>
      </c>
      <c r="C281" s="40">
        <v>2</v>
      </c>
      <c r="D281" s="40" t="s">
        <v>66</v>
      </c>
      <c r="E281" s="40">
        <v>79</v>
      </c>
      <c r="F281" s="40" t="s">
        <v>132</v>
      </c>
      <c r="G281" s="40">
        <v>2</v>
      </c>
      <c r="H281" s="40">
        <v>3102340</v>
      </c>
      <c r="I281" s="44">
        <v>0.81</v>
      </c>
      <c r="J281" s="40">
        <v>0.76</v>
      </c>
      <c r="K281" s="44">
        <v>207.41</v>
      </c>
      <c r="L281" s="40">
        <v>208.13</v>
      </c>
      <c r="M281" s="40">
        <v>207.37</v>
      </c>
      <c r="N281" s="40">
        <v>208.13</v>
      </c>
      <c r="O281" s="40">
        <v>0</v>
      </c>
      <c r="P281" s="40" t="s">
        <v>133</v>
      </c>
      <c r="Q281" s="40" t="s">
        <v>861</v>
      </c>
      <c r="R281" s="40" t="s">
        <v>134</v>
      </c>
      <c r="S281" s="40">
        <v>1</v>
      </c>
      <c r="T281" s="40">
        <v>67</v>
      </c>
      <c r="U281" s="40">
        <v>3</v>
      </c>
      <c r="V281" s="40" t="s">
        <v>136</v>
      </c>
      <c r="W281" s="40" t="s">
        <v>134</v>
      </c>
      <c r="Z281" s="40" t="s">
        <v>862</v>
      </c>
    </row>
    <row r="282" spans="1:26">
      <c r="A282" s="40" t="str">
        <f t="shared" si="4"/>
        <v>79-3</v>
      </c>
      <c r="B282" s="46">
        <v>5057</v>
      </c>
      <c r="C282" s="46">
        <v>2</v>
      </c>
      <c r="D282" s="46" t="s">
        <v>66</v>
      </c>
      <c r="E282" s="46">
        <v>79</v>
      </c>
      <c r="F282" s="46" t="s">
        <v>132</v>
      </c>
      <c r="G282" s="46">
        <v>3</v>
      </c>
      <c r="H282" s="46">
        <v>3102342</v>
      </c>
      <c r="I282" s="44">
        <v>0.83</v>
      </c>
      <c r="J282" s="46">
        <v>0.81</v>
      </c>
      <c r="K282" s="44">
        <v>208.22</v>
      </c>
      <c r="L282" s="46">
        <v>208.94</v>
      </c>
      <c r="M282" s="46">
        <v>208.13</v>
      </c>
      <c r="N282" s="46">
        <v>208.94</v>
      </c>
      <c r="O282" s="46">
        <v>0</v>
      </c>
      <c r="P282" s="46" t="s">
        <v>133</v>
      </c>
      <c r="Q282" s="46" t="s">
        <v>863</v>
      </c>
      <c r="R282" s="46" t="s">
        <v>134</v>
      </c>
      <c r="S282" s="46">
        <v>1</v>
      </c>
      <c r="T282" s="46">
        <v>67</v>
      </c>
      <c r="U282" s="46">
        <v>4</v>
      </c>
      <c r="V282" s="46" t="s">
        <v>136</v>
      </c>
      <c r="W282" s="46" t="s">
        <v>134</v>
      </c>
      <c r="X282" s="46"/>
      <c r="Y282" s="46"/>
      <c r="Z282" s="46" t="s">
        <v>864</v>
      </c>
    </row>
    <row r="283" spans="1:26">
      <c r="A283" s="40" t="str">
        <f t="shared" si="4"/>
        <v>79-4</v>
      </c>
      <c r="B283" s="40">
        <v>5057</v>
      </c>
      <c r="C283" s="40">
        <v>2</v>
      </c>
      <c r="D283" s="40" t="s">
        <v>66</v>
      </c>
      <c r="E283" s="40">
        <v>79</v>
      </c>
      <c r="F283" s="40" t="s">
        <v>132</v>
      </c>
      <c r="G283" s="40">
        <v>4</v>
      </c>
      <c r="H283" s="40">
        <v>3102344</v>
      </c>
      <c r="I283" s="44">
        <v>0.86</v>
      </c>
      <c r="J283" s="40">
        <v>0.85</v>
      </c>
      <c r="K283" s="44">
        <v>209.05</v>
      </c>
      <c r="L283" s="40">
        <v>209.79</v>
      </c>
      <c r="M283" s="40">
        <v>208.94</v>
      </c>
      <c r="N283" s="40">
        <v>209.79</v>
      </c>
      <c r="O283" s="40">
        <v>0</v>
      </c>
      <c r="P283" s="40" t="s">
        <v>133</v>
      </c>
      <c r="Q283" s="40" t="s">
        <v>865</v>
      </c>
      <c r="R283" s="40" t="s">
        <v>134</v>
      </c>
      <c r="S283" s="40">
        <v>1</v>
      </c>
      <c r="T283" s="40">
        <v>67</v>
      </c>
      <c r="U283" s="40">
        <v>5</v>
      </c>
      <c r="V283" s="40" t="s">
        <v>137</v>
      </c>
      <c r="W283" s="40" t="s">
        <v>134</v>
      </c>
      <c r="Z283" s="40" t="s">
        <v>866</v>
      </c>
    </row>
    <row r="284" spans="1:26">
      <c r="A284" s="40" t="str">
        <f t="shared" si="4"/>
        <v>80-1</v>
      </c>
      <c r="B284" s="40">
        <v>5057</v>
      </c>
      <c r="C284" s="40">
        <v>2</v>
      </c>
      <c r="D284" s="40" t="s">
        <v>66</v>
      </c>
      <c r="E284" s="40">
        <v>80</v>
      </c>
      <c r="F284" s="40" t="s">
        <v>132</v>
      </c>
      <c r="G284" s="40">
        <v>1</v>
      </c>
      <c r="H284" s="40">
        <v>3102350</v>
      </c>
      <c r="I284" s="44">
        <v>0.87</v>
      </c>
      <c r="J284" s="40">
        <v>0.87</v>
      </c>
      <c r="K284" s="44">
        <v>209.8</v>
      </c>
      <c r="L284" s="40">
        <v>210.67</v>
      </c>
      <c r="M284" s="40">
        <v>209.8</v>
      </c>
      <c r="N284" s="40">
        <v>210.67</v>
      </c>
      <c r="O284" s="40">
        <v>0</v>
      </c>
      <c r="P284" s="40" t="s">
        <v>133</v>
      </c>
      <c r="Q284" s="40" t="s">
        <v>867</v>
      </c>
      <c r="R284" s="40" t="s">
        <v>134</v>
      </c>
      <c r="S284" s="40">
        <v>2</v>
      </c>
      <c r="T284" s="40">
        <v>68</v>
      </c>
      <c r="U284" s="40">
        <v>1</v>
      </c>
      <c r="V284" s="40" t="s">
        <v>135</v>
      </c>
      <c r="W284" s="40" t="s">
        <v>134</v>
      </c>
      <c r="Z284" s="40" t="s">
        <v>868</v>
      </c>
    </row>
    <row r="285" spans="1:26">
      <c r="A285" s="40" t="str">
        <f t="shared" si="4"/>
        <v>80-2</v>
      </c>
      <c r="B285" s="40">
        <v>5057</v>
      </c>
      <c r="C285" s="40">
        <v>2</v>
      </c>
      <c r="D285" s="40" t="s">
        <v>66</v>
      </c>
      <c r="E285" s="40">
        <v>80</v>
      </c>
      <c r="F285" s="40" t="s">
        <v>132</v>
      </c>
      <c r="G285" s="40">
        <v>2</v>
      </c>
      <c r="H285" s="40">
        <v>3102352</v>
      </c>
      <c r="I285" s="44">
        <v>0.74</v>
      </c>
      <c r="J285" s="40">
        <v>0.74</v>
      </c>
      <c r="K285" s="44">
        <v>210.67000000000002</v>
      </c>
      <c r="L285" s="40">
        <v>211.41</v>
      </c>
      <c r="M285" s="40">
        <v>210.67</v>
      </c>
      <c r="N285" s="40">
        <v>211.41</v>
      </c>
      <c r="O285" s="40">
        <v>0</v>
      </c>
      <c r="P285" s="40" t="s">
        <v>133</v>
      </c>
      <c r="Q285" s="40" t="s">
        <v>869</v>
      </c>
      <c r="R285" s="40" t="s">
        <v>134</v>
      </c>
      <c r="S285" s="40">
        <v>1</v>
      </c>
      <c r="T285" s="40">
        <v>68</v>
      </c>
      <c r="U285" s="40">
        <v>2</v>
      </c>
      <c r="V285" s="40" t="s">
        <v>136</v>
      </c>
      <c r="W285" s="40" t="s">
        <v>134</v>
      </c>
      <c r="Z285" s="40" t="s">
        <v>870</v>
      </c>
    </row>
    <row r="286" spans="1:26">
      <c r="A286" s="40" t="str">
        <f t="shared" si="4"/>
        <v>80-3</v>
      </c>
      <c r="B286" s="40">
        <v>5057</v>
      </c>
      <c r="C286" s="40">
        <v>2</v>
      </c>
      <c r="D286" s="40" t="s">
        <v>66</v>
      </c>
      <c r="E286" s="40">
        <v>80</v>
      </c>
      <c r="F286" s="40" t="s">
        <v>132</v>
      </c>
      <c r="G286" s="40">
        <v>3</v>
      </c>
      <c r="H286" s="40">
        <v>3102354</v>
      </c>
      <c r="I286" s="44">
        <v>0.83</v>
      </c>
      <c r="J286" s="40">
        <v>0.8</v>
      </c>
      <c r="K286" s="44">
        <v>211.41000000000003</v>
      </c>
      <c r="L286" s="40">
        <v>212.21</v>
      </c>
      <c r="M286" s="40">
        <v>211.41</v>
      </c>
      <c r="N286" s="40">
        <v>212.21</v>
      </c>
      <c r="O286" s="40">
        <v>0</v>
      </c>
      <c r="P286" s="40" t="s">
        <v>133</v>
      </c>
      <c r="Q286" s="40" t="s">
        <v>871</v>
      </c>
      <c r="R286" s="40" t="s">
        <v>134</v>
      </c>
      <c r="S286" s="40">
        <v>1</v>
      </c>
      <c r="T286" s="40">
        <v>68</v>
      </c>
      <c r="U286" s="40">
        <v>3</v>
      </c>
      <c r="V286" s="40" t="s">
        <v>136</v>
      </c>
      <c r="W286" s="40" t="s">
        <v>134</v>
      </c>
      <c r="Z286" s="40" t="s">
        <v>872</v>
      </c>
    </row>
    <row r="287" spans="1:26">
      <c r="A287" s="40" t="str">
        <f t="shared" si="4"/>
        <v>80-4</v>
      </c>
      <c r="B287" s="40">
        <v>5057</v>
      </c>
      <c r="C287" s="40">
        <v>2</v>
      </c>
      <c r="D287" s="40" t="s">
        <v>66</v>
      </c>
      <c r="E287" s="40">
        <v>80</v>
      </c>
      <c r="F287" s="40" t="s">
        <v>132</v>
      </c>
      <c r="G287" s="40">
        <v>4</v>
      </c>
      <c r="H287" s="40">
        <v>3102356</v>
      </c>
      <c r="I287" s="44">
        <v>0.68</v>
      </c>
      <c r="J287" s="40">
        <v>0.66</v>
      </c>
      <c r="K287" s="44">
        <v>212.24000000000004</v>
      </c>
      <c r="L287" s="40">
        <v>212.87</v>
      </c>
      <c r="M287" s="40">
        <v>212.21</v>
      </c>
      <c r="N287" s="40">
        <v>212.87</v>
      </c>
      <c r="O287" s="40">
        <v>0</v>
      </c>
      <c r="P287" s="40" t="s">
        <v>138</v>
      </c>
      <c r="Q287" s="40" t="s">
        <v>873</v>
      </c>
      <c r="R287" s="40" t="s">
        <v>134</v>
      </c>
      <c r="S287" s="40">
        <v>1</v>
      </c>
      <c r="T287" s="40">
        <v>68</v>
      </c>
      <c r="U287" s="40">
        <v>4</v>
      </c>
      <c r="V287" s="40" t="s">
        <v>136</v>
      </c>
      <c r="W287" s="40" t="s">
        <v>134</v>
      </c>
      <c r="Z287" s="40" t="s">
        <v>874</v>
      </c>
    </row>
    <row r="288" spans="1:26">
      <c r="A288" s="40" t="str">
        <f t="shared" si="4"/>
        <v>81-1</v>
      </c>
      <c r="B288" s="40">
        <v>5057</v>
      </c>
      <c r="C288" s="40">
        <v>2</v>
      </c>
      <c r="D288" s="40" t="s">
        <v>66</v>
      </c>
      <c r="E288" s="40">
        <v>81</v>
      </c>
      <c r="F288" s="40" t="s">
        <v>132</v>
      </c>
      <c r="G288" s="40">
        <v>1</v>
      </c>
      <c r="H288" s="40">
        <v>3102360</v>
      </c>
      <c r="I288" s="44">
        <v>0.87</v>
      </c>
      <c r="J288" s="40">
        <v>0.87</v>
      </c>
      <c r="K288" s="44">
        <v>212.85</v>
      </c>
      <c r="L288" s="40">
        <v>213.72</v>
      </c>
      <c r="M288" s="40">
        <v>212.85</v>
      </c>
      <c r="N288" s="40">
        <v>213.72</v>
      </c>
      <c r="O288" s="40">
        <v>0</v>
      </c>
      <c r="P288" s="40" t="s">
        <v>138</v>
      </c>
      <c r="Q288" s="40" t="s">
        <v>875</v>
      </c>
      <c r="R288" s="40" t="s">
        <v>134</v>
      </c>
      <c r="S288" s="40">
        <v>2</v>
      </c>
      <c r="T288" s="40">
        <v>68</v>
      </c>
      <c r="U288" s="40">
        <v>5</v>
      </c>
      <c r="V288" s="40" t="s">
        <v>137</v>
      </c>
      <c r="W288" s="40" t="s">
        <v>134</v>
      </c>
      <c r="Z288" s="40" t="s">
        <v>876</v>
      </c>
    </row>
    <row r="289" spans="1:26">
      <c r="A289" s="40" t="str">
        <f t="shared" si="4"/>
        <v>81-2</v>
      </c>
      <c r="B289" s="40">
        <v>5057</v>
      </c>
      <c r="C289" s="40">
        <v>2</v>
      </c>
      <c r="D289" s="40" t="s">
        <v>66</v>
      </c>
      <c r="E289" s="40">
        <v>81</v>
      </c>
      <c r="F289" s="40" t="s">
        <v>132</v>
      </c>
      <c r="G289" s="40">
        <v>2</v>
      </c>
      <c r="H289" s="40">
        <v>3102362</v>
      </c>
      <c r="I289" s="44">
        <v>0.79</v>
      </c>
      <c r="J289" s="40">
        <v>0.76</v>
      </c>
      <c r="K289" s="44">
        <v>213.72</v>
      </c>
      <c r="L289" s="40">
        <v>214.48</v>
      </c>
      <c r="M289" s="40">
        <v>213.72</v>
      </c>
      <c r="N289" s="40">
        <v>214.48</v>
      </c>
      <c r="O289" s="40">
        <v>0</v>
      </c>
      <c r="P289" s="40" t="s">
        <v>138</v>
      </c>
      <c r="Q289" s="40" t="s">
        <v>877</v>
      </c>
      <c r="R289" s="40" t="s">
        <v>134</v>
      </c>
      <c r="S289" s="40">
        <v>1</v>
      </c>
      <c r="T289" s="40">
        <v>69</v>
      </c>
      <c r="U289" s="40">
        <v>1</v>
      </c>
      <c r="V289" s="40" t="s">
        <v>135</v>
      </c>
      <c r="W289" s="40" t="s">
        <v>134</v>
      </c>
      <c r="Z289" s="40" t="s">
        <v>878</v>
      </c>
    </row>
    <row r="290" spans="1:26">
      <c r="A290" s="40" t="str">
        <f t="shared" si="4"/>
        <v>81-3</v>
      </c>
      <c r="B290" s="40">
        <v>5057</v>
      </c>
      <c r="C290" s="40">
        <v>2</v>
      </c>
      <c r="D290" s="40" t="s">
        <v>66</v>
      </c>
      <c r="E290" s="40">
        <v>81</v>
      </c>
      <c r="F290" s="40" t="s">
        <v>132</v>
      </c>
      <c r="G290" s="40">
        <v>3</v>
      </c>
      <c r="H290" s="40">
        <v>3102364</v>
      </c>
      <c r="I290" s="44">
        <v>0.8</v>
      </c>
      <c r="J290" s="40">
        <v>0.79</v>
      </c>
      <c r="K290" s="44">
        <v>214.51</v>
      </c>
      <c r="L290" s="40">
        <v>215.27</v>
      </c>
      <c r="M290" s="40">
        <v>214.48</v>
      </c>
      <c r="N290" s="40">
        <v>215.27</v>
      </c>
      <c r="O290" s="40">
        <v>0</v>
      </c>
      <c r="P290" s="40" t="s">
        <v>138</v>
      </c>
      <c r="Q290" s="40" t="s">
        <v>879</v>
      </c>
      <c r="R290" s="40" t="s">
        <v>134</v>
      </c>
      <c r="S290" s="40">
        <v>1</v>
      </c>
      <c r="T290" s="40">
        <v>69</v>
      </c>
      <c r="U290" s="40">
        <v>2</v>
      </c>
      <c r="V290" s="40" t="s">
        <v>136</v>
      </c>
      <c r="W290" s="40" t="s">
        <v>134</v>
      </c>
      <c r="Z290" s="40" t="s">
        <v>880</v>
      </c>
    </row>
    <row r="291" spans="1:26">
      <c r="A291" s="40" t="str">
        <f t="shared" si="4"/>
        <v>81-4</v>
      </c>
      <c r="B291" s="40">
        <v>5057</v>
      </c>
      <c r="C291" s="40">
        <v>2</v>
      </c>
      <c r="D291" s="40" t="s">
        <v>66</v>
      </c>
      <c r="E291" s="40">
        <v>81</v>
      </c>
      <c r="F291" s="40" t="s">
        <v>132</v>
      </c>
      <c r="G291" s="40">
        <v>4</v>
      </c>
      <c r="H291" s="40">
        <v>3102366</v>
      </c>
      <c r="I291" s="44">
        <v>0.59</v>
      </c>
      <c r="J291" s="40">
        <v>0.59</v>
      </c>
      <c r="K291" s="44">
        <v>215.31</v>
      </c>
      <c r="L291" s="40">
        <v>215.86</v>
      </c>
      <c r="M291" s="40">
        <v>215.27</v>
      </c>
      <c r="N291" s="40">
        <v>215.86</v>
      </c>
      <c r="O291" s="40">
        <v>0</v>
      </c>
      <c r="P291" s="40" t="s">
        <v>138</v>
      </c>
      <c r="Q291" s="40" t="s">
        <v>881</v>
      </c>
      <c r="R291" s="40" t="s">
        <v>134</v>
      </c>
      <c r="S291" s="40">
        <v>1</v>
      </c>
      <c r="T291" s="40">
        <v>69</v>
      </c>
      <c r="U291" s="40">
        <v>3</v>
      </c>
      <c r="V291" s="40" t="s">
        <v>136</v>
      </c>
      <c r="W291" s="40" t="s">
        <v>134</v>
      </c>
      <c r="Z291" s="40" t="s">
        <v>882</v>
      </c>
    </row>
    <row r="292" spans="1:26">
      <c r="A292" s="40" t="str">
        <f t="shared" si="4"/>
        <v>82-1</v>
      </c>
      <c r="B292" s="40">
        <v>5057</v>
      </c>
      <c r="C292" s="40">
        <v>2</v>
      </c>
      <c r="D292" s="40" t="s">
        <v>66</v>
      </c>
      <c r="E292" s="40">
        <v>82</v>
      </c>
      <c r="F292" s="40" t="s">
        <v>132</v>
      </c>
      <c r="G292" s="40">
        <v>1</v>
      </c>
      <c r="H292" s="40">
        <v>3102368</v>
      </c>
      <c r="I292" s="44">
        <v>0.69</v>
      </c>
      <c r="J292" s="40">
        <v>0.68</v>
      </c>
      <c r="K292" s="44">
        <v>215.9</v>
      </c>
      <c r="L292" s="40">
        <v>216.58</v>
      </c>
      <c r="M292" s="40">
        <v>215.9</v>
      </c>
      <c r="N292" s="40">
        <v>216.58</v>
      </c>
      <c r="O292" s="40">
        <v>0</v>
      </c>
      <c r="P292" s="40" t="s">
        <v>138</v>
      </c>
      <c r="Q292" s="40" t="s">
        <v>883</v>
      </c>
      <c r="R292" s="40" t="s">
        <v>134</v>
      </c>
      <c r="S292" s="40">
        <v>1</v>
      </c>
      <c r="T292" s="40">
        <v>69</v>
      </c>
      <c r="U292" s="40">
        <v>4</v>
      </c>
      <c r="V292" s="40" t="s">
        <v>136</v>
      </c>
      <c r="W292" s="40" t="s">
        <v>134</v>
      </c>
      <c r="Z292" s="40" t="s">
        <v>884</v>
      </c>
    </row>
    <row r="293" spans="1:26">
      <c r="A293" s="40" t="str">
        <f t="shared" si="4"/>
        <v>82-2</v>
      </c>
      <c r="B293" s="40">
        <v>5057</v>
      </c>
      <c r="C293" s="40">
        <v>2</v>
      </c>
      <c r="D293" s="40" t="s">
        <v>66</v>
      </c>
      <c r="E293" s="40">
        <v>82</v>
      </c>
      <c r="F293" s="40" t="s">
        <v>132</v>
      </c>
      <c r="G293" s="40">
        <v>2</v>
      </c>
      <c r="H293" s="40">
        <v>3102370</v>
      </c>
      <c r="I293" s="44">
        <v>0.84</v>
      </c>
      <c r="J293" s="40">
        <v>0.84</v>
      </c>
      <c r="K293" s="44">
        <v>216.59</v>
      </c>
      <c r="L293" s="40">
        <v>217.42</v>
      </c>
      <c r="M293" s="40">
        <v>216.58</v>
      </c>
      <c r="N293" s="40">
        <v>217.42</v>
      </c>
      <c r="O293" s="40">
        <v>0</v>
      </c>
      <c r="P293" s="40" t="s">
        <v>138</v>
      </c>
      <c r="Q293" s="40" t="s">
        <v>885</v>
      </c>
      <c r="R293" s="40" t="s">
        <v>134</v>
      </c>
      <c r="S293" s="40">
        <v>1</v>
      </c>
      <c r="T293" s="40">
        <v>69</v>
      </c>
      <c r="U293" s="40">
        <v>5</v>
      </c>
      <c r="V293" s="40" t="s">
        <v>137</v>
      </c>
      <c r="W293" s="40" t="s">
        <v>134</v>
      </c>
      <c r="Z293" s="40" t="s">
        <v>886</v>
      </c>
    </row>
    <row r="294" spans="1:26">
      <c r="A294" s="40" t="str">
        <f t="shared" si="4"/>
        <v>82-3</v>
      </c>
      <c r="B294" s="40">
        <v>5057</v>
      </c>
      <c r="C294" s="40">
        <v>2</v>
      </c>
      <c r="D294" s="40" t="s">
        <v>66</v>
      </c>
      <c r="E294" s="40">
        <v>82</v>
      </c>
      <c r="F294" s="40" t="s">
        <v>132</v>
      </c>
      <c r="G294" s="40">
        <v>3</v>
      </c>
      <c r="H294" s="40">
        <v>3102372</v>
      </c>
      <c r="I294" s="44">
        <v>0.72499999999999998</v>
      </c>
      <c r="J294" s="40">
        <v>0.69</v>
      </c>
      <c r="K294" s="44">
        <v>217.43</v>
      </c>
      <c r="L294" s="40">
        <v>218.11</v>
      </c>
      <c r="M294" s="40">
        <v>217.42</v>
      </c>
      <c r="N294" s="40">
        <v>218.11</v>
      </c>
      <c r="O294" s="40">
        <v>0</v>
      </c>
      <c r="P294" s="40" t="s">
        <v>138</v>
      </c>
      <c r="Q294" s="40" t="s">
        <v>887</v>
      </c>
      <c r="R294" s="40" t="s">
        <v>134</v>
      </c>
      <c r="S294" s="40">
        <v>1</v>
      </c>
      <c r="T294" s="40">
        <v>70</v>
      </c>
      <c r="U294" s="40">
        <v>1</v>
      </c>
      <c r="V294" s="40" t="s">
        <v>135</v>
      </c>
      <c r="W294" s="40" t="s">
        <v>134</v>
      </c>
      <c r="Z294" s="40" t="s">
        <v>888</v>
      </c>
    </row>
    <row r="295" spans="1:26">
      <c r="A295" s="40" t="str">
        <f t="shared" si="4"/>
        <v>82-4</v>
      </c>
      <c r="B295" s="46">
        <v>5057</v>
      </c>
      <c r="C295" s="46">
        <v>2</v>
      </c>
      <c r="D295" s="46" t="s">
        <v>66</v>
      </c>
      <c r="E295" s="46">
        <v>82</v>
      </c>
      <c r="F295" s="46" t="s">
        <v>132</v>
      </c>
      <c r="G295" s="46">
        <v>4</v>
      </c>
      <c r="H295" s="46">
        <v>3102374</v>
      </c>
      <c r="I295" s="44">
        <v>0.90500000000000003</v>
      </c>
      <c r="J295" s="46">
        <v>0.89</v>
      </c>
      <c r="K295" s="44">
        <v>218.155</v>
      </c>
      <c r="L295" s="46">
        <v>219</v>
      </c>
      <c r="M295" s="46">
        <v>218.11</v>
      </c>
      <c r="N295" s="46">
        <v>219</v>
      </c>
      <c r="O295" s="46">
        <v>0</v>
      </c>
      <c r="P295" s="46" t="s">
        <v>138</v>
      </c>
      <c r="Q295" s="46" t="s">
        <v>889</v>
      </c>
      <c r="R295" s="46" t="s">
        <v>134</v>
      </c>
      <c r="S295" s="46">
        <v>1</v>
      </c>
      <c r="T295" s="46">
        <v>70</v>
      </c>
      <c r="U295" s="46">
        <v>2</v>
      </c>
      <c r="V295" s="46" t="s">
        <v>136</v>
      </c>
      <c r="W295" s="46" t="s">
        <v>134</v>
      </c>
      <c r="X295" s="46"/>
      <c r="Y295" s="46"/>
      <c r="Z295" s="46" t="s">
        <v>890</v>
      </c>
    </row>
    <row r="296" spans="1:26">
      <c r="A296" s="40" t="str">
        <f t="shared" si="4"/>
        <v>83-1</v>
      </c>
      <c r="B296" s="46">
        <v>5057</v>
      </c>
      <c r="C296" s="46">
        <v>2</v>
      </c>
      <c r="D296" s="46" t="s">
        <v>66</v>
      </c>
      <c r="E296" s="46">
        <v>83</v>
      </c>
      <c r="F296" s="46" t="s">
        <v>132</v>
      </c>
      <c r="G296" s="46">
        <v>1</v>
      </c>
      <c r="H296" s="46">
        <v>3102376</v>
      </c>
      <c r="I296" s="44">
        <v>0.98</v>
      </c>
      <c r="J296" s="46">
        <v>0.98</v>
      </c>
      <c r="K296" s="44">
        <v>218.95</v>
      </c>
      <c r="L296" s="46">
        <v>219.93</v>
      </c>
      <c r="M296" s="46">
        <v>218.95</v>
      </c>
      <c r="N296" s="46">
        <v>219.93</v>
      </c>
      <c r="O296" s="46">
        <v>0</v>
      </c>
      <c r="P296" s="46" t="s">
        <v>138</v>
      </c>
      <c r="Q296" s="46" t="s">
        <v>891</v>
      </c>
      <c r="R296" s="46" t="s">
        <v>134</v>
      </c>
      <c r="S296" s="46">
        <v>1</v>
      </c>
      <c r="T296" s="46">
        <v>70</v>
      </c>
      <c r="U296" s="46">
        <v>3</v>
      </c>
      <c r="V296" s="46" t="s">
        <v>136</v>
      </c>
      <c r="W296" s="46" t="s">
        <v>134</v>
      </c>
      <c r="X296" s="46"/>
      <c r="Y296" s="46"/>
      <c r="Z296" s="46" t="s">
        <v>892</v>
      </c>
    </row>
    <row r="297" spans="1:26">
      <c r="A297" s="40" t="str">
        <f t="shared" si="4"/>
        <v>83-2</v>
      </c>
      <c r="B297" s="40">
        <v>5057</v>
      </c>
      <c r="C297" s="40">
        <v>2</v>
      </c>
      <c r="D297" s="40" t="s">
        <v>66</v>
      </c>
      <c r="E297" s="40">
        <v>83</v>
      </c>
      <c r="F297" s="40" t="s">
        <v>132</v>
      </c>
      <c r="G297" s="40">
        <v>2</v>
      </c>
      <c r="H297" s="40">
        <v>3102378</v>
      </c>
      <c r="I297" s="44">
        <v>0.91500000000000004</v>
      </c>
      <c r="J297" s="40">
        <v>0.91</v>
      </c>
      <c r="K297" s="44">
        <v>219.92999999999998</v>
      </c>
      <c r="L297" s="40">
        <v>220.84</v>
      </c>
      <c r="M297" s="40">
        <v>219.93</v>
      </c>
      <c r="N297" s="40">
        <v>220.84</v>
      </c>
      <c r="O297" s="40">
        <v>0</v>
      </c>
      <c r="P297" s="40" t="s">
        <v>138</v>
      </c>
      <c r="Q297" s="40" t="s">
        <v>893</v>
      </c>
      <c r="R297" s="40" t="s">
        <v>134</v>
      </c>
      <c r="S297" s="40">
        <v>1</v>
      </c>
      <c r="T297" s="40">
        <v>70</v>
      </c>
      <c r="U297" s="40">
        <v>4</v>
      </c>
      <c r="V297" s="40" t="s">
        <v>136</v>
      </c>
      <c r="W297" s="40" t="s">
        <v>134</v>
      </c>
      <c r="Z297" s="40" t="s">
        <v>894</v>
      </c>
    </row>
    <row r="298" spans="1:26">
      <c r="A298" s="40" t="str">
        <f t="shared" si="4"/>
        <v>83-3</v>
      </c>
      <c r="B298" s="40">
        <v>5057</v>
      </c>
      <c r="C298" s="40">
        <v>2</v>
      </c>
      <c r="D298" s="40" t="s">
        <v>66</v>
      </c>
      <c r="E298" s="40">
        <v>83</v>
      </c>
      <c r="F298" s="40" t="s">
        <v>132</v>
      </c>
      <c r="G298" s="40">
        <v>3</v>
      </c>
      <c r="H298" s="40">
        <v>3102380</v>
      </c>
      <c r="I298" s="44">
        <v>0.9</v>
      </c>
      <c r="J298" s="40">
        <v>0.88</v>
      </c>
      <c r="K298" s="44">
        <v>220.84499999999997</v>
      </c>
      <c r="L298" s="40">
        <v>221.72</v>
      </c>
      <c r="M298" s="40">
        <v>220.84</v>
      </c>
      <c r="N298" s="40">
        <v>221.72</v>
      </c>
      <c r="O298" s="40">
        <v>0</v>
      </c>
      <c r="P298" s="40" t="s">
        <v>138</v>
      </c>
      <c r="Q298" s="40" t="s">
        <v>895</v>
      </c>
      <c r="R298" s="40" t="s">
        <v>134</v>
      </c>
      <c r="S298" s="40">
        <v>1</v>
      </c>
      <c r="T298" s="40">
        <v>70</v>
      </c>
      <c r="U298" s="40">
        <v>5</v>
      </c>
      <c r="V298" s="40" t="s">
        <v>137</v>
      </c>
      <c r="W298" s="40" t="s">
        <v>134</v>
      </c>
      <c r="Z298" s="40" t="s">
        <v>896</v>
      </c>
    </row>
    <row r="299" spans="1:26">
      <c r="A299" s="40" t="str">
        <f t="shared" si="4"/>
        <v>83-4</v>
      </c>
      <c r="B299" s="40">
        <v>5057</v>
      </c>
      <c r="C299" s="40">
        <v>2</v>
      </c>
      <c r="D299" s="40" t="s">
        <v>66</v>
      </c>
      <c r="E299" s="40">
        <v>83</v>
      </c>
      <c r="F299" s="40" t="s">
        <v>132</v>
      </c>
      <c r="G299" s="40">
        <v>4</v>
      </c>
      <c r="H299" s="40">
        <v>3102382</v>
      </c>
      <c r="I299" s="44">
        <v>0.28999999999999998</v>
      </c>
      <c r="J299" s="40">
        <v>0.27</v>
      </c>
      <c r="K299" s="44">
        <v>221.74499999999998</v>
      </c>
      <c r="L299" s="40">
        <v>221.99</v>
      </c>
      <c r="M299" s="40">
        <v>221.72</v>
      </c>
      <c r="N299" s="40">
        <v>221.99</v>
      </c>
      <c r="O299" s="40">
        <v>0</v>
      </c>
      <c r="P299" s="40" t="s">
        <v>138</v>
      </c>
      <c r="Q299" s="40" t="s">
        <v>897</v>
      </c>
      <c r="R299" s="40" t="s">
        <v>134</v>
      </c>
      <c r="S299" s="40">
        <v>1</v>
      </c>
      <c r="T299" s="40">
        <v>71</v>
      </c>
      <c r="U299" s="40">
        <v>1</v>
      </c>
      <c r="V299" s="40" t="s">
        <v>135</v>
      </c>
      <c r="W299" s="40" t="s">
        <v>134</v>
      </c>
      <c r="Z299" s="40" t="s">
        <v>898</v>
      </c>
    </row>
    <row r="300" spans="1:26">
      <c r="A300" s="40" t="str">
        <f t="shared" si="4"/>
        <v>84-1</v>
      </c>
      <c r="B300" s="46">
        <v>5057</v>
      </c>
      <c r="C300" s="46">
        <v>2</v>
      </c>
      <c r="D300" s="46" t="s">
        <v>66</v>
      </c>
      <c r="E300" s="46">
        <v>84</v>
      </c>
      <c r="F300" s="46" t="s">
        <v>132</v>
      </c>
      <c r="G300" s="46">
        <v>1</v>
      </c>
      <c r="H300" s="46">
        <v>3102384</v>
      </c>
      <c r="I300" s="44">
        <v>0.96499999999999997</v>
      </c>
      <c r="J300" s="46">
        <v>0.96</v>
      </c>
      <c r="K300" s="44">
        <v>222</v>
      </c>
      <c r="L300" s="46">
        <v>222.96</v>
      </c>
      <c r="M300" s="46">
        <v>222</v>
      </c>
      <c r="N300" s="46">
        <v>222.96</v>
      </c>
      <c r="O300" s="46">
        <v>0</v>
      </c>
      <c r="P300" s="46" t="s">
        <v>138</v>
      </c>
      <c r="Q300" s="46" t="s">
        <v>899</v>
      </c>
      <c r="R300" s="46" t="s">
        <v>134</v>
      </c>
      <c r="S300" s="46">
        <v>1</v>
      </c>
      <c r="T300" s="46">
        <v>71</v>
      </c>
      <c r="U300" s="46">
        <v>2</v>
      </c>
      <c r="V300" s="46" t="s">
        <v>136</v>
      </c>
      <c r="W300" s="46" t="s">
        <v>134</v>
      </c>
      <c r="X300" s="46"/>
      <c r="Y300" s="46"/>
      <c r="Z300" s="46" t="s">
        <v>900</v>
      </c>
    </row>
    <row r="301" spans="1:26">
      <c r="A301" s="40" t="str">
        <f t="shared" si="4"/>
        <v>84-2</v>
      </c>
      <c r="B301" s="40">
        <v>5057</v>
      </c>
      <c r="C301" s="40">
        <v>2</v>
      </c>
      <c r="D301" s="40" t="s">
        <v>66</v>
      </c>
      <c r="E301" s="40">
        <v>84</v>
      </c>
      <c r="F301" s="40" t="s">
        <v>132</v>
      </c>
      <c r="G301" s="40">
        <v>2</v>
      </c>
      <c r="H301" s="40">
        <v>3102386</v>
      </c>
      <c r="I301" s="44">
        <v>0.57499999999999996</v>
      </c>
      <c r="J301" s="40">
        <v>0.54</v>
      </c>
      <c r="K301" s="44">
        <v>222.965</v>
      </c>
      <c r="L301" s="40">
        <v>223.5</v>
      </c>
      <c r="M301" s="40">
        <v>222.96</v>
      </c>
      <c r="N301" s="40">
        <v>223.5</v>
      </c>
      <c r="O301" s="40">
        <v>0</v>
      </c>
      <c r="P301" s="40" t="s">
        <v>138</v>
      </c>
      <c r="Q301" s="40" t="s">
        <v>901</v>
      </c>
      <c r="R301" s="40" t="s">
        <v>134</v>
      </c>
      <c r="S301" s="40">
        <v>1</v>
      </c>
      <c r="T301" s="40">
        <v>71</v>
      </c>
      <c r="U301" s="40">
        <v>3</v>
      </c>
      <c r="V301" s="40" t="s">
        <v>136</v>
      </c>
      <c r="W301" s="40" t="s">
        <v>134</v>
      </c>
      <c r="Z301" s="40" t="s">
        <v>902</v>
      </c>
    </row>
    <row r="302" spans="1:26">
      <c r="A302" s="40" t="str">
        <f t="shared" si="4"/>
        <v>84-3</v>
      </c>
      <c r="B302" s="40">
        <v>5057</v>
      </c>
      <c r="C302" s="40">
        <v>2</v>
      </c>
      <c r="D302" s="40" t="s">
        <v>66</v>
      </c>
      <c r="E302" s="40">
        <v>84</v>
      </c>
      <c r="F302" s="40" t="s">
        <v>132</v>
      </c>
      <c r="G302" s="40">
        <v>3</v>
      </c>
      <c r="H302" s="40">
        <v>3102388</v>
      </c>
      <c r="I302" s="44">
        <v>0.85499999999999998</v>
      </c>
      <c r="J302" s="40">
        <v>0.82</v>
      </c>
      <c r="K302" s="44">
        <v>223.54</v>
      </c>
      <c r="L302" s="40">
        <v>224.32</v>
      </c>
      <c r="M302" s="40">
        <v>223.5</v>
      </c>
      <c r="N302" s="40">
        <v>224.32</v>
      </c>
      <c r="O302" s="40">
        <v>0</v>
      </c>
      <c r="P302" s="40" t="s">
        <v>138</v>
      </c>
      <c r="Q302" s="40" t="s">
        <v>903</v>
      </c>
      <c r="R302" s="40" t="s">
        <v>134</v>
      </c>
      <c r="S302" s="40">
        <v>1</v>
      </c>
      <c r="T302" s="40">
        <v>71</v>
      </c>
      <c r="U302" s="40">
        <v>4</v>
      </c>
      <c r="V302" s="40" t="s">
        <v>136</v>
      </c>
      <c r="W302" s="40" t="s">
        <v>134</v>
      </c>
      <c r="Z302" s="40" t="s">
        <v>904</v>
      </c>
    </row>
    <row r="303" spans="1:26">
      <c r="A303" s="40" t="str">
        <f t="shared" si="4"/>
        <v>84-4</v>
      </c>
      <c r="B303" s="40">
        <v>5057</v>
      </c>
      <c r="C303" s="40">
        <v>2</v>
      </c>
      <c r="D303" s="40" t="s">
        <v>66</v>
      </c>
      <c r="E303" s="40">
        <v>84</v>
      </c>
      <c r="F303" s="40" t="s">
        <v>132</v>
      </c>
      <c r="G303" s="40">
        <v>4</v>
      </c>
      <c r="H303" s="40">
        <v>3102390</v>
      </c>
      <c r="I303" s="44">
        <v>0.70499999999999996</v>
      </c>
      <c r="J303" s="40">
        <v>0.7</v>
      </c>
      <c r="K303" s="44">
        <v>224.39499999999998</v>
      </c>
      <c r="L303" s="40">
        <v>225.02</v>
      </c>
      <c r="M303" s="40">
        <v>224.32</v>
      </c>
      <c r="N303" s="40">
        <v>225.02</v>
      </c>
      <c r="O303" s="40">
        <v>0</v>
      </c>
      <c r="P303" s="40" t="s">
        <v>138</v>
      </c>
      <c r="Q303" s="40" t="s">
        <v>905</v>
      </c>
      <c r="R303" s="40" t="s">
        <v>134</v>
      </c>
      <c r="S303" s="40">
        <v>1</v>
      </c>
      <c r="T303" s="40">
        <v>71</v>
      </c>
      <c r="U303" s="40">
        <v>5</v>
      </c>
      <c r="V303" s="40" t="s">
        <v>137</v>
      </c>
      <c r="W303" s="40" t="s">
        <v>134</v>
      </c>
      <c r="Z303" s="40" t="s">
        <v>906</v>
      </c>
    </row>
    <row r="304" spans="1:26">
      <c r="A304" s="40" t="str">
        <f t="shared" si="4"/>
        <v>85-1</v>
      </c>
      <c r="B304" s="40">
        <v>5057</v>
      </c>
      <c r="C304" s="40">
        <v>2</v>
      </c>
      <c r="D304" s="40" t="s">
        <v>66</v>
      </c>
      <c r="E304" s="40">
        <v>85</v>
      </c>
      <c r="F304" s="40" t="s">
        <v>132</v>
      </c>
      <c r="G304" s="40">
        <v>1</v>
      </c>
      <c r="H304" s="40">
        <v>3102392</v>
      </c>
      <c r="I304" s="44">
        <v>0.74</v>
      </c>
      <c r="J304" s="40">
        <v>0.72</v>
      </c>
      <c r="K304" s="44">
        <v>225.05</v>
      </c>
      <c r="L304" s="40">
        <v>225.77</v>
      </c>
      <c r="M304" s="40">
        <v>225.05</v>
      </c>
      <c r="N304" s="40">
        <v>225.77</v>
      </c>
      <c r="O304" s="40">
        <v>0</v>
      </c>
      <c r="P304" s="40" t="s">
        <v>138</v>
      </c>
      <c r="Q304" s="40" t="s">
        <v>907</v>
      </c>
      <c r="R304" s="40" t="s">
        <v>134</v>
      </c>
      <c r="S304" s="40">
        <v>1</v>
      </c>
      <c r="T304" s="40">
        <v>72</v>
      </c>
      <c r="U304" s="40">
        <v>1</v>
      </c>
      <c r="V304" s="40" t="s">
        <v>135</v>
      </c>
      <c r="W304" s="40" t="s">
        <v>134</v>
      </c>
      <c r="Z304" s="40" t="s">
        <v>908</v>
      </c>
    </row>
    <row r="305" spans="1:26">
      <c r="A305" s="40" t="str">
        <f t="shared" si="4"/>
        <v>85-2</v>
      </c>
      <c r="B305" s="40">
        <v>5057</v>
      </c>
      <c r="C305" s="40">
        <v>2</v>
      </c>
      <c r="D305" s="40" t="s">
        <v>66</v>
      </c>
      <c r="E305" s="40">
        <v>85</v>
      </c>
      <c r="F305" s="40" t="s">
        <v>132</v>
      </c>
      <c r="G305" s="40">
        <v>2</v>
      </c>
      <c r="H305" s="40">
        <v>3102394</v>
      </c>
      <c r="I305" s="44">
        <v>0.82</v>
      </c>
      <c r="J305" s="40">
        <v>0.81</v>
      </c>
      <c r="K305" s="44">
        <v>225.79000000000002</v>
      </c>
      <c r="L305" s="40">
        <v>226.58</v>
      </c>
      <c r="M305" s="40">
        <v>225.77</v>
      </c>
      <c r="N305" s="40">
        <v>226.58</v>
      </c>
      <c r="O305" s="40">
        <v>0</v>
      </c>
      <c r="P305" s="40" t="s">
        <v>138</v>
      </c>
      <c r="Q305" s="40" t="s">
        <v>909</v>
      </c>
      <c r="R305" s="40" t="s">
        <v>134</v>
      </c>
      <c r="S305" s="40">
        <v>1</v>
      </c>
      <c r="T305" s="40">
        <v>72</v>
      </c>
      <c r="U305" s="40">
        <v>2</v>
      </c>
      <c r="V305" s="40" t="s">
        <v>136</v>
      </c>
      <c r="W305" s="40" t="s">
        <v>134</v>
      </c>
      <c r="Z305" s="40" t="s">
        <v>910</v>
      </c>
    </row>
    <row r="306" spans="1:26">
      <c r="A306" s="40" t="str">
        <f t="shared" si="4"/>
        <v>85-3</v>
      </c>
      <c r="B306" s="40">
        <v>5057</v>
      </c>
      <c r="C306" s="40">
        <v>2</v>
      </c>
      <c r="D306" s="40" t="s">
        <v>66</v>
      </c>
      <c r="E306" s="40">
        <v>85</v>
      </c>
      <c r="F306" s="40" t="s">
        <v>132</v>
      </c>
      <c r="G306" s="40">
        <v>3</v>
      </c>
      <c r="H306" s="40">
        <v>3102396</v>
      </c>
      <c r="I306" s="44">
        <v>0.80500000000000005</v>
      </c>
      <c r="J306" s="40">
        <v>0.71</v>
      </c>
      <c r="K306" s="44">
        <v>226.61</v>
      </c>
      <c r="L306" s="40">
        <v>227.29</v>
      </c>
      <c r="M306" s="40">
        <v>226.58</v>
      </c>
      <c r="N306" s="40">
        <v>227.29</v>
      </c>
      <c r="O306" s="40">
        <v>0</v>
      </c>
      <c r="P306" s="40" t="s">
        <v>138</v>
      </c>
      <c r="Q306" s="40" t="s">
        <v>911</v>
      </c>
      <c r="R306" s="40" t="s">
        <v>134</v>
      </c>
      <c r="S306" s="40">
        <v>1</v>
      </c>
      <c r="T306" s="40">
        <v>72</v>
      </c>
      <c r="U306" s="40">
        <v>3</v>
      </c>
      <c r="V306" s="40" t="s">
        <v>136</v>
      </c>
      <c r="W306" s="40" t="s">
        <v>134</v>
      </c>
      <c r="Z306" s="40" t="s">
        <v>912</v>
      </c>
    </row>
    <row r="307" spans="1:26">
      <c r="A307" s="40" t="str">
        <f t="shared" si="4"/>
        <v>85-4</v>
      </c>
      <c r="B307" s="46">
        <v>5057</v>
      </c>
      <c r="C307" s="46">
        <v>2</v>
      </c>
      <c r="D307" s="46" t="s">
        <v>66</v>
      </c>
      <c r="E307" s="46">
        <v>85</v>
      </c>
      <c r="F307" s="46" t="s">
        <v>132</v>
      </c>
      <c r="G307" s="46">
        <v>4</v>
      </c>
      <c r="H307" s="46">
        <v>3102398</v>
      </c>
      <c r="I307" s="44">
        <v>0.82</v>
      </c>
      <c r="J307" s="46">
        <v>0.78</v>
      </c>
      <c r="K307" s="44">
        <v>227.41500000000002</v>
      </c>
      <c r="L307" s="46">
        <v>228.07</v>
      </c>
      <c r="M307" s="46">
        <v>227.29</v>
      </c>
      <c r="N307" s="46">
        <v>228.07</v>
      </c>
      <c r="O307" s="46">
        <v>0</v>
      </c>
      <c r="P307" s="46" t="s">
        <v>138</v>
      </c>
      <c r="Q307" s="46" t="s">
        <v>913</v>
      </c>
      <c r="R307" s="46" t="s">
        <v>134</v>
      </c>
      <c r="S307" s="46">
        <v>1</v>
      </c>
      <c r="T307" s="46">
        <v>72</v>
      </c>
      <c r="U307" s="46">
        <v>4</v>
      </c>
      <c r="V307" s="46" t="s">
        <v>136</v>
      </c>
      <c r="W307" s="46" t="s">
        <v>134</v>
      </c>
      <c r="X307" s="46"/>
      <c r="Y307" s="46"/>
      <c r="Z307" s="46" t="s">
        <v>914</v>
      </c>
    </row>
    <row r="308" spans="1:26">
      <c r="A308" s="40" t="str">
        <f t="shared" si="4"/>
        <v>86-1</v>
      </c>
      <c r="B308" s="40">
        <v>5057</v>
      </c>
      <c r="C308" s="40">
        <v>2</v>
      </c>
      <c r="D308" s="40" t="s">
        <v>66</v>
      </c>
      <c r="E308" s="40">
        <v>86</v>
      </c>
      <c r="F308" s="40" t="s">
        <v>132</v>
      </c>
      <c r="G308" s="40">
        <v>1</v>
      </c>
      <c r="H308" s="40">
        <v>3102400</v>
      </c>
      <c r="I308" s="44">
        <v>0.59499999999999997</v>
      </c>
      <c r="J308" s="40">
        <v>0.59</v>
      </c>
      <c r="K308" s="44">
        <v>228.1</v>
      </c>
      <c r="L308" s="40">
        <v>228.69</v>
      </c>
      <c r="M308" s="40">
        <v>228.1</v>
      </c>
      <c r="N308" s="40">
        <v>228.69</v>
      </c>
      <c r="O308" s="40">
        <v>0</v>
      </c>
      <c r="P308" s="40" t="s">
        <v>138</v>
      </c>
      <c r="Q308" s="40" t="s">
        <v>915</v>
      </c>
      <c r="R308" s="40" t="s">
        <v>134</v>
      </c>
      <c r="S308" s="40">
        <v>1</v>
      </c>
      <c r="T308" s="40">
        <v>72</v>
      </c>
      <c r="U308" s="40">
        <v>5</v>
      </c>
      <c r="V308" s="40" t="s">
        <v>137</v>
      </c>
      <c r="W308" s="40" t="s">
        <v>134</v>
      </c>
      <c r="Z308" s="40" t="s">
        <v>916</v>
      </c>
    </row>
    <row r="309" spans="1:26">
      <c r="A309" s="40" t="str">
        <f t="shared" si="4"/>
        <v>86-2</v>
      </c>
      <c r="B309" s="40">
        <v>5057</v>
      </c>
      <c r="C309" s="40">
        <v>2</v>
      </c>
      <c r="D309" s="40" t="s">
        <v>66</v>
      </c>
      <c r="E309" s="40">
        <v>86</v>
      </c>
      <c r="F309" s="40" t="s">
        <v>132</v>
      </c>
      <c r="G309" s="40">
        <v>2</v>
      </c>
      <c r="H309" s="40">
        <v>3102402</v>
      </c>
      <c r="I309" s="44">
        <v>0.67500000000000004</v>
      </c>
      <c r="J309" s="40">
        <v>0.64</v>
      </c>
      <c r="K309" s="44">
        <v>228.69499999999999</v>
      </c>
      <c r="L309" s="40">
        <v>229.33</v>
      </c>
      <c r="M309" s="40">
        <v>228.69</v>
      </c>
      <c r="N309" s="40">
        <v>229.33</v>
      </c>
      <c r="O309" s="40">
        <v>0</v>
      </c>
      <c r="P309" s="40" t="s">
        <v>138</v>
      </c>
      <c r="Q309" s="40" t="s">
        <v>917</v>
      </c>
      <c r="R309" s="40" t="s">
        <v>134</v>
      </c>
      <c r="S309" s="40">
        <v>1</v>
      </c>
      <c r="T309" s="40">
        <v>73</v>
      </c>
      <c r="U309" s="40">
        <v>1</v>
      </c>
      <c r="V309" s="40" t="s">
        <v>135</v>
      </c>
      <c r="W309" s="40" t="s">
        <v>134</v>
      </c>
      <c r="Z309" s="40" t="s">
        <v>918</v>
      </c>
    </row>
    <row r="310" spans="1:26">
      <c r="A310" s="40" t="str">
        <f t="shared" si="4"/>
        <v>86-3</v>
      </c>
      <c r="B310" s="40">
        <v>5057</v>
      </c>
      <c r="C310" s="40">
        <v>2</v>
      </c>
      <c r="D310" s="40" t="s">
        <v>66</v>
      </c>
      <c r="E310" s="40">
        <v>86</v>
      </c>
      <c r="F310" s="40" t="s">
        <v>132</v>
      </c>
      <c r="G310" s="40">
        <v>3</v>
      </c>
      <c r="H310" s="40">
        <v>3102404</v>
      </c>
      <c r="I310" s="44">
        <v>0.92500000000000004</v>
      </c>
      <c r="J310" s="40">
        <v>0.92</v>
      </c>
      <c r="K310" s="44">
        <v>229.37</v>
      </c>
      <c r="L310" s="40">
        <v>230.25</v>
      </c>
      <c r="M310" s="40">
        <v>229.33</v>
      </c>
      <c r="N310" s="40">
        <v>230.25</v>
      </c>
      <c r="O310" s="40">
        <v>0</v>
      </c>
      <c r="P310" s="40" t="s">
        <v>138</v>
      </c>
      <c r="Q310" s="40" t="s">
        <v>919</v>
      </c>
      <c r="R310" s="40" t="s">
        <v>134</v>
      </c>
      <c r="S310" s="40">
        <v>1</v>
      </c>
      <c r="T310" s="40">
        <v>73</v>
      </c>
      <c r="U310" s="40">
        <v>2</v>
      </c>
      <c r="V310" s="40" t="s">
        <v>136</v>
      </c>
      <c r="W310" s="40" t="s">
        <v>134</v>
      </c>
      <c r="Z310" s="40" t="s">
        <v>920</v>
      </c>
    </row>
    <row r="311" spans="1:26">
      <c r="A311" s="40" t="str">
        <f t="shared" si="4"/>
        <v>86-4</v>
      </c>
      <c r="B311" s="40">
        <v>5057</v>
      </c>
      <c r="C311" s="40">
        <v>2</v>
      </c>
      <c r="D311" s="40" t="s">
        <v>66</v>
      </c>
      <c r="E311" s="40">
        <v>86</v>
      </c>
      <c r="F311" s="40" t="s">
        <v>132</v>
      </c>
      <c r="G311" s="40">
        <v>4</v>
      </c>
      <c r="H311" s="40">
        <v>3102406</v>
      </c>
      <c r="I311" s="44">
        <v>0.94</v>
      </c>
      <c r="J311" s="40">
        <v>0.91</v>
      </c>
      <c r="K311" s="44">
        <v>230.29500000000002</v>
      </c>
      <c r="L311" s="40">
        <v>231.16</v>
      </c>
      <c r="M311" s="40">
        <v>230.25</v>
      </c>
      <c r="N311" s="40">
        <v>231.16</v>
      </c>
      <c r="O311" s="40">
        <v>0</v>
      </c>
      <c r="P311" s="40" t="s">
        <v>138</v>
      </c>
      <c r="Q311" s="40" t="s">
        <v>921</v>
      </c>
      <c r="R311" s="40" t="s">
        <v>134</v>
      </c>
      <c r="S311" s="40">
        <v>1</v>
      </c>
      <c r="T311" s="40">
        <v>73</v>
      </c>
      <c r="U311" s="40">
        <v>3</v>
      </c>
      <c r="V311" s="40" t="s">
        <v>136</v>
      </c>
      <c r="W311" s="40" t="s">
        <v>134</v>
      </c>
      <c r="Z311" s="40" t="s">
        <v>922</v>
      </c>
    </row>
    <row r="312" spans="1:26">
      <c r="A312" s="40" t="str">
        <f t="shared" si="4"/>
        <v>87-1</v>
      </c>
      <c r="B312" s="46">
        <v>5057</v>
      </c>
      <c r="C312" s="46">
        <v>2</v>
      </c>
      <c r="D312" s="46" t="s">
        <v>66</v>
      </c>
      <c r="E312" s="46">
        <v>87</v>
      </c>
      <c r="F312" s="46" t="s">
        <v>132</v>
      </c>
      <c r="G312" s="46">
        <v>1</v>
      </c>
      <c r="H312" s="46">
        <v>3102408</v>
      </c>
      <c r="I312" s="44">
        <v>0.94499999999999995</v>
      </c>
      <c r="J312" s="46">
        <v>0.91</v>
      </c>
      <c r="K312" s="44">
        <v>231.15</v>
      </c>
      <c r="L312" s="46">
        <v>232.06</v>
      </c>
      <c r="M312" s="46">
        <v>231.15</v>
      </c>
      <c r="N312" s="46">
        <v>232.06</v>
      </c>
      <c r="O312" s="46">
        <v>0</v>
      </c>
      <c r="P312" s="46" t="s">
        <v>138</v>
      </c>
      <c r="Q312" s="46" t="s">
        <v>923</v>
      </c>
      <c r="R312" s="46" t="s">
        <v>134</v>
      </c>
      <c r="S312" s="46">
        <v>1</v>
      </c>
      <c r="T312" s="46">
        <v>73</v>
      </c>
      <c r="U312" s="46">
        <v>4</v>
      </c>
      <c r="V312" s="46" t="s">
        <v>136</v>
      </c>
      <c r="W312" s="46" t="s">
        <v>134</v>
      </c>
      <c r="X312" s="46"/>
      <c r="Y312" s="46"/>
      <c r="Z312" s="46" t="s">
        <v>924</v>
      </c>
    </row>
    <row r="313" spans="1:26">
      <c r="A313" s="40" t="str">
        <f t="shared" si="4"/>
        <v>87-2</v>
      </c>
      <c r="B313" s="40">
        <v>5057</v>
      </c>
      <c r="C313" s="40">
        <v>2</v>
      </c>
      <c r="D313" s="40" t="s">
        <v>66</v>
      </c>
      <c r="E313" s="40">
        <v>87</v>
      </c>
      <c r="F313" s="40" t="s">
        <v>132</v>
      </c>
      <c r="G313" s="40">
        <v>2</v>
      </c>
      <c r="H313" s="40">
        <v>3102410</v>
      </c>
      <c r="I313" s="44">
        <v>0.875</v>
      </c>
      <c r="J313" s="40">
        <v>0.85</v>
      </c>
      <c r="K313" s="44">
        <v>232.095</v>
      </c>
      <c r="L313" s="40">
        <v>232.91</v>
      </c>
      <c r="M313" s="40">
        <v>232.06</v>
      </c>
      <c r="N313" s="40">
        <v>232.91</v>
      </c>
      <c r="O313" s="40">
        <v>0</v>
      </c>
      <c r="P313" s="40" t="s">
        <v>138</v>
      </c>
      <c r="Q313" s="40" t="s">
        <v>925</v>
      </c>
      <c r="R313" s="40" t="s">
        <v>134</v>
      </c>
      <c r="S313" s="40">
        <v>1</v>
      </c>
      <c r="T313" s="40">
        <v>73</v>
      </c>
      <c r="U313" s="40">
        <v>5</v>
      </c>
      <c r="V313" s="40" t="s">
        <v>137</v>
      </c>
      <c r="W313" s="40" t="s">
        <v>134</v>
      </c>
      <c r="Z313" s="40" t="s">
        <v>926</v>
      </c>
    </row>
    <row r="314" spans="1:26">
      <c r="A314" s="40" t="str">
        <f t="shared" si="4"/>
        <v>87-3</v>
      </c>
      <c r="B314" s="40">
        <v>5057</v>
      </c>
      <c r="C314" s="40">
        <v>2</v>
      </c>
      <c r="D314" s="40" t="s">
        <v>66</v>
      </c>
      <c r="E314" s="40">
        <v>87</v>
      </c>
      <c r="F314" s="40" t="s">
        <v>132</v>
      </c>
      <c r="G314" s="40">
        <v>3</v>
      </c>
      <c r="H314" s="40">
        <v>3102412</v>
      </c>
      <c r="I314" s="44">
        <v>0.56999999999999995</v>
      </c>
      <c r="J314" s="40">
        <v>0.55000000000000004</v>
      </c>
      <c r="K314" s="44">
        <v>232.97</v>
      </c>
      <c r="L314" s="40">
        <v>233.46</v>
      </c>
      <c r="M314" s="40">
        <v>232.91</v>
      </c>
      <c r="N314" s="40">
        <v>233.46</v>
      </c>
      <c r="O314" s="40">
        <v>0</v>
      </c>
      <c r="P314" s="40" t="s">
        <v>138</v>
      </c>
      <c r="Q314" s="40" t="s">
        <v>927</v>
      </c>
      <c r="R314" s="40" t="s">
        <v>134</v>
      </c>
      <c r="S314" s="40">
        <v>1</v>
      </c>
      <c r="T314" s="40">
        <v>74</v>
      </c>
      <c r="U314" s="40">
        <v>1</v>
      </c>
      <c r="V314" s="40" t="s">
        <v>135</v>
      </c>
      <c r="W314" s="40" t="s">
        <v>134</v>
      </c>
      <c r="Z314" s="40" t="s">
        <v>928</v>
      </c>
    </row>
    <row r="315" spans="1:26">
      <c r="A315" s="40" t="str">
        <f t="shared" si="4"/>
        <v>87-4</v>
      </c>
      <c r="B315" s="40">
        <v>5057</v>
      </c>
      <c r="C315" s="40">
        <v>2</v>
      </c>
      <c r="D315" s="40" t="s">
        <v>66</v>
      </c>
      <c r="E315" s="40">
        <v>87</v>
      </c>
      <c r="F315" s="40" t="s">
        <v>132</v>
      </c>
      <c r="G315" s="40">
        <v>4</v>
      </c>
      <c r="H315" s="40">
        <v>3102414</v>
      </c>
      <c r="I315" s="44">
        <v>0.64</v>
      </c>
      <c r="J315" s="40">
        <v>0.62</v>
      </c>
      <c r="K315" s="44">
        <v>233.54</v>
      </c>
      <c r="L315" s="40">
        <v>234.08</v>
      </c>
      <c r="M315" s="40">
        <v>233.46</v>
      </c>
      <c r="N315" s="40">
        <v>234.08</v>
      </c>
      <c r="O315" s="40">
        <v>0</v>
      </c>
      <c r="P315" s="40" t="s">
        <v>138</v>
      </c>
      <c r="Q315" s="40" t="s">
        <v>929</v>
      </c>
      <c r="R315" s="40" t="s">
        <v>134</v>
      </c>
      <c r="S315" s="40">
        <v>1</v>
      </c>
      <c r="T315" s="40">
        <v>74</v>
      </c>
      <c r="U315" s="40">
        <v>2</v>
      </c>
      <c r="V315" s="40" t="s">
        <v>136</v>
      </c>
      <c r="W315" s="40" t="s">
        <v>134</v>
      </c>
      <c r="Z315" s="40" t="s">
        <v>930</v>
      </c>
    </row>
    <row r="316" spans="1:26">
      <c r="A316" s="40" t="str">
        <f t="shared" si="4"/>
        <v>88-1</v>
      </c>
      <c r="B316" s="40">
        <v>5057</v>
      </c>
      <c r="C316" s="40">
        <v>2</v>
      </c>
      <c r="D316" s="40" t="s">
        <v>66</v>
      </c>
      <c r="E316" s="40">
        <v>88</v>
      </c>
      <c r="F316" s="40" t="s">
        <v>132</v>
      </c>
      <c r="G316" s="40">
        <v>1</v>
      </c>
      <c r="H316" s="40">
        <v>3102416</v>
      </c>
      <c r="I316" s="44">
        <v>0.90500000000000003</v>
      </c>
      <c r="J316" s="40">
        <v>0.88</v>
      </c>
      <c r="K316" s="44">
        <v>234.2</v>
      </c>
      <c r="L316" s="40">
        <v>235.08</v>
      </c>
      <c r="M316" s="40">
        <v>234.2</v>
      </c>
      <c r="N316" s="40">
        <v>235.08</v>
      </c>
      <c r="O316" s="40">
        <v>0</v>
      </c>
      <c r="P316" s="40" t="s">
        <v>138</v>
      </c>
      <c r="Q316" s="40" t="s">
        <v>931</v>
      </c>
      <c r="R316" s="40" t="s">
        <v>134</v>
      </c>
      <c r="S316" s="40">
        <v>3</v>
      </c>
      <c r="T316" s="40">
        <v>74</v>
      </c>
      <c r="U316" s="40">
        <v>3</v>
      </c>
      <c r="V316" s="40" t="s">
        <v>136</v>
      </c>
      <c r="W316" s="40" t="s">
        <v>134</v>
      </c>
      <c r="Z316" s="40" t="s">
        <v>932</v>
      </c>
    </row>
    <row r="317" spans="1:26">
      <c r="A317" s="40" t="str">
        <f t="shared" si="4"/>
        <v>88-2</v>
      </c>
      <c r="B317" s="40">
        <v>5057</v>
      </c>
      <c r="C317" s="40">
        <v>2</v>
      </c>
      <c r="D317" s="40" t="s">
        <v>66</v>
      </c>
      <c r="E317" s="40">
        <v>88</v>
      </c>
      <c r="F317" s="40" t="s">
        <v>132</v>
      </c>
      <c r="G317" s="40">
        <v>2</v>
      </c>
      <c r="H317" s="40">
        <v>3102418</v>
      </c>
      <c r="I317" s="44">
        <v>0.93500000000000005</v>
      </c>
      <c r="J317" s="40">
        <v>0.93</v>
      </c>
      <c r="K317" s="44">
        <v>235.10499999999999</v>
      </c>
      <c r="L317" s="40">
        <v>236.01</v>
      </c>
      <c r="M317" s="40">
        <v>235.08</v>
      </c>
      <c r="N317" s="40">
        <v>236.01</v>
      </c>
      <c r="O317" s="40">
        <v>0</v>
      </c>
      <c r="P317" s="40" t="s">
        <v>138</v>
      </c>
      <c r="Q317" s="40" t="s">
        <v>933</v>
      </c>
      <c r="R317" s="40" t="s">
        <v>134</v>
      </c>
      <c r="S317" s="40">
        <v>1</v>
      </c>
      <c r="T317" s="40">
        <v>74</v>
      </c>
      <c r="U317" s="40">
        <v>4</v>
      </c>
      <c r="V317" s="40" t="s">
        <v>136</v>
      </c>
      <c r="W317" s="40" t="s">
        <v>134</v>
      </c>
      <c r="Z317" s="40" t="s">
        <v>934</v>
      </c>
    </row>
    <row r="318" spans="1:26">
      <c r="A318" s="40" t="str">
        <f t="shared" si="4"/>
        <v>88-3</v>
      </c>
      <c r="B318" s="40">
        <v>5057</v>
      </c>
      <c r="C318" s="40">
        <v>2</v>
      </c>
      <c r="D318" s="40" t="s">
        <v>66</v>
      </c>
      <c r="E318" s="40">
        <v>88</v>
      </c>
      <c r="F318" s="40" t="s">
        <v>132</v>
      </c>
      <c r="G318" s="40">
        <v>3</v>
      </c>
      <c r="H318" s="40">
        <v>3102420</v>
      </c>
      <c r="I318" s="44">
        <v>0.86499999999999999</v>
      </c>
      <c r="J318" s="40">
        <v>0.85</v>
      </c>
      <c r="K318" s="44">
        <v>236.04</v>
      </c>
      <c r="L318" s="40">
        <v>236.86</v>
      </c>
      <c r="M318" s="40">
        <v>236.01</v>
      </c>
      <c r="N318" s="40">
        <v>236.86</v>
      </c>
      <c r="O318" s="40">
        <v>0</v>
      </c>
      <c r="P318" s="40" t="s">
        <v>138</v>
      </c>
      <c r="Q318" s="40" t="s">
        <v>935</v>
      </c>
      <c r="R318" s="40" t="s">
        <v>134</v>
      </c>
      <c r="S318" s="40">
        <v>1</v>
      </c>
      <c r="T318" s="40">
        <v>74</v>
      </c>
      <c r="U318" s="40">
        <v>5</v>
      </c>
      <c r="V318" s="40" t="s">
        <v>137</v>
      </c>
      <c r="W318" s="40" t="s">
        <v>134</v>
      </c>
      <c r="Z318" s="40" t="s">
        <v>936</v>
      </c>
    </row>
    <row r="319" spans="1:26">
      <c r="A319" s="40" t="str">
        <f t="shared" si="4"/>
        <v>88-4</v>
      </c>
      <c r="B319" s="40">
        <v>5057</v>
      </c>
      <c r="C319" s="40">
        <v>2</v>
      </c>
      <c r="D319" s="40" t="s">
        <v>66</v>
      </c>
      <c r="E319" s="40">
        <v>88</v>
      </c>
      <c r="F319" s="40" t="s">
        <v>132</v>
      </c>
      <c r="G319" s="40">
        <v>4</v>
      </c>
      <c r="H319" s="40">
        <v>3102422</v>
      </c>
      <c r="I319" s="44">
        <v>0.53</v>
      </c>
      <c r="J319" s="40">
        <v>0.5</v>
      </c>
      <c r="K319" s="44">
        <v>236.905</v>
      </c>
      <c r="L319" s="40">
        <v>237.36</v>
      </c>
      <c r="M319" s="40">
        <v>236.86</v>
      </c>
      <c r="N319" s="40">
        <v>237.36</v>
      </c>
      <c r="O319" s="40">
        <v>0</v>
      </c>
      <c r="P319" s="40" t="s">
        <v>138</v>
      </c>
      <c r="Q319" s="40" t="s">
        <v>937</v>
      </c>
      <c r="R319" s="40" t="s">
        <v>134</v>
      </c>
      <c r="S319" s="40">
        <v>1</v>
      </c>
      <c r="T319" s="40">
        <v>75</v>
      </c>
      <c r="U319" s="40">
        <v>1</v>
      </c>
      <c r="V319" s="40" t="s">
        <v>135</v>
      </c>
      <c r="W319" s="40" t="s">
        <v>134</v>
      </c>
      <c r="Z319" s="40" t="s">
        <v>938</v>
      </c>
    </row>
    <row r="320" spans="1:26">
      <c r="A320" s="40" t="str">
        <f t="shared" si="4"/>
        <v>89-1</v>
      </c>
      <c r="B320" s="40">
        <v>5057</v>
      </c>
      <c r="C320" s="40">
        <v>2</v>
      </c>
      <c r="D320" s="40" t="s">
        <v>66</v>
      </c>
      <c r="E320" s="40">
        <v>89</v>
      </c>
      <c r="F320" s="40" t="s">
        <v>132</v>
      </c>
      <c r="G320" s="40">
        <v>1</v>
      </c>
      <c r="H320" s="40">
        <v>3102424</v>
      </c>
      <c r="I320" s="44">
        <v>0.71</v>
      </c>
      <c r="J320" s="40">
        <v>0.7</v>
      </c>
      <c r="K320" s="44">
        <v>237.25</v>
      </c>
      <c r="L320" s="40">
        <v>237.95</v>
      </c>
      <c r="M320" s="40">
        <v>237.25</v>
      </c>
      <c r="N320" s="40">
        <v>237.95</v>
      </c>
      <c r="O320" s="40">
        <v>0</v>
      </c>
      <c r="P320" s="40" t="s">
        <v>138</v>
      </c>
      <c r="Q320" s="40" t="s">
        <v>939</v>
      </c>
      <c r="R320" s="40" t="s">
        <v>134</v>
      </c>
      <c r="S320" s="40">
        <v>1</v>
      </c>
      <c r="T320" s="40">
        <v>75</v>
      </c>
      <c r="U320" s="40">
        <v>2</v>
      </c>
      <c r="V320" s="40" t="s">
        <v>136</v>
      </c>
      <c r="W320" s="40" t="s">
        <v>134</v>
      </c>
      <c r="Z320" s="40" t="s">
        <v>940</v>
      </c>
    </row>
    <row r="321" spans="1:26">
      <c r="A321" s="40" t="str">
        <f t="shared" si="4"/>
        <v>89-2</v>
      </c>
      <c r="B321" s="40">
        <v>5057</v>
      </c>
      <c r="C321" s="40">
        <v>2</v>
      </c>
      <c r="D321" s="40" t="s">
        <v>66</v>
      </c>
      <c r="E321" s="40">
        <v>89</v>
      </c>
      <c r="F321" s="40" t="s">
        <v>132</v>
      </c>
      <c r="G321" s="40">
        <v>2</v>
      </c>
      <c r="H321" s="40">
        <v>3102426</v>
      </c>
      <c r="I321" s="44">
        <v>0.52</v>
      </c>
      <c r="J321" s="40">
        <v>0.51</v>
      </c>
      <c r="K321" s="44">
        <v>237.96</v>
      </c>
      <c r="L321" s="40">
        <v>238.46</v>
      </c>
      <c r="M321" s="40">
        <v>237.95</v>
      </c>
      <c r="N321" s="40">
        <v>238.46</v>
      </c>
      <c r="O321" s="40">
        <v>0</v>
      </c>
      <c r="P321" s="40" t="s">
        <v>138</v>
      </c>
      <c r="Q321" s="40" t="s">
        <v>941</v>
      </c>
      <c r="R321" s="40" t="s">
        <v>134</v>
      </c>
      <c r="S321" s="40">
        <v>1</v>
      </c>
      <c r="T321" s="40">
        <v>75</v>
      </c>
      <c r="U321" s="40">
        <v>3</v>
      </c>
      <c r="V321" s="40" t="s">
        <v>136</v>
      </c>
      <c r="W321" s="40" t="s">
        <v>134</v>
      </c>
      <c r="Z321" s="40" t="s">
        <v>942</v>
      </c>
    </row>
    <row r="322" spans="1:26">
      <c r="A322" s="40" t="str">
        <f t="shared" si="4"/>
        <v>89-3</v>
      </c>
      <c r="B322" s="40">
        <v>5057</v>
      </c>
      <c r="C322" s="40">
        <v>2</v>
      </c>
      <c r="D322" s="40" t="s">
        <v>66</v>
      </c>
      <c r="E322" s="40">
        <v>89</v>
      </c>
      <c r="F322" s="40" t="s">
        <v>132</v>
      </c>
      <c r="G322" s="40">
        <v>3</v>
      </c>
      <c r="H322" s="40">
        <v>3102428</v>
      </c>
      <c r="I322" s="44">
        <v>0.94499999999999995</v>
      </c>
      <c r="J322" s="40">
        <v>0.93</v>
      </c>
      <c r="K322" s="44">
        <v>238.48000000000002</v>
      </c>
      <c r="L322" s="40">
        <v>239.39</v>
      </c>
      <c r="M322" s="40">
        <v>238.46</v>
      </c>
      <c r="N322" s="40">
        <v>239.39</v>
      </c>
      <c r="O322" s="40">
        <v>0</v>
      </c>
      <c r="P322" s="40" t="s">
        <v>138</v>
      </c>
      <c r="Q322" s="40" t="s">
        <v>943</v>
      </c>
      <c r="R322" s="40" t="s">
        <v>134</v>
      </c>
      <c r="S322" s="40">
        <v>3</v>
      </c>
      <c r="T322" s="40">
        <v>75</v>
      </c>
      <c r="U322" s="40">
        <v>4</v>
      </c>
      <c r="V322" s="40" t="s">
        <v>136</v>
      </c>
      <c r="W322" s="40" t="s">
        <v>134</v>
      </c>
      <c r="Z322" s="40" t="s">
        <v>944</v>
      </c>
    </row>
    <row r="323" spans="1:26">
      <c r="A323" s="40" t="str">
        <f t="shared" si="4"/>
        <v>89-4</v>
      </c>
      <c r="B323" s="40">
        <v>5057</v>
      </c>
      <c r="C323" s="40">
        <v>2</v>
      </c>
      <c r="D323" s="40" t="s">
        <v>66</v>
      </c>
      <c r="E323" s="40">
        <v>89</v>
      </c>
      <c r="F323" s="40" t="s">
        <v>132</v>
      </c>
      <c r="G323" s="40">
        <v>4</v>
      </c>
      <c r="H323" s="40">
        <v>3102430</v>
      </c>
      <c r="I323" s="44">
        <v>0.95</v>
      </c>
      <c r="J323" s="40">
        <v>0.9</v>
      </c>
      <c r="K323" s="44">
        <v>239.42500000000001</v>
      </c>
      <c r="L323" s="40">
        <v>240.29</v>
      </c>
      <c r="M323" s="40">
        <v>239.39</v>
      </c>
      <c r="N323" s="40">
        <v>240.29</v>
      </c>
      <c r="O323" s="40">
        <v>0</v>
      </c>
      <c r="P323" s="40" t="s">
        <v>138</v>
      </c>
      <c r="Q323" s="40" t="s">
        <v>945</v>
      </c>
      <c r="R323" s="40" t="s">
        <v>134</v>
      </c>
      <c r="S323" s="40">
        <v>1</v>
      </c>
      <c r="T323" s="40">
        <v>75</v>
      </c>
      <c r="U323" s="40">
        <v>5</v>
      </c>
      <c r="V323" s="40" t="s">
        <v>137</v>
      </c>
      <c r="W323" s="40" t="s">
        <v>134</v>
      </c>
      <c r="Z323" s="40" t="s">
        <v>946</v>
      </c>
    </row>
    <row r="324" spans="1:26">
      <c r="A324" s="40" t="str">
        <f t="shared" ref="A324:A387" si="5">E324&amp;"-"&amp;G324</f>
        <v>90-1</v>
      </c>
      <c r="B324" s="40">
        <v>5057</v>
      </c>
      <c r="C324" s="40">
        <v>2</v>
      </c>
      <c r="D324" s="40" t="s">
        <v>66</v>
      </c>
      <c r="E324" s="40">
        <v>90</v>
      </c>
      <c r="F324" s="40" t="s">
        <v>132</v>
      </c>
      <c r="G324" s="40">
        <v>1</v>
      </c>
      <c r="H324" s="40">
        <v>3102432</v>
      </c>
      <c r="I324" s="44">
        <v>0.96</v>
      </c>
      <c r="J324" s="40">
        <v>0.95</v>
      </c>
      <c r="K324" s="44">
        <v>240.3</v>
      </c>
      <c r="L324" s="40">
        <v>241.25</v>
      </c>
      <c r="M324" s="40">
        <v>240.3</v>
      </c>
      <c r="N324" s="40">
        <v>241.25</v>
      </c>
      <c r="O324" s="40">
        <v>0</v>
      </c>
      <c r="P324" s="40" t="s">
        <v>133</v>
      </c>
      <c r="Q324" s="40" t="s">
        <v>947</v>
      </c>
      <c r="R324" s="40" t="s">
        <v>134</v>
      </c>
      <c r="S324" s="40">
        <v>1</v>
      </c>
      <c r="T324" s="40">
        <v>76</v>
      </c>
      <c r="U324" s="40">
        <v>1</v>
      </c>
      <c r="V324" s="40" t="s">
        <v>135</v>
      </c>
      <c r="W324" s="40" t="s">
        <v>134</v>
      </c>
      <c r="Z324" s="40" t="s">
        <v>948</v>
      </c>
    </row>
    <row r="325" spans="1:26">
      <c r="A325" s="40" t="str">
        <f t="shared" si="5"/>
        <v>90-2</v>
      </c>
      <c r="B325" s="40">
        <v>5057</v>
      </c>
      <c r="C325" s="40">
        <v>2</v>
      </c>
      <c r="D325" s="40" t="s">
        <v>66</v>
      </c>
      <c r="E325" s="40">
        <v>90</v>
      </c>
      <c r="F325" s="40" t="s">
        <v>132</v>
      </c>
      <c r="G325" s="40">
        <v>2</v>
      </c>
      <c r="H325" s="40">
        <v>3102434</v>
      </c>
      <c r="I325" s="44">
        <v>0.73499999999999999</v>
      </c>
      <c r="J325" s="40">
        <v>0.74</v>
      </c>
      <c r="K325" s="44">
        <v>241.26000000000002</v>
      </c>
      <c r="L325" s="40">
        <v>241.99</v>
      </c>
      <c r="M325" s="40">
        <v>241.25</v>
      </c>
      <c r="N325" s="40">
        <v>241.99</v>
      </c>
      <c r="O325" s="40">
        <v>0</v>
      </c>
      <c r="P325" s="40" t="s">
        <v>133</v>
      </c>
      <c r="Q325" s="40" t="s">
        <v>949</v>
      </c>
      <c r="R325" s="40" t="s">
        <v>134</v>
      </c>
      <c r="S325" s="40">
        <v>1</v>
      </c>
      <c r="T325" s="40">
        <v>76</v>
      </c>
      <c r="U325" s="40">
        <v>2</v>
      </c>
      <c r="V325" s="40" t="s">
        <v>136</v>
      </c>
      <c r="W325" s="40" t="s">
        <v>134</v>
      </c>
      <c r="Z325" s="40" t="s">
        <v>950</v>
      </c>
    </row>
    <row r="326" spans="1:26">
      <c r="A326" s="40" t="str">
        <f t="shared" si="5"/>
        <v>90-3</v>
      </c>
      <c r="B326" s="40">
        <v>5057</v>
      </c>
      <c r="C326" s="40">
        <v>2</v>
      </c>
      <c r="D326" s="40" t="s">
        <v>66</v>
      </c>
      <c r="E326" s="40">
        <v>90</v>
      </c>
      <c r="F326" s="40" t="s">
        <v>132</v>
      </c>
      <c r="G326" s="40">
        <v>3</v>
      </c>
      <c r="H326" s="40">
        <v>3102436</v>
      </c>
      <c r="I326" s="44">
        <v>0.88500000000000001</v>
      </c>
      <c r="J326" s="40">
        <v>0.86</v>
      </c>
      <c r="K326" s="44">
        <v>241.99500000000003</v>
      </c>
      <c r="L326" s="40">
        <v>242.85</v>
      </c>
      <c r="M326" s="40">
        <v>241.99</v>
      </c>
      <c r="N326" s="40">
        <v>242.85</v>
      </c>
      <c r="O326" s="40">
        <v>0</v>
      </c>
      <c r="P326" s="40" t="s">
        <v>133</v>
      </c>
      <c r="Q326" s="40" t="s">
        <v>951</v>
      </c>
      <c r="R326" s="40" t="s">
        <v>134</v>
      </c>
      <c r="S326" s="40">
        <v>1</v>
      </c>
      <c r="T326" s="40">
        <v>76</v>
      </c>
      <c r="U326" s="40">
        <v>3</v>
      </c>
      <c r="V326" s="40" t="s">
        <v>136</v>
      </c>
      <c r="W326" s="40" t="s">
        <v>134</v>
      </c>
      <c r="Z326" s="40" t="s">
        <v>952</v>
      </c>
    </row>
    <row r="327" spans="1:26">
      <c r="A327" s="40" t="str">
        <f t="shared" si="5"/>
        <v>90-4</v>
      </c>
      <c r="B327" s="40">
        <v>5057</v>
      </c>
      <c r="C327" s="40">
        <v>2</v>
      </c>
      <c r="D327" s="40" t="s">
        <v>66</v>
      </c>
      <c r="E327" s="40">
        <v>90</v>
      </c>
      <c r="F327" s="40" t="s">
        <v>132</v>
      </c>
      <c r="G327" s="40">
        <v>4</v>
      </c>
      <c r="H327" s="40">
        <v>3102438</v>
      </c>
      <c r="I327" s="44">
        <v>0.51500000000000001</v>
      </c>
      <c r="J327" s="40">
        <v>0.5</v>
      </c>
      <c r="K327" s="44">
        <v>242.88000000000002</v>
      </c>
      <c r="L327" s="40">
        <v>243.35</v>
      </c>
      <c r="M327" s="40">
        <v>242.85</v>
      </c>
      <c r="N327" s="40">
        <v>243.35</v>
      </c>
      <c r="O327" s="40">
        <v>0</v>
      </c>
      <c r="P327" s="40" t="s">
        <v>133</v>
      </c>
      <c r="Q327" s="40" t="s">
        <v>953</v>
      </c>
      <c r="R327" s="40" t="s">
        <v>134</v>
      </c>
      <c r="S327" s="40">
        <v>1</v>
      </c>
      <c r="T327" s="40">
        <v>76</v>
      </c>
      <c r="U327" s="40">
        <v>4</v>
      </c>
      <c r="V327" s="40" t="s">
        <v>136</v>
      </c>
      <c r="W327" s="40" t="s">
        <v>134</v>
      </c>
      <c r="Z327" s="40" t="s">
        <v>954</v>
      </c>
    </row>
    <row r="328" spans="1:26">
      <c r="A328" s="40" t="str">
        <f t="shared" si="5"/>
        <v>91-1</v>
      </c>
      <c r="B328" s="40">
        <v>5057</v>
      </c>
      <c r="C328" s="40">
        <v>2</v>
      </c>
      <c r="D328" s="40" t="s">
        <v>66</v>
      </c>
      <c r="E328" s="40">
        <v>91</v>
      </c>
      <c r="F328" s="40" t="s">
        <v>132</v>
      </c>
      <c r="G328" s="40">
        <v>1</v>
      </c>
      <c r="H328" s="40">
        <v>3102440</v>
      </c>
      <c r="I328" s="44">
        <v>0.89500000000000002</v>
      </c>
      <c r="J328" s="40">
        <v>0.88</v>
      </c>
      <c r="K328" s="44">
        <v>243.35</v>
      </c>
      <c r="L328" s="40">
        <v>244.23</v>
      </c>
      <c r="M328" s="40">
        <v>243.35</v>
      </c>
      <c r="N328" s="40">
        <v>244.23</v>
      </c>
      <c r="O328" s="40">
        <v>0</v>
      </c>
      <c r="P328" s="40" t="s">
        <v>133</v>
      </c>
      <c r="Q328" s="40" t="s">
        <v>955</v>
      </c>
      <c r="R328" s="40" t="s">
        <v>134</v>
      </c>
      <c r="S328" s="40">
        <v>1</v>
      </c>
      <c r="T328" s="40">
        <v>76</v>
      </c>
      <c r="U328" s="40">
        <v>5</v>
      </c>
      <c r="V328" s="40" t="s">
        <v>137</v>
      </c>
      <c r="W328" s="40" t="s">
        <v>134</v>
      </c>
      <c r="Z328" s="40" t="s">
        <v>956</v>
      </c>
    </row>
    <row r="329" spans="1:26">
      <c r="A329" s="40" t="str">
        <f t="shared" si="5"/>
        <v>91-2</v>
      </c>
      <c r="B329" s="40">
        <v>5057</v>
      </c>
      <c r="C329" s="40">
        <v>2</v>
      </c>
      <c r="D329" s="40" t="s">
        <v>66</v>
      </c>
      <c r="E329" s="40">
        <v>91</v>
      </c>
      <c r="F329" s="40" t="s">
        <v>132</v>
      </c>
      <c r="G329" s="40">
        <v>2</v>
      </c>
      <c r="H329" s="40">
        <v>3102442</v>
      </c>
      <c r="I329" s="44">
        <v>0.69499999999999995</v>
      </c>
      <c r="J329" s="40">
        <v>0.66</v>
      </c>
      <c r="K329" s="44">
        <v>244.245</v>
      </c>
      <c r="L329" s="40">
        <v>244.89</v>
      </c>
      <c r="M329" s="40">
        <v>244.23</v>
      </c>
      <c r="N329" s="40">
        <v>244.89</v>
      </c>
      <c r="O329" s="40">
        <v>0</v>
      </c>
      <c r="P329" s="40" t="s">
        <v>133</v>
      </c>
      <c r="Q329" s="40" t="s">
        <v>957</v>
      </c>
      <c r="R329" s="40" t="s">
        <v>134</v>
      </c>
      <c r="S329" s="40">
        <v>1</v>
      </c>
      <c r="T329" s="40">
        <v>77</v>
      </c>
      <c r="U329" s="40">
        <v>1</v>
      </c>
      <c r="V329" s="40" t="s">
        <v>135</v>
      </c>
      <c r="W329" s="40" t="s">
        <v>134</v>
      </c>
      <c r="Z329" s="40" t="s">
        <v>958</v>
      </c>
    </row>
    <row r="330" spans="1:26">
      <c r="A330" s="40" t="str">
        <f t="shared" si="5"/>
        <v>91-3</v>
      </c>
      <c r="B330" s="40">
        <v>5057</v>
      </c>
      <c r="C330" s="40">
        <v>2</v>
      </c>
      <c r="D330" s="40" t="s">
        <v>66</v>
      </c>
      <c r="E330" s="40">
        <v>91</v>
      </c>
      <c r="F330" s="40" t="s">
        <v>132</v>
      </c>
      <c r="G330" s="40">
        <v>3</v>
      </c>
      <c r="H330" s="40">
        <v>3102444</v>
      </c>
      <c r="I330" s="44">
        <v>0.95</v>
      </c>
      <c r="J330" s="40">
        <v>0.95</v>
      </c>
      <c r="K330" s="44">
        <v>244.94</v>
      </c>
      <c r="L330" s="40">
        <v>245.84</v>
      </c>
      <c r="M330" s="40">
        <v>244.89</v>
      </c>
      <c r="N330" s="40">
        <v>245.84</v>
      </c>
      <c r="O330" s="40">
        <v>0</v>
      </c>
      <c r="P330" s="40" t="s">
        <v>133</v>
      </c>
      <c r="Q330" s="40" t="s">
        <v>959</v>
      </c>
      <c r="R330" s="40" t="s">
        <v>134</v>
      </c>
      <c r="S330" s="40">
        <v>1</v>
      </c>
      <c r="T330" s="40">
        <v>77</v>
      </c>
      <c r="U330" s="40">
        <v>2</v>
      </c>
      <c r="V330" s="40" t="s">
        <v>136</v>
      </c>
      <c r="W330" s="40" t="s">
        <v>134</v>
      </c>
      <c r="Z330" s="40" t="s">
        <v>960</v>
      </c>
    </row>
    <row r="331" spans="1:26">
      <c r="A331" s="40" t="str">
        <f t="shared" si="5"/>
        <v>91-4</v>
      </c>
      <c r="B331" s="40">
        <v>5057</v>
      </c>
      <c r="C331" s="40">
        <v>2</v>
      </c>
      <c r="D331" s="40" t="s">
        <v>66</v>
      </c>
      <c r="E331" s="40">
        <v>91</v>
      </c>
      <c r="F331" s="40" t="s">
        <v>132</v>
      </c>
      <c r="G331" s="40">
        <v>4</v>
      </c>
      <c r="H331" s="40">
        <v>3102446</v>
      </c>
      <c r="I331" s="44">
        <v>0.64</v>
      </c>
      <c r="J331" s="40">
        <v>0.68</v>
      </c>
      <c r="K331" s="44">
        <v>245.89</v>
      </c>
      <c r="L331" s="40">
        <v>246.52</v>
      </c>
      <c r="M331" s="40">
        <v>245.84</v>
      </c>
      <c r="N331" s="40">
        <v>246.52</v>
      </c>
      <c r="O331" s="40">
        <v>0</v>
      </c>
      <c r="P331" s="40" t="s">
        <v>133</v>
      </c>
      <c r="Q331" s="40" t="s">
        <v>961</v>
      </c>
      <c r="R331" s="40" t="s">
        <v>134</v>
      </c>
      <c r="S331" s="40">
        <v>4</v>
      </c>
      <c r="T331" s="40">
        <v>77</v>
      </c>
      <c r="U331" s="40">
        <v>3</v>
      </c>
      <c r="V331" s="40" t="s">
        <v>136</v>
      </c>
      <c r="W331" s="40" t="s">
        <v>134</v>
      </c>
      <c r="Z331" s="40" t="s">
        <v>962</v>
      </c>
    </row>
    <row r="332" spans="1:26">
      <c r="A332" s="40" t="str">
        <f t="shared" si="5"/>
        <v>92-1</v>
      </c>
      <c r="B332" s="40">
        <v>5057</v>
      </c>
      <c r="C332" s="40">
        <v>2</v>
      </c>
      <c r="D332" s="40" t="s">
        <v>66</v>
      </c>
      <c r="E332" s="40">
        <v>92</v>
      </c>
      <c r="F332" s="40" t="s">
        <v>132</v>
      </c>
      <c r="G332" s="40">
        <v>1</v>
      </c>
      <c r="H332" s="40">
        <v>3102448</v>
      </c>
      <c r="I332" s="44">
        <v>0.56000000000000005</v>
      </c>
      <c r="J332" s="40">
        <v>0.56000000000000005</v>
      </c>
      <c r="K332" s="44">
        <v>246.4</v>
      </c>
      <c r="L332" s="40">
        <v>246.96</v>
      </c>
      <c r="M332" s="40">
        <v>246.4</v>
      </c>
      <c r="N332" s="40">
        <v>246.96</v>
      </c>
      <c r="O332" s="40">
        <v>0</v>
      </c>
      <c r="P332" s="40" t="s">
        <v>133</v>
      </c>
      <c r="Q332" s="40" t="s">
        <v>963</v>
      </c>
      <c r="R332" s="40" t="s">
        <v>134</v>
      </c>
      <c r="S332" s="40">
        <v>2</v>
      </c>
      <c r="T332" s="40">
        <v>77</v>
      </c>
      <c r="U332" s="40">
        <v>4</v>
      </c>
      <c r="V332" s="40" t="s">
        <v>136</v>
      </c>
      <c r="W332" s="40" t="s">
        <v>134</v>
      </c>
      <c r="Z332" s="40" t="s">
        <v>964</v>
      </c>
    </row>
    <row r="333" spans="1:26">
      <c r="A333" s="40" t="str">
        <f t="shared" si="5"/>
        <v>92-2</v>
      </c>
      <c r="B333" s="40">
        <v>5057</v>
      </c>
      <c r="C333" s="40">
        <v>2</v>
      </c>
      <c r="D333" s="40" t="s">
        <v>66</v>
      </c>
      <c r="E333" s="40">
        <v>92</v>
      </c>
      <c r="F333" s="40" t="s">
        <v>132</v>
      </c>
      <c r="G333" s="40">
        <v>2</v>
      </c>
      <c r="H333" s="40">
        <v>3102450</v>
      </c>
      <c r="I333" s="44">
        <v>0.83499999999999996</v>
      </c>
      <c r="J333" s="40">
        <v>0.81</v>
      </c>
      <c r="K333" s="44">
        <v>246.96</v>
      </c>
      <c r="L333" s="40">
        <v>247.77</v>
      </c>
      <c r="M333" s="40">
        <v>246.96</v>
      </c>
      <c r="N333" s="40">
        <v>247.77</v>
      </c>
      <c r="O333" s="40">
        <v>0</v>
      </c>
      <c r="P333" s="40" t="s">
        <v>133</v>
      </c>
      <c r="Q333" s="40" t="s">
        <v>965</v>
      </c>
      <c r="R333" s="40" t="s">
        <v>134</v>
      </c>
      <c r="S333" s="40">
        <v>1</v>
      </c>
      <c r="T333" s="40">
        <v>77</v>
      </c>
      <c r="U333" s="40">
        <v>5</v>
      </c>
      <c r="V333" s="40" t="s">
        <v>137</v>
      </c>
      <c r="W333" s="40" t="s">
        <v>134</v>
      </c>
      <c r="Z333" s="40" t="s">
        <v>966</v>
      </c>
    </row>
    <row r="334" spans="1:26">
      <c r="A334" s="40" t="str">
        <f t="shared" si="5"/>
        <v>92-3</v>
      </c>
      <c r="B334" s="40">
        <v>5057</v>
      </c>
      <c r="C334" s="40">
        <v>2</v>
      </c>
      <c r="D334" s="40" t="s">
        <v>66</v>
      </c>
      <c r="E334" s="40">
        <v>92</v>
      </c>
      <c r="F334" s="40" t="s">
        <v>132</v>
      </c>
      <c r="G334" s="40">
        <v>3</v>
      </c>
      <c r="H334" s="40">
        <v>3102452</v>
      </c>
      <c r="I334" s="44">
        <v>0.79</v>
      </c>
      <c r="J334" s="40">
        <v>0.76</v>
      </c>
      <c r="K334" s="44">
        <v>247.79500000000002</v>
      </c>
      <c r="L334" s="40">
        <v>248.53</v>
      </c>
      <c r="M334" s="40">
        <v>247.77</v>
      </c>
      <c r="N334" s="40">
        <v>248.53</v>
      </c>
      <c r="O334" s="40">
        <v>0</v>
      </c>
      <c r="P334" s="40" t="s">
        <v>133</v>
      </c>
      <c r="Q334" s="40" t="s">
        <v>967</v>
      </c>
      <c r="R334" s="40" t="s">
        <v>134</v>
      </c>
      <c r="S334" s="40">
        <v>1</v>
      </c>
      <c r="T334" s="40">
        <v>78</v>
      </c>
      <c r="U334" s="40">
        <v>1</v>
      </c>
      <c r="V334" s="40" t="s">
        <v>135</v>
      </c>
      <c r="W334" s="40" t="s">
        <v>134</v>
      </c>
      <c r="Z334" s="40" t="s">
        <v>968</v>
      </c>
    </row>
    <row r="335" spans="1:26">
      <c r="A335" s="40" t="str">
        <f t="shared" si="5"/>
        <v>92-4</v>
      </c>
      <c r="B335" s="40">
        <v>5057</v>
      </c>
      <c r="C335" s="40">
        <v>2</v>
      </c>
      <c r="D335" s="40" t="s">
        <v>66</v>
      </c>
      <c r="E335" s="40">
        <v>92</v>
      </c>
      <c r="F335" s="40" t="s">
        <v>132</v>
      </c>
      <c r="G335" s="40">
        <v>4</v>
      </c>
      <c r="H335" s="40">
        <v>3102454</v>
      </c>
      <c r="I335" s="44">
        <v>0.95</v>
      </c>
      <c r="J335" s="40">
        <v>0.95</v>
      </c>
      <c r="K335" s="44">
        <v>248.58500000000001</v>
      </c>
      <c r="L335" s="40">
        <v>249.48</v>
      </c>
      <c r="M335" s="40">
        <v>248.53</v>
      </c>
      <c r="N335" s="40">
        <v>249.48</v>
      </c>
      <c r="O335" s="40">
        <v>0</v>
      </c>
      <c r="P335" s="40" t="s">
        <v>133</v>
      </c>
      <c r="Q335" s="40" t="s">
        <v>969</v>
      </c>
      <c r="R335" s="40" t="s">
        <v>134</v>
      </c>
      <c r="S335" s="40">
        <v>1</v>
      </c>
      <c r="T335" s="40">
        <v>78</v>
      </c>
      <c r="U335" s="40">
        <v>2</v>
      </c>
      <c r="V335" s="40" t="s">
        <v>136</v>
      </c>
      <c r="W335" s="40" t="s">
        <v>134</v>
      </c>
      <c r="Z335" s="40" t="s">
        <v>970</v>
      </c>
    </row>
    <row r="336" spans="1:26">
      <c r="A336" s="40" t="str">
        <f t="shared" si="5"/>
        <v>93-1</v>
      </c>
      <c r="B336" s="40">
        <v>5057</v>
      </c>
      <c r="C336" s="40">
        <v>2</v>
      </c>
      <c r="D336" s="40" t="s">
        <v>66</v>
      </c>
      <c r="E336" s="40">
        <v>93</v>
      </c>
      <c r="F336" s="40" t="s">
        <v>132</v>
      </c>
      <c r="G336" s="40">
        <v>1</v>
      </c>
      <c r="H336" s="40">
        <v>3102456</v>
      </c>
      <c r="I336" s="44">
        <v>0.92500000000000004</v>
      </c>
      <c r="J336" s="40">
        <v>0.93</v>
      </c>
      <c r="K336" s="44">
        <v>249.45</v>
      </c>
      <c r="L336" s="40">
        <v>250.38</v>
      </c>
      <c r="M336" s="40">
        <v>249.45</v>
      </c>
      <c r="N336" s="40">
        <v>250.38</v>
      </c>
      <c r="O336" s="40">
        <v>0</v>
      </c>
      <c r="P336" s="40" t="s">
        <v>138</v>
      </c>
      <c r="Q336" s="40" t="s">
        <v>971</v>
      </c>
      <c r="R336" s="40" t="s">
        <v>134</v>
      </c>
      <c r="S336" s="40">
        <v>1</v>
      </c>
      <c r="T336" s="40">
        <v>78</v>
      </c>
      <c r="U336" s="40">
        <v>3</v>
      </c>
      <c r="V336" s="40" t="s">
        <v>136</v>
      </c>
      <c r="W336" s="40" t="s">
        <v>134</v>
      </c>
      <c r="Z336" s="40" t="s">
        <v>972</v>
      </c>
    </row>
    <row r="337" spans="1:26">
      <c r="A337" s="40" t="str">
        <f t="shared" si="5"/>
        <v>93-2</v>
      </c>
      <c r="B337" s="40">
        <v>5057</v>
      </c>
      <c r="C337" s="40">
        <v>2</v>
      </c>
      <c r="D337" s="40" t="s">
        <v>66</v>
      </c>
      <c r="E337" s="40">
        <v>93</v>
      </c>
      <c r="F337" s="40" t="s">
        <v>132</v>
      </c>
      <c r="G337" s="40">
        <v>2</v>
      </c>
      <c r="H337" s="40">
        <v>3102458</v>
      </c>
      <c r="I337" s="44">
        <v>0.755</v>
      </c>
      <c r="J337" s="40">
        <v>0.73</v>
      </c>
      <c r="K337" s="44">
        <v>250.375</v>
      </c>
      <c r="L337" s="40">
        <v>251.11</v>
      </c>
      <c r="M337" s="40">
        <v>250.38</v>
      </c>
      <c r="N337" s="40">
        <v>251.11</v>
      </c>
      <c r="O337" s="40">
        <v>0</v>
      </c>
      <c r="P337" s="40" t="s">
        <v>138</v>
      </c>
      <c r="Q337" s="40" t="s">
        <v>973</v>
      </c>
      <c r="R337" s="40" t="s">
        <v>134</v>
      </c>
      <c r="S337" s="40">
        <v>1</v>
      </c>
      <c r="T337" s="40">
        <v>78</v>
      </c>
      <c r="U337" s="40">
        <v>4</v>
      </c>
      <c r="V337" s="40" t="s">
        <v>136</v>
      </c>
      <c r="W337" s="40" t="s">
        <v>134</v>
      </c>
      <c r="Z337" s="40" t="s">
        <v>974</v>
      </c>
    </row>
    <row r="338" spans="1:26">
      <c r="A338" s="40" t="str">
        <f t="shared" si="5"/>
        <v>93-3</v>
      </c>
      <c r="B338" s="40">
        <v>5057</v>
      </c>
      <c r="C338" s="40">
        <v>2</v>
      </c>
      <c r="D338" s="40" t="s">
        <v>66</v>
      </c>
      <c r="E338" s="40">
        <v>93</v>
      </c>
      <c r="F338" s="40" t="s">
        <v>132</v>
      </c>
      <c r="G338" s="40">
        <v>3</v>
      </c>
      <c r="H338" s="40">
        <v>3102460</v>
      </c>
      <c r="I338" s="44">
        <v>0.83</v>
      </c>
      <c r="J338" s="40">
        <v>0.77</v>
      </c>
      <c r="K338" s="44">
        <v>251.13</v>
      </c>
      <c r="L338" s="40">
        <v>251.88</v>
      </c>
      <c r="M338" s="40">
        <v>251.11</v>
      </c>
      <c r="N338" s="40">
        <v>251.88</v>
      </c>
      <c r="O338" s="40">
        <v>0</v>
      </c>
      <c r="P338" s="40" t="s">
        <v>138</v>
      </c>
      <c r="Q338" s="40" t="s">
        <v>975</v>
      </c>
      <c r="R338" s="40" t="s">
        <v>134</v>
      </c>
      <c r="S338" s="40">
        <v>1</v>
      </c>
      <c r="T338" s="40">
        <v>78</v>
      </c>
      <c r="U338" s="40">
        <v>5</v>
      </c>
      <c r="V338" s="40" t="s">
        <v>137</v>
      </c>
      <c r="W338" s="40" t="s">
        <v>134</v>
      </c>
      <c r="Z338" s="40" t="s">
        <v>976</v>
      </c>
    </row>
    <row r="339" spans="1:26">
      <c r="A339" s="40" t="str">
        <f t="shared" si="5"/>
        <v>93-4</v>
      </c>
      <c r="B339" s="40">
        <v>5057</v>
      </c>
      <c r="C339" s="40">
        <v>2</v>
      </c>
      <c r="D339" s="40" t="s">
        <v>66</v>
      </c>
      <c r="E339" s="40">
        <v>93</v>
      </c>
      <c r="F339" s="40" t="s">
        <v>132</v>
      </c>
      <c r="G339" s="40">
        <v>4</v>
      </c>
      <c r="H339" s="40">
        <v>3102462</v>
      </c>
      <c r="I339" s="44">
        <v>0.66</v>
      </c>
      <c r="J339" s="40">
        <v>0.67</v>
      </c>
      <c r="K339" s="44">
        <v>251.96</v>
      </c>
      <c r="L339" s="40">
        <v>252.55</v>
      </c>
      <c r="M339" s="40">
        <v>251.88</v>
      </c>
      <c r="N339" s="40">
        <v>252.55</v>
      </c>
      <c r="O339" s="40">
        <v>0</v>
      </c>
      <c r="P339" s="40" t="s">
        <v>138</v>
      </c>
      <c r="Q339" s="40" t="s">
        <v>977</v>
      </c>
      <c r="R339" s="40" t="s">
        <v>134</v>
      </c>
      <c r="S339" s="40">
        <v>1</v>
      </c>
      <c r="T339" s="40">
        <v>79</v>
      </c>
      <c r="U339" s="40">
        <v>1</v>
      </c>
      <c r="V339" s="40" t="s">
        <v>135</v>
      </c>
      <c r="W339" s="40" t="s">
        <v>134</v>
      </c>
      <c r="Z339" s="40" t="s">
        <v>978</v>
      </c>
    </row>
    <row r="340" spans="1:26">
      <c r="A340" s="40" t="str">
        <f t="shared" si="5"/>
        <v>94-1</v>
      </c>
      <c r="B340" s="40">
        <v>5057</v>
      </c>
      <c r="C340" s="40">
        <v>2</v>
      </c>
      <c r="D340" s="40" t="s">
        <v>66</v>
      </c>
      <c r="E340" s="40">
        <v>94</v>
      </c>
      <c r="F340" s="40" t="s">
        <v>132</v>
      </c>
      <c r="G340" s="40">
        <v>1</v>
      </c>
      <c r="H340" s="40">
        <v>3102464</v>
      </c>
      <c r="I340" s="44">
        <v>0.65</v>
      </c>
      <c r="J340" s="40">
        <v>0.65</v>
      </c>
      <c r="K340" s="44">
        <v>252.5</v>
      </c>
      <c r="L340" s="40">
        <v>253.15</v>
      </c>
      <c r="M340" s="40">
        <v>252.5</v>
      </c>
      <c r="N340" s="40">
        <v>253.15</v>
      </c>
      <c r="O340" s="40">
        <v>0</v>
      </c>
      <c r="P340" s="40" t="s">
        <v>138</v>
      </c>
      <c r="Q340" s="40" t="s">
        <v>979</v>
      </c>
      <c r="R340" s="40" t="s">
        <v>134</v>
      </c>
      <c r="S340" s="40">
        <v>1</v>
      </c>
      <c r="T340" s="40">
        <v>79</v>
      </c>
      <c r="U340" s="40">
        <v>2</v>
      </c>
      <c r="V340" s="40" t="s">
        <v>136</v>
      </c>
      <c r="W340" s="40" t="s">
        <v>134</v>
      </c>
      <c r="Z340" s="40" t="s">
        <v>980</v>
      </c>
    </row>
    <row r="341" spans="1:26">
      <c r="A341" s="40" t="str">
        <f t="shared" si="5"/>
        <v>94-2</v>
      </c>
      <c r="B341" s="40">
        <v>5057</v>
      </c>
      <c r="C341" s="40">
        <v>2</v>
      </c>
      <c r="D341" s="40" t="s">
        <v>66</v>
      </c>
      <c r="E341" s="40">
        <v>94</v>
      </c>
      <c r="F341" s="40" t="s">
        <v>132</v>
      </c>
      <c r="G341" s="40">
        <v>2</v>
      </c>
      <c r="H341" s="40">
        <v>3102466</v>
      </c>
      <c r="I341" s="44">
        <v>0.80500000000000005</v>
      </c>
      <c r="J341" s="40">
        <v>0.8</v>
      </c>
      <c r="K341" s="44">
        <v>253.15</v>
      </c>
      <c r="L341" s="40">
        <v>253.95</v>
      </c>
      <c r="M341" s="40">
        <v>253.15</v>
      </c>
      <c r="N341" s="40">
        <v>253.95</v>
      </c>
      <c r="O341" s="40">
        <v>0</v>
      </c>
      <c r="P341" s="40" t="s">
        <v>138</v>
      </c>
      <c r="Q341" s="40" t="s">
        <v>981</v>
      </c>
      <c r="R341" s="40" t="s">
        <v>134</v>
      </c>
      <c r="S341" s="40">
        <v>1</v>
      </c>
      <c r="T341" s="40">
        <v>79</v>
      </c>
      <c r="U341" s="40">
        <v>3</v>
      </c>
      <c r="V341" s="40" t="s">
        <v>136</v>
      </c>
      <c r="W341" s="40" t="s">
        <v>134</v>
      </c>
      <c r="Z341" s="40" t="s">
        <v>982</v>
      </c>
    </row>
    <row r="342" spans="1:26">
      <c r="A342" s="40" t="str">
        <f t="shared" si="5"/>
        <v>94-3</v>
      </c>
      <c r="B342" s="40">
        <v>5057</v>
      </c>
      <c r="C342" s="40">
        <v>2</v>
      </c>
      <c r="D342" s="40" t="s">
        <v>66</v>
      </c>
      <c r="E342" s="40">
        <v>94</v>
      </c>
      <c r="F342" s="40" t="s">
        <v>132</v>
      </c>
      <c r="G342" s="40">
        <v>3</v>
      </c>
      <c r="H342" s="40">
        <v>3102468</v>
      </c>
      <c r="I342" s="44">
        <v>0.95</v>
      </c>
      <c r="J342" s="40">
        <v>0.93</v>
      </c>
      <c r="K342" s="44">
        <v>253.95500000000001</v>
      </c>
      <c r="L342" s="40">
        <v>254.88</v>
      </c>
      <c r="M342" s="40">
        <v>253.95</v>
      </c>
      <c r="N342" s="40">
        <v>254.88</v>
      </c>
      <c r="O342" s="40">
        <v>0</v>
      </c>
      <c r="P342" s="40" t="s">
        <v>138</v>
      </c>
      <c r="Q342" s="40" t="s">
        <v>983</v>
      </c>
      <c r="R342" s="40" t="s">
        <v>134</v>
      </c>
      <c r="S342" s="40">
        <v>1</v>
      </c>
      <c r="T342" s="40">
        <v>79</v>
      </c>
      <c r="U342" s="40">
        <v>4</v>
      </c>
      <c r="V342" s="40" t="s">
        <v>136</v>
      </c>
      <c r="W342" s="40" t="s">
        <v>134</v>
      </c>
      <c r="Z342" s="40" t="s">
        <v>984</v>
      </c>
    </row>
    <row r="343" spans="1:26">
      <c r="A343" s="40" t="str">
        <f t="shared" si="5"/>
        <v>94-4</v>
      </c>
      <c r="B343" s="40">
        <v>5057</v>
      </c>
      <c r="C343" s="40">
        <v>2</v>
      </c>
      <c r="D343" s="40" t="s">
        <v>66</v>
      </c>
      <c r="E343" s="40">
        <v>94</v>
      </c>
      <c r="F343" s="40" t="s">
        <v>132</v>
      </c>
      <c r="G343" s="40">
        <v>4</v>
      </c>
      <c r="H343" s="40">
        <v>3102470</v>
      </c>
      <c r="I343" s="44">
        <v>0.61499999999999999</v>
      </c>
      <c r="J343" s="40">
        <v>0.6</v>
      </c>
      <c r="K343" s="44">
        <v>254.905</v>
      </c>
      <c r="L343" s="40">
        <v>255.48</v>
      </c>
      <c r="M343" s="40">
        <v>254.88</v>
      </c>
      <c r="N343" s="40">
        <v>255.48</v>
      </c>
      <c r="O343" s="40">
        <v>0</v>
      </c>
      <c r="P343" s="40" t="s">
        <v>138</v>
      </c>
      <c r="Q343" s="40" t="s">
        <v>985</v>
      </c>
      <c r="R343" s="40" t="s">
        <v>134</v>
      </c>
      <c r="S343" s="40">
        <v>1</v>
      </c>
      <c r="T343" s="40">
        <v>79</v>
      </c>
      <c r="U343" s="40">
        <v>5</v>
      </c>
      <c r="V343" s="40" t="s">
        <v>137</v>
      </c>
      <c r="W343" s="40" t="s">
        <v>134</v>
      </c>
      <c r="Z343" s="40" t="s">
        <v>986</v>
      </c>
    </row>
    <row r="344" spans="1:26">
      <c r="A344" s="40" t="str">
        <f t="shared" si="5"/>
        <v>95-1</v>
      </c>
      <c r="B344" s="40">
        <v>5057</v>
      </c>
      <c r="C344" s="40">
        <v>2</v>
      </c>
      <c r="D344" s="40" t="s">
        <v>66</v>
      </c>
      <c r="E344" s="40">
        <v>95</v>
      </c>
      <c r="F344" s="40" t="s">
        <v>132</v>
      </c>
      <c r="G344" s="40">
        <v>1</v>
      </c>
      <c r="H344" s="40">
        <v>3102472</v>
      </c>
      <c r="I344" s="44">
        <v>1.0149999999999999</v>
      </c>
      <c r="J344" s="40">
        <v>0.98</v>
      </c>
      <c r="K344" s="44">
        <v>255.55</v>
      </c>
      <c r="L344" s="40">
        <v>256.52999999999997</v>
      </c>
      <c r="M344" s="40">
        <v>255.55</v>
      </c>
      <c r="N344" s="40">
        <v>256.52999999999997</v>
      </c>
      <c r="O344" s="40">
        <v>0</v>
      </c>
      <c r="P344" s="40" t="s">
        <v>133</v>
      </c>
      <c r="Q344" s="40" t="s">
        <v>987</v>
      </c>
      <c r="R344" s="40" t="s">
        <v>134</v>
      </c>
      <c r="S344" s="40">
        <v>2</v>
      </c>
      <c r="T344" s="40">
        <v>80</v>
      </c>
      <c r="U344" s="40">
        <v>1</v>
      </c>
      <c r="V344" s="40" t="s">
        <v>135</v>
      </c>
      <c r="W344" s="40" t="s">
        <v>134</v>
      </c>
      <c r="Z344" s="40" t="s">
        <v>988</v>
      </c>
    </row>
    <row r="345" spans="1:26">
      <c r="A345" s="40" t="str">
        <f t="shared" si="5"/>
        <v>95-2</v>
      </c>
      <c r="B345" s="40">
        <v>5057</v>
      </c>
      <c r="C345" s="40">
        <v>2</v>
      </c>
      <c r="D345" s="40" t="s">
        <v>66</v>
      </c>
      <c r="E345" s="40">
        <v>95</v>
      </c>
      <c r="F345" s="40" t="s">
        <v>132</v>
      </c>
      <c r="G345" s="40">
        <v>2</v>
      </c>
      <c r="H345" s="40">
        <v>3102474</v>
      </c>
      <c r="I345" s="44">
        <v>0.92</v>
      </c>
      <c r="J345" s="40">
        <v>0.91</v>
      </c>
      <c r="K345" s="44">
        <v>256.565</v>
      </c>
      <c r="L345" s="40">
        <v>257.44</v>
      </c>
      <c r="M345" s="40">
        <v>256.52999999999997</v>
      </c>
      <c r="N345" s="40">
        <v>257.44</v>
      </c>
      <c r="O345" s="40">
        <v>0</v>
      </c>
      <c r="P345" s="40" t="s">
        <v>133</v>
      </c>
      <c r="Q345" s="40" t="s">
        <v>989</v>
      </c>
      <c r="R345" s="40" t="s">
        <v>134</v>
      </c>
      <c r="S345" s="40">
        <v>1</v>
      </c>
      <c r="T345" s="40">
        <v>80</v>
      </c>
      <c r="U345" s="40">
        <v>2</v>
      </c>
      <c r="V345" s="40" t="s">
        <v>136</v>
      </c>
      <c r="W345" s="40" t="s">
        <v>134</v>
      </c>
      <c r="Z345" s="40" t="s">
        <v>990</v>
      </c>
    </row>
    <row r="346" spans="1:26">
      <c r="A346" s="40" t="str">
        <f t="shared" si="5"/>
        <v>95-3</v>
      </c>
      <c r="B346" s="40">
        <v>5057</v>
      </c>
      <c r="C346" s="40">
        <v>2</v>
      </c>
      <c r="D346" s="40" t="s">
        <v>66</v>
      </c>
      <c r="E346" s="40">
        <v>95</v>
      </c>
      <c r="F346" s="40" t="s">
        <v>132</v>
      </c>
      <c r="G346" s="40">
        <v>3</v>
      </c>
      <c r="H346" s="40">
        <v>3102476</v>
      </c>
      <c r="I346" s="44">
        <v>0.61</v>
      </c>
      <c r="J346" s="40">
        <v>0.59</v>
      </c>
      <c r="K346" s="44">
        <v>257.48500000000001</v>
      </c>
      <c r="L346" s="40">
        <v>258.02999999999997</v>
      </c>
      <c r="M346" s="40">
        <v>257.44</v>
      </c>
      <c r="N346" s="40">
        <v>258.02999999999997</v>
      </c>
      <c r="O346" s="40">
        <v>0</v>
      </c>
      <c r="P346" s="40" t="s">
        <v>133</v>
      </c>
      <c r="Q346" s="40" t="s">
        <v>991</v>
      </c>
      <c r="R346" s="40" t="s">
        <v>134</v>
      </c>
      <c r="S346" s="40">
        <v>1</v>
      </c>
      <c r="T346" s="40">
        <v>80</v>
      </c>
      <c r="U346" s="40">
        <v>3</v>
      </c>
      <c r="V346" s="40" t="s">
        <v>136</v>
      </c>
      <c r="W346" s="40" t="s">
        <v>134</v>
      </c>
      <c r="Z346" s="40" t="s">
        <v>992</v>
      </c>
    </row>
    <row r="347" spans="1:26">
      <c r="A347" s="40" t="str">
        <f t="shared" si="5"/>
        <v>95-4</v>
      </c>
      <c r="B347" s="40">
        <v>5057</v>
      </c>
      <c r="C347" s="40">
        <v>2</v>
      </c>
      <c r="D347" s="40" t="s">
        <v>66</v>
      </c>
      <c r="E347" s="40">
        <v>95</v>
      </c>
      <c r="F347" s="40" t="s">
        <v>132</v>
      </c>
      <c r="G347" s="40">
        <v>4</v>
      </c>
      <c r="H347" s="40">
        <v>3102478</v>
      </c>
      <c r="I347" s="44">
        <v>0.64</v>
      </c>
      <c r="J347" s="40">
        <v>0.61</v>
      </c>
      <c r="K347" s="44">
        <v>258.09500000000003</v>
      </c>
      <c r="L347" s="40">
        <v>258.64</v>
      </c>
      <c r="M347" s="40">
        <v>258.02999999999997</v>
      </c>
      <c r="N347" s="40">
        <v>258.64</v>
      </c>
      <c r="O347" s="40">
        <v>0</v>
      </c>
      <c r="P347" s="40" t="s">
        <v>133</v>
      </c>
      <c r="Q347" s="40" t="s">
        <v>993</v>
      </c>
      <c r="R347" s="40" t="s">
        <v>134</v>
      </c>
      <c r="S347" s="40">
        <v>1</v>
      </c>
      <c r="T347" s="40">
        <v>80</v>
      </c>
      <c r="U347" s="40">
        <v>4</v>
      </c>
      <c r="V347" s="40" t="s">
        <v>136</v>
      </c>
      <c r="W347" s="40" t="s">
        <v>134</v>
      </c>
      <c r="Z347" s="40" t="s">
        <v>994</v>
      </c>
    </row>
    <row r="348" spans="1:26">
      <c r="A348" s="40" t="str">
        <f t="shared" si="5"/>
        <v>96-1</v>
      </c>
      <c r="B348" s="40">
        <v>5057</v>
      </c>
      <c r="C348" s="40">
        <v>2</v>
      </c>
      <c r="D348" s="40" t="s">
        <v>66</v>
      </c>
      <c r="E348" s="40">
        <v>96</v>
      </c>
      <c r="F348" s="40" t="s">
        <v>132</v>
      </c>
      <c r="G348" s="40">
        <v>1</v>
      </c>
      <c r="H348" s="40">
        <v>3102480</v>
      </c>
      <c r="I348" s="44">
        <v>0.98499999999999999</v>
      </c>
      <c r="J348" s="40">
        <v>0.99</v>
      </c>
      <c r="K348" s="44">
        <v>258.60000000000002</v>
      </c>
      <c r="L348" s="40">
        <v>259.58999999999997</v>
      </c>
      <c r="M348" s="40">
        <v>258.60000000000002</v>
      </c>
      <c r="N348" s="40">
        <v>259.58999999999997</v>
      </c>
      <c r="O348" s="40">
        <v>0</v>
      </c>
      <c r="P348" s="40" t="s">
        <v>133</v>
      </c>
      <c r="Q348" s="40" t="s">
        <v>995</v>
      </c>
      <c r="R348" s="40" t="s">
        <v>134</v>
      </c>
      <c r="S348" s="40">
        <v>1</v>
      </c>
      <c r="T348" s="40">
        <v>80</v>
      </c>
      <c r="U348" s="40">
        <v>5</v>
      </c>
      <c r="V348" s="40" t="s">
        <v>137</v>
      </c>
      <c r="W348" s="40" t="s">
        <v>134</v>
      </c>
      <c r="Z348" s="40" t="s">
        <v>996</v>
      </c>
    </row>
    <row r="349" spans="1:26">
      <c r="A349" s="40" t="str">
        <f t="shared" si="5"/>
        <v>96-2</v>
      </c>
      <c r="B349" s="40">
        <v>5057</v>
      </c>
      <c r="C349" s="40">
        <v>2</v>
      </c>
      <c r="D349" s="40" t="s">
        <v>66</v>
      </c>
      <c r="E349" s="40">
        <v>96</v>
      </c>
      <c r="F349" s="40" t="s">
        <v>132</v>
      </c>
      <c r="G349" s="40">
        <v>2</v>
      </c>
      <c r="H349" s="40">
        <v>3102482</v>
      </c>
      <c r="I349" s="44">
        <v>0.83</v>
      </c>
      <c r="J349" s="40">
        <v>0.76</v>
      </c>
      <c r="K349" s="44">
        <v>259.58500000000004</v>
      </c>
      <c r="L349" s="40">
        <v>260.35000000000002</v>
      </c>
      <c r="M349" s="40">
        <v>259.58999999999997</v>
      </c>
      <c r="N349" s="40">
        <v>260.35000000000002</v>
      </c>
      <c r="O349" s="40">
        <v>0</v>
      </c>
      <c r="P349" s="40" t="s">
        <v>138</v>
      </c>
      <c r="Q349" s="40" t="s">
        <v>997</v>
      </c>
      <c r="R349" s="40" t="s">
        <v>134</v>
      </c>
      <c r="S349" s="40">
        <v>1</v>
      </c>
      <c r="T349" s="40">
        <v>81</v>
      </c>
      <c r="U349" s="40">
        <v>1</v>
      </c>
      <c r="V349" s="40" t="s">
        <v>135</v>
      </c>
      <c r="W349" s="40" t="s">
        <v>134</v>
      </c>
      <c r="Z349" s="40" t="s">
        <v>998</v>
      </c>
    </row>
    <row r="350" spans="1:26">
      <c r="A350" s="40" t="str">
        <f t="shared" si="5"/>
        <v>96-3</v>
      </c>
      <c r="B350" s="40">
        <v>5057</v>
      </c>
      <c r="C350" s="40">
        <v>2</v>
      </c>
      <c r="D350" s="40" t="s">
        <v>66</v>
      </c>
      <c r="E350" s="40">
        <v>96</v>
      </c>
      <c r="F350" s="40" t="s">
        <v>132</v>
      </c>
      <c r="G350" s="40">
        <v>3</v>
      </c>
      <c r="H350" s="40">
        <v>3102484</v>
      </c>
      <c r="I350" s="44">
        <v>0.88</v>
      </c>
      <c r="J350" s="40">
        <v>0.85</v>
      </c>
      <c r="K350" s="44">
        <v>260.41500000000002</v>
      </c>
      <c r="L350" s="40">
        <v>261.2</v>
      </c>
      <c r="M350" s="40">
        <v>260.35000000000002</v>
      </c>
      <c r="N350" s="40">
        <v>261.2</v>
      </c>
      <c r="O350" s="40">
        <v>0</v>
      </c>
      <c r="P350" s="40" t="s">
        <v>138</v>
      </c>
      <c r="Q350" s="40" t="s">
        <v>999</v>
      </c>
      <c r="R350" s="40" t="s">
        <v>134</v>
      </c>
      <c r="S350" s="40">
        <v>2</v>
      </c>
      <c r="T350" s="40">
        <v>81</v>
      </c>
      <c r="U350" s="40">
        <v>2</v>
      </c>
      <c r="V350" s="40" t="s">
        <v>136</v>
      </c>
      <c r="W350" s="40" t="s">
        <v>134</v>
      </c>
      <c r="Z350" s="40" t="s">
        <v>1000</v>
      </c>
    </row>
    <row r="351" spans="1:26">
      <c r="A351" s="40" t="str">
        <f t="shared" si="5"/>
        <v>97-1</v>
      </c>
      <c r="B351" s="40">
        <v>5057</v>
      </c>
      <c r="C351" s="40">
        <v>2</v>
      </c>
      <c r="D351" s="40" t="s">
        <v>66</v>
      </c>
      <c r="E351" s="40">
        <v>97</v>
      </c>
      <c r="F351" s="40" t="s">
        <v>132</v>
      </c>
      <c r="G351" s="40">
        <v>1</v>
      </c>
      <c r="H351" s="40">
        <v>3102486</v>
      </c>
      <c r="I351" s="44">
        <v>0.435</v>
      </c>
      <c r="J351" s="40">
        <v>0.4</v>
      </c>
      <c r="K351" s="44">
        <v>261.3</v>
      </c>
      <c r="L351" s="40">
        <v>261.7</v>
      </c>
      <c r="M351" s="40">
        <v>261.3</v>
      </c>
      <c r="N351" s="40">
        <v>261.7</v>
      </c>
      <c r="O351" s="40">
        <v>0</v>
      </c>
      <c r="P351" s="40" t="s">
        <v>138</v>
      </c>
      <c r="Q351" s="40" t="s">
        <v>1001</v>
      </c>
      <c r="R351" s="40" t="s">
        <v>134</v>
      </c>
      <c r="S351" s="40">
        <v>1</v>
      </c>
      <c r="T351" s="40">
        <v>81</v>
      </c>
      <c r="U351" s="40">
        <v>3</v>
      </c>
      <c r="V351" s="40" t="s">
        <v>136</v>
      </c>
      <c r="W351" s="40" t="s">
        <v>134</v>
      </c>
      <c r="Z351" s="40" t="s">
        <v>1002</v>
      </c>
    </row>
    <row r="352" spans="1:26">
      <c r="A352" s="40" t="str">
        <f t="shared" si="5"/>
        <v>98-1</v>
      </c>
      <c r="B352" s="40">
        <v>5057</v>
      </c>
      <c r="C352" s="40">
        <v>2</v>
      </c>
      <c r="D352" s="40" t="s">
        <v>66</v>
      </c>
      <c r="E352" s="40">
        <v>98</v>
      </c>
      <c r="F352" s="40" t="s">
        <v>132</v>
      </c>
      <c r="G352" s="40">
        <v>1</v>
      </c>
      <c r="H352" s="40">
        <v>3102488</v>
      </c>
      <c r="I352" s="44">
        <v>0.80500000000000005</v>
      </c>
      <c r="J352" s="40">
        <v>0.79</v>
      </c>
      <c r="K352" s="44">
        <v>261.64999999999998</v>
      </c>
      <c r="L352" s="40">
        <v>262.44</v>
      </c>
      <c r="M352" s="40">
        <v>261.64999999999998</v>
      </c>
      <c r="N352" s="40">
        <v>262.44</v>
      </c>
      <c r="O352" s="40">
        <v>0</v>
      </c>
      <c r="P352" s="40" t="s">
        <v>138</v>
      </c>
      <c r="Q352" s="40" t="s">
        <v>1003</v>
      </c>
      <c r="R352" s="40" t="s">
        <v>134</v>
      </c>
      <c r="S352" s="40">
        <v>1</v>
      </c>
      <c r="T352" s="40">
        <v>81</v>
      </c>
      <c r="U352" s="40">
        <v>4</v>
      </c>
      <c r="V352" s="40" t="s">
        <v>136</v>
      </c>
      <c r="W352" s="40" t="s">
        <v>134</v>
      </c>
      <c r="Z352" s="40" t="s">
        <v>1004</v>
      </c>
    </row>
    <row r="353" spans="1:26">
      <c r="A353" s="40" t="str">
        <f t="shared" si="5"/>
        <v>98-2</v>
      </c>
      <c r="B353" s="40">
        <v>5057</v>
      </c>
      <c r="C353" s="40">
        <v>2</v>
      </c>
      <c r="D353" s="40" t="s">
        <v>66</v>
      </c>
      <c r="E353" s="40">
        <v>98</v>
      </c>
      <c r="F353" s="40" t="s">
        <v>132</v>
      </c>
      <c r="G353" s="40">
        <v>2</v>
      </c>
      <c r="H353" s="40">
        <v>3102490</v>
      </c>
      <c r="I353" s="44">
        <v>0.85</v>
      </c>
      <c r="J353" s="40">
        <v>0.97</v>
      </c>
      <c r="K353" s="44">
        <v>262.45499999999998</v>
      </c>
      <c r="L353" s="40">
        <v>263.41000000000003</v>
      </c>
      <c r="M353" s="40">
        <v>262.44</v>
      </c>
      <c r="N353" s="40">
        <v>263.41000000000003</v>
      </c>
      <c r="O353" s="40">
        <v>0</v>
      </c>
      <c r="P353" s="40" t="s">
        <v>138</v>
      </c>
      <c r="Q353" s="40" t="s">
        <v>1005</v>
      </c>
      <c r="R353" s="40" t="s">
        <v>134</v>
      </c>
      <c r="S353" s="40">
        <v>1</v>
      </c>
      <c r="T353" s="40">
        <v>81</v>
      </c>
      <c r="U353" s="40">
        <v>5</v>
      </c>
      <c r="V353" s="40" t="s">
        <v>137</v>
      </c>
      <c r="W353" s="40" t="s">
        <v>134</v>
      </c>
      <c r="Z353" s="40" t="s">
        <v>1006</v>
      </c>
    </row>
    <row r="354" spans="1:26">
      <c r="A354" s="40" t="str">
        <f t="shared" si="5"/>
        <v>98-3</v>
      </c>
      <c r="B354" s="46">
        <v>5057</v>
      </c>
      <c r="C354" s="46">
        <v>2</v>
      </c>
      <c r="D354" s="46" t="s">
        <v>66</v>
      </c>
      <c r="E354" s="46">
        <v>98</v>
      </c>
      <c r="F354" s="46" t="s">
        <v>132</v>
      </c>
      <c r="G354" s="46">
        <v>3</v>
      </c>
      <c r="H354" s="46">
        <v>3102492</v>
      </c>
      <c r="I354" s="44">
        <v>0.87</v>
      </c>
      <c r="J354" s="46">
        <v>0.83</v>
      </c>
      <c r="K354" s="44">
        <v>263.30500000000001</v>
      </c>
      <c r="L354" s="46">
        <v>264.24</v>
      </c>
      <c r="M354" s="46">
        <v>263.41000000000003</v>
      </c>
      <c r="N354" s="46">
        <v>264.24</v>
      </c>
      <c r="O354" s="46">
        <v>0</v>
      </c>
      <c r="P354" s="46" t="s">
        <v>138</v>
      </c>
      <c r="Q354" s="46" t="s">
        <v>1007</v>
      </c>
      <c r="R354" s="46" t="s">
        <v>134</v>
      </c>
      <c r="S354" s="46">
        <v>1</v>
      </c>
      <c r="T354" s="46">
        <v>82</v>
      </c>
      <c r="U354" s="46">
        <v>1</v>
      </c>
      <c r="V354" s="46" t="s">
        <v>135</v>
      </c>
      <c r="W354" s="46" t="s">
        <v>134</v>
      </c>
      <c r="X354" s="46"/>
      <c r="Y354" s="46"/>
      <c r="Z354" s="46" t="s">
        <v>1008</v>
      </c>
    </row>
    <row r="355" spans="1:26">
      <c r="A355" s="40" t="str">
        <f t="shared" si="5"/>
        <v>98-4</v>
      </c>
      <c r="B355" s="40">
        <v>5057</v>
      </c>
      <c r="C355" s="40">
        <v>2</v>
      </c>
      <c r="D355" s="40" t="s">
        <v>66</v>
      </c>
      <c r="E355" s="40">
        <v>98</v>
      </c>
      <c r="F355" s="40" t="s">
        <v>132</v>
      </c>
      <c r="G355" s="40">
        <v>4</v>
      </c>
      <c r="H355" s="40">
        <v>3102494</v>
      </c>
      <c r="I355" s="44">
        <v>0.65</v>
      </c>
      <c r="J355" s="40">
        <v>0.64</v>
      </c>
      <c r="K355" s="44">
        <v>264.17500000000001</v>
      </c>
      <c r="L355" s="40">
        <v>264.88</v>
      </c>
      <c r="M355" s="40">
        <v>264.24</v>
      </c>
      <c r="N355" s="40">
        <v>264.88</v>
      </c>
      <c r="O355" s="40">
        <v>0</v>
      </c>
      <c r="P355" s="40" t="s">
        <v>138</v>
      </c>
      <c r="Q355" s="40" t="s">
        <v>1009</v>
      </c>
      <c r="R355" s="40" t="s">
        <v>134</v>
      </c>
      <c r="S355" s="40">
        <v>1</v>
      </c>
      <c r="T355" s="40">
        <v>82</v>
      </c>
      <c r="U355" s="40">
        <v>2</v>
      </c>
      <c r="V355" s="40" t="s">
        <v>136</v>
      </c>
      <c r="W355" s="40" t="s">
        <v>134</v>
      </c>
      <c r="Z355" s="40" t="s">
        <v>1010</v>
      </c>
    </row>
    <row r="356" spans="1:26">
      <c r="A356" s="40" t="str">
        <f t="shared" si="5"/>
        <v>99-1</v>
      </c>
      <c r="B356" s="40">
        <v>5057</v>
      </c>
      <c r="C356" s="40">
        <v>2</v>
      </c>
      <c r="D356" s="40" t="s">
        <v>66</v>
      </c>
      <c r="E356" s="40">
        <v>99</v>
      </c>
      <c r="F356" s="40" t="s">
        <v>132</v>
      </c>
      <c r="G356" s="40">
        <v>1</v>
      </c>
      <c r="H356" s="40">
        <v>3102496</v>
      </c>
      <c r="I356" s="44">
        <v>0.35</v>
      </c>
      <c r="J356" s="40">
        <v>0.34</v>
      </c>
      <c r="K356" s="44">
        <v>264.7</v>
      </c>
      <c r="L356" s="40">
        <v>265.04000000000002</v>
      </c>
      <c r="M356" s="40">
        <v>264.7</v>
      </c>
      <c r="N356" s="40">
        <v>265.04000000000002</v>
      </c>
      <c r="O356" s="40">
        <v>0</v>
      </c>
      <c r="P356" s="40" t="s">
        <v>138</v>
      </c>
      <c r="Q356" s="40" t="s">
        <v>1011</v>
      </c>
      <c r="R356" s="40" t="s">
        <v>134</v>
      </c>
      <c r="S356" s="40">
        <v>1</v>
      </c>
      <c r="T356" s="40">
        <v>82</v>
      </c>
      <c r="U356" s="40">
        <v>3</v>
      </c>
      <c r="V356" s="40" t="s">
        <v>136</v>
      </c>
      <c r="W356" s="40" t="s">
        <v>134</v>
      </c>
      <c r="Z356" s="40" t="s">
        <v>1012</v>
      </c>
    </row>
    <row r="357" spans="1:26">
      <c r="A357" s="40" t="str">
        <f t="shared" si="5"/>
        <v>99-2</v>
      </c>
      <c r="B357" s="40">
        <v>5057</v>
      </c>
      <c r="C357" s="40">
        <v>2</v>
      </c>
      <c r="D357" s="40" t="s">
        <v>66</v>
      </c>
      <c r="E357" s="40">
        <v>99</v>
      </c>
      <c r="F357" s="40" t="s">
        <v>132</v>
      </c>
      <c r="G357" s="40">
        <v>2</v>
      </c>
      <c r="H357" s="40">
        <v>3102498</v>
      </c>
      <c r="I357" s="44">
        <v>0.94</v>
      </c>
      <c r="J357" s="40">
        <v>0.93</v>
      </c>
      <c r="K357" s="44">
        <v>265.05</v>
      </c>
      <c r="L357" s="40">
        <v>265.97000000000003</v>
      </c>
      <c r="M357" s="40">
        <v>265.04000000000002</v>
      </c>
      <c r="N357" s="40">
        <v>265.97000000000003</v>
      </c>
      <c r="O357" s="40">
        <v>0</v>
      </c>
      <c r="P357" s="40" t="s">
        <v>138</v>
      </c>
      <c r="Q357" s="40" t="s">
        <v>1013</v>
      </c>
      <c r="R357" s="40" t="s">
        <v>134</v>
      </c>
      <c r="S357" s="40">
        <v>1</v>
      </c>
      <c r="T357" s="40">
        <v>82</v>
      </c>
      <c r="U357" s="40">
        <v>4</v>
      </c>
      <c r="V357" s="40" t="s">
        <v>136</v>
      </c>
      <c r="W357" s="40" t="s">
        <v>134</v>
      </c>
      <c r="Z357" s="40" t="s">
        <v>1014</v>
      </c>
    </row>
    <row r="358" spans="1:26">
      <c r="A358" s="40" t="str">
        <f t="shared" si="5"/>
        <v>99-3</v>
      </c>
      <c r="B358" s="40">
        <v>5057</v>
      </c>
      <c r="C358" s="40">
        <v>2</v>
      </c>
      <c r="D358" s="40" t="s">
        <v>66</v>
      </c>
      <c r="E358" s="40">
        <v>99</v>
      </c>
      <c r="F358" s="40" t="s">
        <v>132</v>
      </c>
      <c r="G358" s="40">
        <v>3</v>
      </c>
      <c r="H358" s="40">
        <v>3102500</v>
      </c>
      <c r="I358" s="44">
        <v>0.97499999999999998</v>
      </c>
      <c r="J358" s="40">
        <v>0.94</v>
      </c>
      <c r="K358" s="44">
        <v>265.99</v>
      </c>
      <c r="L358" s="40">
        <v>266.91000000000003</v>
      </c>
      <c r="M358" s="40">
        <v>265.97000000000003</v>
      </c>
      <c r="N358" s="40">
        <v>266.91000000000003</v>
      </c>
      <c r="O358" s="40">
        <v>0</v>
      </c>
      <c r="P358" s="40" t="s">
        <v>138</v>
      </c>
      <c r="Q358" s="40" t="s">
        <v>1015</v>
      </c>
      <c r="R358" s="40" t="s">
        <v>134</v>
      </c>
      <c r="S358" s="40">
        <v>1</v>
      </c>
      <c r="T358" s="40">
        <v>82</v>
      </c>
      <c r="U358" s="40">
        <v>5</v>
      </c>
      <c r="V358" s="40" t="s">
        <v>137</v>
      </c>
      <c r="W358" s="40" t="s">
        <v>134</v>
      </c>
      <c r="Z358" s="40" t="s">
        <v>1016</v>
      </c>
    </row>
    <row r="359" spans="1:26">
      <c r="A359" s="40" t="str">
        <f t="shared" si="5"/>
        <v>99-4</v>
      </c>
      <c r="B359" s="40">
        <v>5057</v>
      </c>
      <c r="C359" s="40">
        <v>2</v>
      </c>
      <c r="D359" s="40" t="s">
        <v>66</v>
      </c>
      <c r="E359" s="40">
        <v>99</v>
      </c>
      <c r="F359" s="40" t="s">
        <v>132</v>
      </c>
      <c r="G359" s="40">
        <v>4</v>
      </c>
      <c r="H359" s="40">
        <v>3102502</v>
      </c>
      <c r="I359" s="44">
        <v>0.82499999999999996</v>
      </c>
      <c r="J359" s="40">
        <v>0.82</v>
      </c>
      <c r="K359" s="44">
        <v>266.96500000000003</v>
      </c>
      <c r="L359" s="40">
        <v>267.73</v>
      </c>
      <c r="M359" s="40">
        <v>266.91000000000003</v>
      </c>
      <c r="N359" s="40">
        <v>267.73</v>
      </c>
      <c r="O359" s="40">
        <v>0</v>
      </c>
      <c r="P359" s="40" t="s">
        <v>138</v>
      </c>
      <c r="Q359" s="40" t="s">
        <v>1017</v>
      </c>
      <c r="R359" s="40" t="s">
        <v>134</v>
      </c>
      <c r="S359" s="40">
        <v>1</v>
      </c>
      <c r="T359" s="40">
        <v>83</v>
      </c>
      <c r="U359" s="40">
        <v>1</v>
      </c>
      <c r="V359" s="40" t="s">
        <v>135</v>
      </c>
      <c r="W359" s="40" t="s">
        <v>134</v>
      </c>
      <c r="Z359" s="40" t="s">
        <v>1018</v>
      </c>
    </row>
    <row r="360" spans="1:26">
      <c r="A360" s="40" t="str">
        <f t="shared" si="5"/>
        <v>100-1</v>
      </c>
      <c r="B360" s="40">
        <v>5057</v>
      </c>
      <c r="C360" s="40">
        <v>2</v>
      </c>
      <c r="D360" s="40" t="s">
        <v>66</v>
      </c>
      <c r="E360" s="40">
        <v>100</v>
      </c>
      <c r="F360" s="40" t="s">
        <v>132</v>
      </c>
      <c r="G360" s="40">
        <v>1</v>
      </c>
      <c r="H360" s="40">
        <v>3102504</v>
      </c>
      <c r="I360" s="44">
        <v>0.94499999999999995</v>
      </c>
      <c r="J360" s="40">
        <v>0.93</v>
      </c>
      <c r="K360" s="44">
        <v>267.75</v>
      </c>
      <c r="L360" s="40">
        <v>268.68</v>
      </c>
      <c r="M360" s="40">
        <v>267.75</v>
      </c>
      <c r="N360" s="40">
        <v>268.68</v>
      </c>
      <c r="O360" s="40">
        <v>0</v>
      </c>
      <c r="P360" s="40" t="s">
        <v>138</v>
      </c>
      <c r="Q360" s="40" t="s">
        <v>1019</v>
      </c>
      <c r="R360" s="40" t="s">
        <v>134</v>
      </c>
      <c r="S360" s="40">
        <v>1</v>
      </c>
      <c r="T360" s="40">
        <v>83</v>
      </c>
      <c r="U360" s="40">
        <v>2</v>
      </c>
      <c r="V360" s="40" t="s">
        <v>136</v>
      </c>
      <c r="W360" s="40" t="s">
        <v>134</v>
      </c>
      <c r="Z360" s="40" t="s">
        <v>1020</v>
      </c>
    </row>
    <row r="361" spans="1:26">
      <c r="A361" s="40" t="str">
        <f t="shared" si="5"/>
        <v>100-2</v>
      </c>
      <c r="B361" s="40">
        <v>5057</v>
      </c>
      <c r="C361" s="40">
        <v>2</v>
      </c>
      <c r="D361" s="40" t="s">
        <v>66</v>
      </c>
      <c r="E361" s="40">
        <v>100</v>
      </c>
      <c r="F361" s="40" t="s">
        <v>132</v>
      </c>
      <c r="G361" s="40">
        <v>2</v>
      </c>
      <c r="H361" s="40">
        <v>3102506</v>
      </c>
      <c r="I361" s="44">
        <v>0.68500000000000005</v>
      </c>
      <c r="J361" s="40">
        <v>0.65</v>
      </c>
      <c r="K361" s="44">
        <v>268.69499999999999</v>
      </c>
      <c r="L361" s="40">
        <v>269.33</v>
      </c>
      <c r="M361" s="40">
        <v>268.68</v>
      </c>
      <c r="N361" s="40">
        <v>269.33</v>
      </c>
      <c r="O361" s="40">
        <v>0</v>
      </c>
      <c r="P361" s="40" t="s">
        <v>138</v>
      </c>
      <c r="Q361" s="40" t="s">
        <v>1021</v>
      </c>
      <c r="R361" s="40" t="s">
        <v>134</v>
      </c>
      <c r="S361" s="40">
        <v>1</v>
      </c>
      <c r="T361" s="40">
        <v>83</v>
      </c>
      <c r="U361" s="40">
        <v>3</v>
      </c>
      <c r="V361" s="40" t="s">
        <v>136</v>
      </c>
      <c r="W361" s="40" t="s">
        <v>134</v>
      </c>
      <c r="Z361" s="40" t="s">
        <v>1022</v>
      </c>
    </row>
    <row r="362" spans="1:26">
      <c r="A362" s="40" t="str">
        <f t="shared" si="5"/>
        <v>100-3</v>
      </c>
      <c r="B362" s="46">
        <v>5057</v>
      </c>
      <c r="C362" s="46">
        <v>2</v>
      </c>
      <c r="D362" s="46" t="s">
        <v>66</v>
      </c>
      <c r="E362" s="46">
        <v>100</v>
      </c>
      <c r="F362" s="46" t="s">
        <v>132</v>
      </c>
      <c r="G362" s="46">
        <v>3</v>
      </c>
      <c r="H362" s="46">
        <v>3102508</v>
      </c>
      <c r="I362" s="44">
        <v>0.81</v>
      </c>
      <c r="J362" s="46">
        <v>0.8</v>
      </c>
      <c r="K362" s="44">
        <v>269.38</v>
      </c>
      <c r="L362" s="46">
        <v>270.13</v>
      </c>
      <c r="M362" s="46">
        <v>269.33</v>
      </c>
      <c r="N362" s="46">
        <v>270.13</v>
      </c>
      <c r="O362" s="46">
        <v>0</v>
      </c>
      <c r="P362" s="46" t="s">
        <v>138</v>
      </c>
      <c r="Q362" s="46" t="s">
        <v>1023</v>
      </c>
      <c r="R362" s="46" t="s">
        <v>134</v>
      </c>
      <c r="S362" s="46">
        <v>1</v>
      </c>
      <c r="T362" s="46">
        <v>83</v>
      </c>
      <c r="U362" s="46">
        <v>4</v>
      </c>
      <c r="V362" s="46" t="s">
        <v>136</v>
      </c>
      <c r="W362" s="46" t="s">
        <v>134</v>
      </c>
      <c r="X362" s="46"/>
      <c r="Y362" s="46"/>
      <c r="Z362" s="46" t="s">
        <v>1024</v>
      </c>
    </row>
    <row r="363" spans="1:26">
      <c r="A363" s="40" t="str">
        <f t="shared" si="5"/>
        <v>100-4</v>
      </c>
      <c r="B363" s="40">
        <v>5057</v>
      </c>
      <c r="C363" s="40">
        <v>2</v>
      </c>
      <c r="D363" s="40" t="s">
        <v>66</v>
      </c>
      <c r="E363" s="40">
        <v>100</v>
      </c>
      <c r="F363" s="40" t="s">
        <v>132</v>
      </c>
      <c r="G363" s="40">
        <v>4</v>
      </c>
      <c r="H363" s="40">
        <v>3102510</v>
      </c>
      <c r="I363" s="44">
        <v>0.61</v>
      </c>
      <c r="J363" s="40">
        <v>0.62</v>
      </c>
      <c r="K363" s="44">
        <v>270.19</v>
      </c>
      <c r="L363" s="40">
        <v>270.75</v>
      </c>
      <c r="M363" s="40">
        <v>270.13</v>
      </c>
      <c r="N363" s="40">
        <v>270.75</v>
      </c>
      <c r="O363" s="40">
        <v>0</v>
      </c>
      <c r="P363" s="40" t="s">
        <v>138</v>
      </c>
      <c r="Q363" s="40" t="s">
        <v>1025</v>
      </c>
      <c r="R363" s="40" t="s">
        <v>134</v>
      </c>
      <c r="S363" s="40">
        <v>1</v>
      </c>
      <c r="T363" s="40">
        <v>83</v>
      </c>
      <c r="U363" s="40">
        <v>5</v>
      </c>
      <c r="V363" s="40" t="s">
        <v>137</v>
      </c>
      <c r="W363" s="40" t="s">
        <v>134</v>
      </c>
      <c r="Z363" s="40" t="s">
        <v>1026</v>
      </c>
    </row>
    <row r="364" spans="1:26">
      <c r="A364" s="40" t="str">
        <f t="shared" si="5"/>
        <v>101-1</v>
      </c>
      <c r="B364" s="40">
        <v>5057</v>
      </c>
      <c r="C364" s="40">
        <v>2</v>
      </c>
      <c r="D364" s="40" t="s">
        <v>66</v>
      </c>
      <c r="E364" s="40">
        <v>101</v>
      </c>
      <c r="F364" s="40" t="s">
        <v>132</v>
      </c>
      <c r="G364" s="40">
        <v>1</v>
      </c>
      <c r="H364" s="40">
        <v>3102512</v>
      </c>
      <c r="I364" s="44">
        <v>0.95499999999999996</v>
      </c>
      <c r="J364" s="40">
        <v>0.93</v>
      </c>
      <c r="K364" s="44">
        <v>270.8</v>
      </c>
      <c r="L364" s="40">
        <v>271.73</v>
      </c>
      <c r="M364" s="40">
        <v>270.8</v>
      </c>
      <c r="N364" s="40">
        <v>271.73</v>
      </c>
      <c r="O364" s="40">
        <v>0</v>
      </c>
      <c r="P364" s="40" t="s">
        <v>138</v>
      </c>
      <c r="Q364" s="40" t="s">
        <v>1027</v>
      </c>
      <c r="R364" s="40" t="s">
        <v>134</v>
      </c>
      <c r="S364" s="40">
        <v>1</v>
      </c>
      <c r="T364" s="40">
        <v>84</v>
      </c>
      <c r="U364" s="40">
        <v>1</v>
      </c>
      <c r="V364" s="40" t="s">
        <v>135</v>
      </c>
      <c r="W364" s="40" t="s">
        <v>134</v>
      </c>
      <c r="Z364" s="40" t="s">
        <v>1028</v>
      </c>
    </row>
    <row r="365" spans="1:26">
      <c r="A365" s="40" t="str">
        <f t="shared" si="5"/>
        <v>101-2</v>
      </c>
      <c r="B365" s="40">
        <v>5057</v>
      </c>
      <c r="C365" s="40">
        <v>2</v>
      </c>
      <c r="D365" s="40" t="s">
        <v>66</v>
      </c>
      <c r="E365" s="40">
        <v>101</v>
      </c>
      <c r="F365" s="40" t="s">
        <v>132</v>
      </c>
      <c r="G365" s="40">
        <v>2</v>
      </c>
      <c r="H365" s="40">
        <v>3102514</v>
      </c>
      <c r="I365" s="44">
        <v>0.71</v>
      </c>
      <c r="J365" s="40">
        <v>0.68</v>
      </c>
      <c r="K365" s="44">
        <v>271.755</v>
      </c>
      <c r="L365" s="40">
        <v>272.41000000000003</v>
      </c>
      <c r="M365" s="40">
        <v>271.73</v>
      </c>
      <c r="N365" s="40">
        <v>272.41000000000003</v>
      </c>
      <c r="O365" s="40">
        <v>0</v>
      </c>
      <c r="P365" s="40" t="s">
        <v>138</v>
      </c>
      <c r="Q365" s="40" t="s">
        <v>1029</v>
      </c>
      <c r="R365" s="40" t="s">
        <v>134</v>
      </c>
      <c r="S365" s="40">
        <v>1</v>
      </c>
      <c r="T365" s="40">
        <v>64</v>
      </c>
      <c r="U365" s="40">
        <v>2</v>
      </c>
      <c r="V365" s="40" t="s">
        <v>136</v>
      </c>
      <c r="W365" s="40" t="s">
        <v>134</v>
      </c>
      <c r="Z365" s="40" t="s">
        <v>1030</v>
      </c>
    </row>
    <row r="366" spans="1:26">
      <c r="A366" s="40" t="str">
        <f t="shared" si="5"/>
        <v>101-3</v>
      </c>
      <c r="B366" s="40">
        <v>5057</v>
      </c>
      <c r="C366" s="40">
        <v>2</v>
      </c>
      <c r="D366" s="40" t="s">
        <v>66</v>
      </c>
      <c r="E366" s="40">
        <v>101</v>
      </c>
      <c r="F366" s="40" t="s">
        <v>132</v>
      </c>
      <c r="G366" s="40">
        <v>3</v>
      </c>
      <c r="H366" s="40">
        <v>3102516</v>
      </c>
      <c r="I366" s="44">
        <v>0.83</v>
      </c>
      <c r="J366" s="40">
        <v>0.78</v>
      </c>
      <c r="K366" s="44">
        <v>272.46499999999997</v>
      </c>
      <c r="L366" s="40">
        <v>273.19</v>
      </c>
      <c r="M366" s="40">
        <v>272.41000000000003</v>
      </c>
      <c r="N366" s="40">
        <v>273.19</v>
      </c>
      <c r="O366" s="40">
        <v>0</v>
      </c>
      <c r="P366" s="40" t="s">
        <v>138</v>
      </c>
      <c r="Q366" s="40" t="s">
        <v>1031</v>
      </c>
      <c r="R366" s="40" t="s">
        <v>134</v>
      </c>
      <c r="S366" s="40">
        <v>1</v>
      </c>
      <c r="T366" s="40">
        <v>84</v>
      </c>
      <c r="U366" s="40">
        <v>3</v>
      </c>
      <c r="V366" s="40" t="s">
        <v>136</v>
      </c>
      <c r="W366" s="40" t="s">
        <v>134</v>
      </c>
      <c r="Z366" s="40" t="s">
        <v>1032</v>
      </c>
    </row>
    <row r="367" spans="1:26">
      <c r="A367" s="40" t="str">
        <f t="shared" si="5"/>
        <v>101-4</v>
      </c>
      <c r="B367" s="46">
        <v>5057</v>
      </c>
      <c r="C367" s="46">
        <v>2</v>
      </c>
      <c r="D367" s="46" t="s">
        <v>66</v>
      </c>
      <c r="E367" s="46">
        <v>101</v>
      </c>
      <c r="F367" s="46" t="s">
        <v>132</v>
      </c>
      <c r="G367" s="46">
        <v>4</v>
      </c>
      <c r="H367" s="46">
        <v>3102518</v>
      </c>
      <c r="I367" s="44">
        <v>0.66</v>
      </c>
      <c r="J367" s="46">
        <v>0.59</v>
      </c>
      <c r="K367" s="44">
        <v>273.29499999999996</v>
      </c>
      <c r="L367" s="46">
        <v>273.77999999999997</v>
      </c>
      <c r="M367" s="46">
        <v>273.19</v>
      </c>
      <c r="N367" s="46">
        <v>273.77999999999997</v>
      </c>
      <c r="O367" s="46">
        <v>0</v>
      </c>
      <c r="P367" s="46" t="s">
        <v>138</v>
      </c>
      <c r="Q367" s="46" t="s">
        <v>1033</v>
      </c>
      <c r="R367" s="46" t="s">
        <v>134</v>
      </c>
      <c r="S367" s="46">
        <v>1</v>
      </c>
      <c r="T367" s="46">
        <v>84</v>
      </c>
      <c r="U367" s="46">
        <v>4</v>
      </c>
      <c r="V367" s="46" t="s">
        <v>136</v>
      </c>
      <c r="W367" s="46" t="s">
        <v>134</v>
      </c>
      <c r="X367" s="46"/>
      <c r="Y367" s="46"/>
      <c r="Z367" s="46" t="s">
        <v>1034</v>
      </c>
    </row>
    <row r="368" spans="1:26">
      <c r="A368" s="40" t="str">
        <f t="shared" si="5"/>
        <v>102-1</v>
      </c>
      <c r="B368" s="40">
        <v>5057</v>
      </c>
      <c r="C368" s="40">
        <v>2</v>
      </c>
      <c r="D368" s="40" t="s">
        <v>66</v>
      </c>
      <c r="E368" s="40">
        <v>102</v>
      </c>
      <c r="F368" s="40" t="s">
        <v>132</v>
      </c>
      <c r="G368" s="40">
        <v>1</v>
      </c>
      <c r="H368" s="40">
        <v>3102520</v>
      </c>
      <c r="I368" s="44">
        <v>0.93</v>
      </c>
      <c r="J368" s="40">
        <v>0.92</v>
      </c>
      <c r="K368" s="44">
        <v>273.85000000000002</v>
      </c>
      <c r="L368" s="40">
        <v>274.77</v>
      </c>
      <c r="M368" s="40">
        <v>273.85000000000002</v>
      </c>
      <c r="N368" s="40">
        <v>274.77</v>
      </c>
      <c r="O368" s="40">
        <v>0</v>
      </c>
      <c r="P368" s="40" t="s">
        <v>138</v>
      </c>
      <c r="Q368" s="40" t="s">
        <v>1035</v>
      </c>
      <c r="R368" s="40" t="s">
        <v>134</v>
      </c>
      <c r="S368" s="40">
        <v>1</v>
      </c>
      <c r="T368" s="40">
        <v>84</v>
      </c>
      <c r="U368" s="40">
        <v>5</v>
      </c>
      <c r="V368" s="40" t="s">
        <v>137</v>
      </c>
      <c r="W368" s="40" t="s">
        <v>134</v>
      </c>
      <c r="Z368" s="40" t="s">
        <v>1036</v>
      </c>
    </row>
    <row r="369" spans="1:26">
      <c r="A369" s="40" t="str">
        <f t="shared" si="5"/>
        <v>102-2</v>
      </c>
      <c r="B369" s="40">
        <v>5057</v>
      </c>
      <c r="C369" s="40">
        <v>2</v>
      </c>
      <c r="D369" s="40" t="s">
        <v>66</v>
      </c>
      <c r="E369" s="40">
        <v>102</v>
      </c>
      <c r="F369" s="40" t="s">
        <v>132</v>
      </c>
      <c r="G369" s="40">
        <v>2</v>
      </c>
      <c r="H369" s="40">
        <v>3102522</v>
      </c>
      <c r="I369" s="44">
        <v>0.80500000000000005</v>
      </c>
      <c r="J369" s="40">
        <v>0.72</v>
      </c>
      <c r="K369" s="44">
        <v>274.78000000000003</v>
      </c>
      <c r="L369" s="40">
        <v>275.49</v>
      </c>
      <c r="M369" s="40">
        <v>274.77</v>
      </c>
      <c r="N369" s="40">
        <v>275.49</v>
      </c>
      <c r="O369" s="40">
        <v>0</v>
      </c>
      <c r="P369" s="40" t="s">
        <v>138</v>
      </c>
      <c r="Q369" s="40" t="s">
        <v>1037</v>
      </c>
      <c r="R369" s="40" t="s">
        <v>134</v>
      </c>
      <c r="S369" s="40">
        <v>1</v>
      </c>
      <c r="T369" s="40">
        <v>85</v>
      </c>
      <c r="U369" s="40">
        <v>1</v>
      </c>
      <c r="V369" s="40" t="s">
        <v>135</v>
      </c>
      <c r="W369" s="40" t="s">
        <v>134</v>
      </c>
      <c r="Z369" s="40" t="s">
        <v>1038</v>
      </c>
    </row>
    <row r="370" spans="1:26">
      <c r="A370" s="40" t="str">
        <f t="shared" si="5"/>
        <v>102-3</v>
      </c>
      <c r="B370" s="40">
        <v>5057</v>
      </c>
      <c r="C370" s="40">
        <v>2</v>
      </c>
      <c r="D370" s="40" t="s">
        <v>66</v>
      </c>
      <c r="E370" s="40">
        <v>102</v>
      </c>
      <c r="F370" s="40" t="s">
        <v>132</v>
      </c>
      <c r="G370" s="40">
        <v>3</v>
      </c>
      <c r="H370" s="40">
        <v>3102524</v>
      </c>
      <c r="I370" s="44">
        <v>0.91</v>
      </c>
      <c r="J370" s="40">
        <v>0.88</v>
      </c>
      <c r="K370" s="44">
        <v>275.58500000000004</v>
      </c>
      <c r="L370" s="40">
        <v>276.37</v>
      </c>
      <c r="M370" s="40">
        <v>275.49</v>
      </c>
      <c r="N370" s="40">
        <v>276.37</v>
      </c>
      <c r="O370" s="40">
        <v>0</v>
      </c>
      <c r="P370" s="40" t="s">
        <v>138</v>
      </c>
      <c r="Q370" s="40" t="s">
        <v>1039</v>
      </c>
      <c r="R370" s="40" t="s">
        <v>134</v>
      </c>
      <c r="S370" s="40">
        <v>1</v>
      </c>
      <c r="T370" s="40">
        <v>85</v>
      </c>
      <c r="U370" s="40">
        <v>2</v>
      </c>
      <c r="V370" s="40" t="s">
        <v>136</v>
      </c>
      <c r="W370" s="40" t="s">
        <v>134</v>
      </c>
      <c r="Z370" s="40" t="s">
        <v>1040</v>
      </c>
    </row>
    <row r="371" spans="1:26">
      <c r="A371" s="40" t="str">
        <f t="shared" si="5"/>
        <v>102-4</v>
      </c>
      <c r="B371" s="40">
        <v>5057</v>
      </c>
      <c r="C371" s="40">
        <v>2</v>
      </c>
      <c r="D371" s="40" t="s">
        <v>66</v>
      </c>
      <c r="E371" s="40">
        <v>102</v>
      </c>
      <c r="F371" s="40" t="s">
        <v>132</v>
      </c>
      <c r="G371" s="40">
        <v>4</v>
      </c>
      <c r="H371" s="40">
        <v>3102526</v>
      </c>
      <c r="I371" s="44">
        <v>0.66500000000000004</v>
      </c>
      <c r="J371" s="40">
        <v>0.66</v>
      </c>
      <c r="K371" s="44">
        <v>276.49500000000006</v>
      </c>
      <c r="L371" s="40">
        <v>277.02999999999997</v>
      </c>
      <c r="M371" s="40">
        <v>276.37</v>
      </c>
      <c r="N371" s="40">
        <v>277.02999999999997</v>
      </c>
      <c r="O371" s="40">
        <v>0</v>
      </c>
      <c r="P371" s="40" t="s">
        <v>138</v>
      </c>
      <c r="Q371" s="40" t="s">
        <v>1041</v>
      </c>
      <c r="R371" s="40" t="s">
        <v>134</v>
      </c>
      <c r="S371" s="40">
        <v>1</v>
      </c>
      <c r="T371" s="40">
        <v>85</v>
      </c>
      <c r="U371" s="40">
        <v>3</v>
      </c>
      <c r="V371" s="40" t="s">
        <v>136</v>
      </c>
      <c r="W371" s="40" t="s">
        <v>134</v>
      </c>
      <c r="Z371" s="40" t="s">
        <v>1042</v>
      </c>
    </row>
    <row r="372" spans="1:26">
      <c r="A372" s="40" t="str">
        <f t="shared" si="5"/>
        <v>103-1</v>
      </c>
      <c r="B372" s="40">
        <v>5057</v>
      </c>
      <c r="C372" s="40">
        <v>2</v>
      </c>
      <c r="D372" s="40" t="s">
        <v>66</v>
      </c>
      <c r="E372" s="40">
        <v>103</v>
      </c>
      <c r="F372" s="40" t="s">
        <v>132</v>
      </c>
      <c r="G372" s="40">
        <v>1</v>
      </c>
      <c r="H372" s="40">
        <v>3102528</v>
      </c>
      <c r="I372" s="44">
        <v>0.90500000000000003</v>
      </c>
      <c r="J372" s="40">
        <v>0.9</v>
      </c>
      <c r="K372" s="44">
        <v>276.89999999999998</v>
      </c>
      <c r="L372" s="40">
        <v>277.8</v>
      </c>
      <c r="M372" s="40">
        <v>276.89999999999998</v>
      </c>
      <c r="N372" s="40">
        <v>277.8</v>
      </c>
      <c r="O372" s="40">
        <v>0</v>
      </c>
      <c r="P372" s="40" t="s">
        <v>138</v>
      </c>
      <c r="Q372" s="40" t="s">
        <v>1043</v>
      </c>
      <c r="R372" s="40" t="s">
        <v>134</v>
      </c>
      <c r="S372" s="40">
        <v>1</v>
      </c>
      <c r="T372" s="40">
        <v>85</v>
      </c>
      <c r="U372" s="40">
        <v>4</v>
      </c>
      <c r="V372" s="40" t="s">
        <v>136</v>
      </c>
      <c r="W372" s="40" t="s">
        <v>134</v>
      </c>
      <c r="Z372" s="40" t="s">
        <v>1044</v>
      </c>
    </row>
    <row r="373" spans="1:26">
      <c r="A373" s="40" t="str">
        <f t="shared" si="5"/>
        <v>103-2</v>
      </c>
      <c r="B373" s="40">
        <v>5057</v>
      </c>
      <c r="C373" s="40">
        <v>2</v>
      </c>
      <c r="D373" s="40" t="s">
        <v>66</v>
      </c>
      <c r="E373" s="40">
        <v>103</v>
      </c>
      <c r="F373" s="40" t="s">
        <v>132</v>
      </c>
      <c r="G373" s="40">
        <v>2</v>
      </c>
      <c r="H373" s="40">
        <v>3102530</v>
      </c>
      <c r="I373" s="44">
        <v>0.88</v>
      </c>
      <c r="J373" s="40">
        <v>0.88</v>
      </c>
      <c r="K373" s="44">
        <v>277.80499999999995</v>
      </c>
      <c r="L373" s="40">
        <v>278.68</v>
      </c>
      <c r="M373" s="40">
        <v>277.8</v>
      </c>
      <c r="N373" s="40">
        <v>278.68</v>
      </c>
      <c r="O373" s="40">
        <v>0</v>
      </c>
      <c r="P373" s="40" t="s">
        <v>138</v>
      </c>
      <c r="Q373" s="40" t="s">
        <v>1045</v>
      </c>
      <c r="R373" s="40" t="s">
        <v>134</v>
      </c>
      <c r="S373" s="40">
        <v>2</v>
      </c>
      <c r="T373" s="40">
        <v>85</v>
      </c>
      <c r="U373" s="40">
        <v>5</v>
      </c>
      <c r="V373" s="40" t="s">
        <v>137</v>
      </c>
      <c r="W373" s="40" t="s">
        <v>134</v>
      </c>
      <c r="Z373" s="40" t="s">
        <v>1046</v>
      </c>
    </row>
    <row r="374" spans="1:26">
      <c r="A374" s="40" t="str">
        <f t="shared" si="5"/>
        <v>103-3</v>
      </c>
      <c r="B374" s="40">
        <v>5057</v>
      </c>
      <c r="C374" s="40">
        <v>2</v>
      </c>
      <c r="D374" s="40" t="s">
        <v>66</v>
      </c>
      <c r="E374" s="40">
        <v>103</v>
      </c>
      <c r="F374" s="40" t="s">
        <v>132</v>
      </c>
      <c r="G374" s="40">
        <v>3</v>
      </c>
      <c r="H374" s="40">
        <v>3102536</v>
      </c>
      <c r="I374" s="44">
        <v>0.95</v>
      </c>
      <c r="J374" s="40">
        <v>0.94</v>
      </c>
      <c r="K374" s="44">
        <v>278.68499999999995</v>
      </c>
      <c r="L374" s="40">
        <v>279.62</v>
      </c>
      <c r="M374" s="40">
        <v>278.68</v>
      </c>
      <c r="N374" s="40">
        <v>279.62</v>
      </c>
      <c r="O374" s="40">
        <v>0</v>
      </c>
      <c r="P374" s="40" t="s">
        <v>138</v>
      </c>
      <c r="Q374" s="40" t="s">
        <v>1047</v>
      </c>
      <c r="R374" s="40" t="s">
        <v>134</v>
      </c>
      <c r="S374" s="40">
        <v>1</v>
      </c>
      <c r="T374" s="40">
        <v>84</v>
      </c>
      <c r="U374" s="40">
        <v>1</v>
      </c>
      <c r="V374" s="40" t="s">
        <v>135</v>
      </c>
      <c r="W374" s="40" t="s">
        <v>134</v>
      </c>
      <c r="Z374" s="40" t="s">
        <v>1048</v>
      </c>
    </row>
    <row r="375" spans="1:26">
      <c r="A375" s="40" t="str">
        <f t="shared" si="5"/>
        <v>104-1</v>
      </c>
      <c r="B375" s="40">
        <v>5057</v>
      </c>
      <c r="C375" s="40">
        <v>2</v>
      </c>
      <c r="D375" s="40" t="s">
        <v>66</v>
      </c>
      <c r="E375" s="40">
        <v>104</v>
      </c>
      <c r="F375" s="40" t="s">
        <v>132</v>
      </c>
      <c r="G375" s="40">
        <v>1</v>
      </c>
      <c r="H375" s="40">
        <v>3102542</v>
      </c>
      <c r="I375" s="44">
        <v>0.68500000000000005</v>
      </c>
      <c r="J375" s="40">
        <v>0.68</v>
      </c>
      <c r="K375" s="44">
        <v>279.95</v>
      </c>
      <c r="L375" s="40">
        <v>280.63</v>
      </c>
      <c r="M375" s="40">
        <v>279.95</v>
      </c>
      <c r="N375" s="40">
        <v>280.63</v>
      </c>
      <c r="O375" s="40">
        <v>0</v>
      </c>
      <c r="P375" s="40" t="s">
        <v>138</v>
      </c>
      <c r="Q375" s="40" t="s">
        <v>1049</v>
      </c>
      <c r="R375" s="40" t="s">
        <v>134</v>
      </c>
      <c r="S375" s="40">
        <v>1</v>
      </c>
      <c r="T375" s="40">
        <v>86</v>
      </c>
      <c r="U375" s="40">
        <v>2</v>
      </c>
      <c r="V375" s="40" t="s">
        <v>136</v>
      </c>
      <c r="W375" s="40" t="s">
        <v>134</v>
      </c>
      <c r="Z375" s="40" t="s">
        <v>1050</v>
      </c>
    </row>
    <row r="376" spans="1:26">
      <c r="A376" s="40" t="str">
        <f t="shared" si="5"/>
        <v>104-2</v>
      </c>
      <c r="B376" s="40">
        <v>5057</v>
      </c>
      <c r="C376" s="40">
        <v>2</v>
      </c>
      <c r="D376" s="40" t="s">
        <v>66</v>
      </c>
      <c r="E376" s="40">
        <v>104</v>
      </c>
      <c r="F376" s="40" t="s">
        <v>132</v>
      </c>
      <c r="G376" s="40">
        <v>2</v>
      </c>
      <c r="H376" s="40">
        <v>3102544</v>
      </c>
      <c r="I376" s="44">
        <v>0.83</v>
      </c>
      <c r="J376" s="40">
        <v>0.82</v>
      </c>
      <c r="K376" s="44">
        <v>280.63499999999999</v>
      </c>
      <c r="L376" s="40">
        <v>281.45</v>
      </c>
      <c r="M376" s="40">
        <v>280.63</v>
      </c>
      <c r="N376" s="40">
        <v>281.45</v>
      </c>
      <c r="O376" s="40">
        <v>0</v>
      </c>
      <c r="P376" s="40" t="s">
        <v>138</v>
      </c>
      <c r="Q376" s="40" t="s">
        <v>1051</v>
      </c>
      <c r="R376" s="40" t="s">
        <v>134</v>
      </c>
      <c r="S376" s="40">
        <v>1</v>
      </c>
      <c r="T376" s="40">
        <v>86</v>
      </c>
      <c r="U376" s="40">
        <v>3</v>
      </c>
      <c r="V376" s="40" t="s">
        <v>136</v>
      </c>
      <c r="W376" s="40" t="s">
        <v>134</v>
      </c>
      <c r="Z376" s="40" t="s">
        <v>1052</v>
      </c>
    </row>
    <row r="377" spans="1:26">
      <c r="A377" s="40" t="str">
        <f t="shared" si="5"/>
        <v>104-3</v>
      </c>
      <c r="B377" s="40">
        <v>5057</v>
      </c>
      <c r="C377" s="40">
        <v>2</v>
      </c>
      <c r="D377" s="40" t="s">
        <v>66</v>
      </c>
      <c r="E377" s="40">
        <v>104</v>
      </c>
      <c r="F377" s="40" t="s">
        <v>132</v>
      </c>
      <c r="G377" s="40">
        <v>3</v>
      </c>
      <c r="H377" s="40">
        <v>3102546</v>
      </c>
      <c r="I377" s="44">
        <v>0.73</v>
      </c>
      <c r="J377" s="40">
        <v>0.7</v>
      </c>
      <c r="K377" s="44">
        <v>281.46499999999997</v>
      </c>
      <c r="L377" s="40">
        <v>282.14999999999998</v>
      </c>
      <c r="M377" s="40">
        <v>281.45</v>
      </c>
      <c r="N377" s="40">
        <v>282.14999999999998</v>
      </c>
      <c r="O377" s="40">
        <v>0</v>
      </c>
      <c r="P377" s="40" t="s">
        <v>138</v>
      </c>
      <c r="Q377" s="40" t="s">
        <v>1053</v>
      </c>
      <c r="R377" s="40" t="s">
        <v>134</v>
      </c>
      <c r="S377" s="40">
        <v>1</v>
      </c>
      <c r="T377" s="40">
        <v>86</v>
      </c>
      <c r="U377" s="40">
        <v>4</v>
      </c>
      <c r="V377" s="40" t="s">
        <v>136</v>
      </c>
      <c r="W377" s="40" t="s">
        <v>134</v>
      </c>
      <c r="Z377" s="40" t="s">
        <v>1054</v>
      </c>
    </row>
    <row r="378" spans="1:26">
      <c r="A378" s="40" t="str">
        <f t="shared" si="5"/>
        <v>104-4</v>
      </c>
      <c r="B378" s="40">
        <v>5057</v>
      </c>
      <c r="C378" s="40">
        <v>2</v>
      </c>
      <c r="D378" s="40" t="s">
        <v>66</v>
      </c>
      <c r="E378" s="40">
        <v>104</v>
      </c>
      <c r="F378" s="40" t="s">
        <v>132</v>
      </c>
      <c r="G378" s="40">
        <v>4</v>
      </c>
      <c r="H378" s="40">
        <v>3102548</v>
      </c>
      <c r="I378" s="44">
        <v>0.93</v>
      </c>
      <c r="J378" s="40">
        <v>0.89</v>
      </c>
      <c r="K378" s="44">
        <v>282.19499999999999</v>
      </c>
      <c r="L378" s="40">
        <v>283.04000000000002</v>
      </c>
      <c r="M378" s="40">
        <v>282.14999999999998</v>
      </c>
      <c r="N378" s="40">
        <v>283.04000000000002</v>
      </c>
      <c r="O378" s="40">
        <v>0</v>
      </c>
      <c r="P378" s="40" t="s">
        <v>138</v>
      </c>
      <c r="Q378" s="40" t="s">
        <v>1055</v>
      </c>
      <c r="R378" s="40" t="s">
        <v>134</v>
      </c>
      <c r="S378" s="40">
        <v>1</v>
      </c>
      <c r="T378" s="40">
        <v>86</v>
      </c>
      <c r="U378" s="40">
        <v>5</v>
      </c>
      <c r="V378" s="40" t="s">
        <v>137</v>
      </c>
      <c r="W378" s="40" t="s">
        <v>134</v>
      </c>
      <c r="Z378" s="40" t="s">
        <v>1056</v>
      </c>
    </row>
    <row r="379" spans="1:26">
      <c r="A379" s="40" t="str">
        <f t="shared" si="5"/>
        <v>105-1</v>
      </c>
      <c r="B379" s="40">
        <v>5057</v>
      </c>
      <c r="C379" s="40">
        <v>2</v>
      </c>
      <c r="D379" s="40" t="s">
        <v>66</v>
      </c>
      <c r="E379" s="40">
        <v>105</v>
      </c>
      <c r="F379" s="40" t="s">
        <v>132</v>
      </c>
      <c r="G379" s="40">
        <v>1</v>
      </c>
      <c r="H379" s="40">
        <v>3102550</v>
      </c>
      <c r="I379" s="44">
        <v>0.85499999999999998</v>
      </c>
      <c r="J379" s="40">
        <v>0.8</v>
      </c>
      <c r="K379" s="44">
        <v>283</v>
      </c>
      <c r="L379" s="40">
        <v>283.8</v>
      </c>
      <c r="M379" s="40">
        <v>283</v>
      </c>
      <c r="N379" s="40">
        <v>283.8</v>
      </c>
      <c r="O379" s="40">
        <v>0</v>
      </c>
      <c r="P379" s="40" t="s">
        <v>138</v>
      </c>
      <c r="Q379" s="40" t="s">
        <v>1057</v>
      </c>
      <c r="R379" s="40" t="s">
        <v>134</v>
      </c>
      <c r="S379" s="40">
        <v>1</v>
      </c>
      <c r="T379" s="40">
        <v>87</v>
      </c>
      <c r="U379" s="40">
        <v>1</v>
      </c>
      <c r="V379" s="40" t="s">
        <v>135</v>
      </c>
      <c r="W379" s="40" t="s">
        <v>134</v>
      </c>
      <c r="Z379" s="40" t="s">
        <v>1058</v>
      </c>
    </row>
    <row r="380" spans="1:26">
      <c r="A380" s="40" t="str">
        <f t="shared" si="5"/>
        <v>105-2</v>
      </c>
      <c r="B380" s="40">
        <v>5057</v>
      </c>
      <c r="C380" s="40">
        <v>2</v>
      </c>
      <c r="D380" s="40" t="s">
        <v>66</v>
      </c>
      <c r="E380" s="40">
        <v>105</v>
      </c>
      <c r="F380" s="40" t="s">
        <v>132</v>
      </c>
      <c r="G380" s="40">
        <v>2</v>
      </c>
      <c r="H380" s="40">
        <v>3102552</v>
      </c>
      <c r="I380" s="44">
        <v>0.75</v>
      </c>
      <c r="J380" s="40">
        <v>0.74</v>
      </c>
      <c r="K380" s="44">
        <v>283.85500000000002</v>
      </c>
      <c r="L380" s="40">
        <v>284.54000000000002</v>
      </c>
      <c r="M380" s="40">
        <v>283.8</v>
      </c>
      <c r="N380" s="40">
        <v>284.54000000000002</v>
      </c>
      <c r="O380" s="40">
        <v>0</v>
      </c>
      <c r="P380" s="40" t="s">
        <v>138</v>
      </c>
      <c r="Q380" s="40" t="s">
        <v>1059</v>
      </c>
      <c r="R380" s="40" t="s">
        <v>134</v>
      </c>
      <c r="S380" s="40">
        <v>1</v>
      </c>
      <c r="T380" s="40">
        <v>87</v>
      </c>
      <c r="U380" s="40">
        <v>2</v>
      </c>
      <c r="V380" s="40" t="s">
        <v>136</v>
      </c>
      <c r="W380" s="40" t="s">
        <v>134</v>
      </c>
      <c r="Z380" s="40" t="s">
        <v>1060</v>
      </c>
    </row>
    <row r="381" spans="1:26">
      <c r="A381" s="40" t="str">
        <f t="shared" si="5"/>
        <v>105-3</v>
      </c>
      <c r="B381" s="40">
        <v>5057</v>
      </c>
      <c r="C381" s="40">
        <v>2</v>
      </c>
      <c r="D381" s="40" t="s">
        <v>66</v>
      </c>
      <c r="E381" s="40">
        <v>105</v>
      </c>
      <c r="F381" s="40" t="s">
        <v>132</v>
      </c>
      <c r="G381" s="40">
        <v>3</v>
      </c>
      <c r="H381" s="40">
        <v>3102554</v>
      </c>
      <c r="I381" s="44">
        <v>0.93500000000000005</v>
      </c>
      <c r="J381" s="40">
        <v>0.85</v>
      </c>
      <c r="K381" s="44">
        <v>284.60500000000002</v>
      </c>
      <c r="L381" s="40">
        <v>285.39</v>
      </c>
      <c r="M381" s="40">
        <v>284.54000000000002</v>
      </c>
      <c r="N381" s="40">
        <v>285.39</v>
      </c>
      <c r="O381" s="40">
        <v>0</v>
      </c>
      <c r="P381" s="40" t="s">
        <v>138</v>
      </c>
      <c r="Q381" s="40" t="s">
        <v>1061</v>
      </c>
      <c r="R381" s="40" t="s">
        <v>134</v>
      </c>
      <c r="S381" s="40">
        <v>1</v>
      </c>
      <c r="T381" s="40">
        <v>87</v>
      </c>
      <c r="U381" s="40">
        <v>3</v>
      </c>
      <c r="V381" s="40" t="s">
        <v>136</v>
      </c>
      <c r="W381" s="40" t="s">
        <v>134</v>
      </c>
      <c r="Z381" s="40" t="s">
        <v>1062</v>
      </c>
    </row>
    <row r="382" spans="1:26">
      <c r="A382" s="40" t="str">
        <f t="shared" si="5"/>
        <v>105-4</v>
      </c>
      <c r="B382" s="40">
        <v>5057</v>
      </c>
      <c r="C382" s="40">
        <v>2</v>
      </c>
      <c r="D382" s="40" t="s">
        <v>66</v>
      </c>
      <c r="E382" s="40">
        <v>105</v>
      </c>
      <c r="F382" s="40" t="s">
        <v>132</v>
      </c>
      <c r="G382" s="40">
        <v>4</v>
      </c>
      <c r="H382" s="40">
        <v>3102556</v>
      </c>
      <c r="I382" s="44">
        <v>0.73</v>
      </c>
      <c r="J382" s="40">
        <v>0.68</v>
      </c>
      <c r="K382" s="44">
        <v>285.54000000000002</v>
      </c>
      <c r="L382" s="40">
        <v>286.07</v>
      </c>
      <c r="M382" s="40">
        <v>285.39</v>
      </c>
      <c r="N382" s="40">
        <v>286.07</v>
      </c>
      <c r="O382" s="40">
        <v>0</v>
      </c>
      <c r="P382" s="40" t="s">
        <v>138</v>
      </c>
      <c r="Q382" s="40" t="s">
        <v>1063</v>
      </c>
      <c r="R382" s="40" t="s">
        <v>134</v>
      </c>
      <c r="S382" s="40">
        <v>1</v>
      </c>
      <c r="T382" s="40">
        <v>87</v>
      </c>
      <c r="U382" s="40">
        <v>4</v>
      </c>
      <c r="V382" s="40" t="s">
        <v>136</v>
      </c>
      <c r="W382" s="40" t="s">
        <v>134</v>
      </c>
      <c r="Z382" s="40" t="s">
        <v>1064</v>
      </c>
    </row>
    <row r="383" spans="1:26">
      <c r="A383" s="40" t="str">
        <f t="shared" si="5"/>
        <v>106-1</v>
      </c>
      <c r="B383" s="40">
        <v>5057</v>
      </c>
      <c r="C383" s="40">
        <v>2</v>
      </c>
      <c r="D383" s="40" t="s">
        <v>66</v>
      </c>
      <c r="E383" s="40">
        <v>106</v>
      </c>
      <c r="F383" s="40" t="s">
        <v>132</v>
      </c>
      <c r="G383" s="40">
        <v>1</v>
      </c>
      <c r="H383" s="40">
        <v>3102558</v>
      </c>
      <c r="I383" s="44">
        <v>0.84499999999999997</v>
      </c>
      <c r="J383" s="40">
        <v>0.8</v>
      </c>
      <c r="K383" s="44">
        <v>286.05</v>
      </c>
      <c r="L383" s="40">
        <v>286.85000000000002</v>
      </c>
      <c r="M383" s="40">
        <v>286.05</v>
      </c>
      <c r="N383" s="40">
        <v>286.85000000000002</v>
      </c>
      <c r="O383" s="40">
        <v>0</v>
      </c>
      <c r="P383" s="40" t="s">
        <v>138</v>
      </c>
      <c r="Q383" s="40" t="s">
        <v>1065</v>
      </c>
      <c r="R383" s="40" t="s">
        <v>134</v>
      </c>
      <c r="S383" s="40">
        <v>2</v>
      </c>
      <c r="T383" s="40">
        <v>87</v>
      </c>
      <c r="U383" s="40">
        <v>5</v>
      </c>
      <c r="V383" s="40" t="s">
        <v>137</v>
      </c>
      <c r="W383" s="40" t="s">
        <v>134</v>
      </c>
      <c r="Z383" s="40" t="s">
        <v>1066</v>
      </c>
    </row>
    <row r="384" spans="1:26">
      <c r="A384" s="40" t="str">
        <f t="shared" si="5"/>
        <v>106-2</v>
      </c>
      <c r="B384" s="40">
        <v>5057</v>
      </c>
      <c r="C384" s="40">
        <v>2</v>
      </c>
      <c r="D384" s="40" t="s">
        <v>66</v>
      </c>
      <c r="E384" s="40">
        <v>106</v>
      </c>
      <c r="F384" s="40" t="s">
        <v>132</v>
      </c>
      <c r="G384" s="40">
        <v>2</v>
      </c>
      <c r="H384" s="40">
        <v>3102560</v>
      </c>
      <c r="I384" s="44">
        <v>0.81</v>
      </c>
      <c r="J384" s="40">
        <v>0.79</v>
      </c>
      <c r="K384" s="44">
        <v>286.89500000000004</v>
      </c>
      <c r="L384" s="40">
        <v>287.64</v>
      </c>
      <c r="M384" s="40">
        <v>286.85000000000002</v>
      </c>
      <c r="N384" s="40">
        <v>287.64</v>
      </c>
      <c r="O384" s="40">
        <v>0</v>
      </c>
      <c r="P384" s="40" t="s">
        <v>138</v>
      </c>
      <c r="Q384" s="40" t="s">
        <v>1067</v>
      </c>
      <c r="R384" s="40" t="s">
        <v>134</v>
      </c>
      <c r="S384" s="40">
        <v>1</v>
      </c>
      <c r="T384" s="40">
        <v>88</v>
      </c>
      <c r="U384" s="40">
        <v>1</v>
      </c>
      <c r="V384" s="40" t="s">
        <v>135</v>
      </c>
      <c r="W384" s="40" t="s">
        <v>134</v>
      </c>
      <c r="Z384" s="40" t="s">
        <v>1068</v>
      </c>
    </row>
    <row r="385" spans="1:26">
      <c r="A385" s="40" t="str">
        <f t="shared" si="5"/>
        <v>106-3</v>
      </c>
      <c r="B385" s="40">
        <v>5057</v>
      </c>
      <c r="C385" s="40">
        <v>2</v>
      </c>
      <c r="D385" s="40" t="s">
        <v>66</v>
      </c>
      <c r="E385" s="40">
        <v>106</v>
      </c>
      <c r="F385" s="40" t="s">
        <v>132</v>
      </c>
      <c r="G385" s="40">
        <v>3</v>
      </c>
      <c r="H385" s="40">
        <v>3102562</v>
      </c>
      <c r="I385" s="44">
        <v>0.62</v>
      </c>
      <c r="J385" s="40">
        <v>0.57999999999999996</v>
      </c>
      <c r="K385" s="44">
        <v>287.70500000000004</v>
      </c>
      <c r="L385" s="40">
        <v>288.22000000000003</v>
      </c>
      <c r="M385" s="40">
        <v>287.64</v>
      </c>
      <c r="N385" s="40">
        <v>288.22000000000003</v>
      </c>
      <c r="O385" s="40">
        <v>0</v>
      </c>
      <c r="P385" s="40" t="s">
        <v>138</v>
      </c>
      <c r="Q385" s="40" t="s">
        <v>1069</v>
      </c>
      <c r="R385" s="40" t="s">
        <v>134</v>
      </c>
      <c r="S385" s="40">
        <v>1</v>
      </c>
      <c r="T385" s="40">
        <v>88</v>
      </c>
      <c r="U385" s="40">
        <v>2</v>
      </c>
      <c r="V385" s="40" t="s">
        <v>136</v>
      </c>
      <c r="W385" s="40" t="s">
        <v>134</v>
      </c>
      <c r="Z385" s="40" t="s">
        <v>1070</v>
      </c>
    </row>
    <row r="386" spans="1:26">
      <c r="A386" s="40" t="str">
        <f t="shared" si="5"/>
        <v>106-4</v>
      </c>
      <c r="B386" s="40">
        <v>5057</v>
      </c>
      <c r="C386" s="40">
        <v>2</v>
      </c>
      <c r="D386" s="40" t="s">
        <v>66</v>
      </c>
      <c r="E386" s="40">
        <v>106</v>
      </c>
      <c r="F386" s="40" t="s">
        <v>132</v>
      </c>
      <c r="G386" s="40">
        <v>4</v>
      </c>
      <c r="H386" s="40">
        <v>3102564</v>
      </c>
      <c r="I386" s="44">
        <v>0.63</v>
      </c>
      <c r="J386" s="40">
        <v>0.59</v>
      </c>
      <c r="K386" s="44">
        <v>288.32500000000005</v>
      </c>
      <c r="L386" s="40">
        <v>288.81</v>
      </c>
      <c r="M386" s="40">
        <v>288.22000000000003</v>
      </c>
      <c r="N386" s="40">
        <v>288.81</v>
      </c>
      <c r="O386" s="40">
        <v>0</v>
      </c>
      <c r="P386" s="40" t="s">
        <v>138</v>
      </c>
      <c r="Q386" s="40" t="s">
        <v>1071</v>
      </c>
      <c r="R386" s="40" t="s">
        <v>134</v>
      </c>
      <c r="S386" s="40">
        <v>1</v>
      </c>
      <c r="T386" s="40">
        <v>88</v>
      </c>
      <c r="U386" s="40">
        <v>3</v>
      </c>
      <c r="V386" s="40" t="s">
        <v>136</v>
      </c>
      <c r="W386" s="40" t="s">
        <v>134</v>
      </c>
      <c r="Z386" s="40" t="s">
        <v>1072</v>
      </c>
    </row>
    <row r="387" spans="1:26">
      <c r="A387" s="40" t="str">
        <f t="shared" si="5"/>
        <v>107-1</v>
      </c>
      <c r="B387" s="40">
        <v>5057</v>
      </c>
      <c r="C387" s="40">
        <v>2</v>
      </c>
      <c r="D387" s="40" t="s">
        <v>66</v>
      </c>
      <c r="E387" s="40">
        <v>107</v>
      </c>
      <c r="F387" s="40" t="s">
        <v>132</v>
      </c>
      <c r="G387" s="40">
        <v>1</v>
      </c>
      <c r="H387" s="40">
        <v>3102566</v>
      </c>
      <c r="I387" s="44">
        <v>0.54500000000000004</v>
      </c>
      <c r="J387" s="40">
        <v>0.54</v>
      </c>
      <c r="K387" s="44">
        <v>288.64999999999998</v>
      </c>
      <c r="L387" s="40">
        <v>289.19</v>
      </c>
      <c r="M387" s="40">
        <v>288.64999999999998</v>
      </c>
      <c r="N387" s="40">
        <v>289.19</v>
      </c>
      <c r="O387" s="40">
        <v>0</v>
      </c>
      <c r="P387" s="40" t="s">
        <v>138</v>
      </c>
      <c r="Q387" s="40" t="s">
        <v>1043</v>
      </c>
      <c r="R387" s="40" t="s">
        <v>134</v>
      </c>
      <c r="S387" s="40">
        <v>1</v>
      </c>
      <c r="T387" s="40">
        <v>88</v>
      </c>
      <c r="U387" s="40">
        <v>4</v>
      </c>
      <c r="V387" s="40" t="s">
        <v>136</v>
      </c>
      <c r="W387" s="40" t="s">
        <v>134</v>
      </c>
      <c r="Z387" s="40" t="s">
        <v>1073</v>
      </c>
    </row>
    <row r="388" spans="1:26">
      <c r="A388" s="40" t="str">
        <f t="shared" ref="A388:A451" si="6">E388&amp;"-"&amp;G388</f>
        <v>108-1</v>
      </c>
      <c r="B388" s="40">
        <v>5057</v>
      </c>
      <c r="C388" s="40">
        <v>2</v>
      </c>
      <c r="D388" s="40" t="s">
        <v>66</v>
      </c>
      <c r="E388" s="40">
        <v>108</v>
      </c>
      <c r="F388" s="40" t="s">
        <v>132</v>
      </c>
      <c r="G388" s="40">
        <v>1</v>
      </c>
      <c r="H388" s="40">
        <v>3102568</v>
      </c>
      <c r="I388" s="44">
        <v>0.79500000000000004</v>
      </c>
      <c r="J388" s="40">
        <v>0.79</v>
      </c>
      <c r="K388" s="44">
        <v>289.10000000000002</v>
      </c>
      <c r="L388" s="40">
        <v>289.89</v>
      </c>
      <c r="M388" s="40">
        <v>289.10000000000002</v>
      </c>
      <c r="N388" s="40">
        <v>289.89</v>
      </c>
      <c r="O388" s="40">
        <v>0</v>
      </c>
      <c r="P388" s="40" t="s">
        <v>138</v>
      </c>
      <c r="Q388" s="40" t="s">
        <v>1074</v>
      </c>
      <c r="R388" s="40" t="s">
        <v>134</v>
      </c>
      <c r="S388" s="40">
        <v>1</v>
      </c>
      <c r="T388" s="40">
        <v>88</v>
      </c>
      <c r="U388" s="40">
        <v>5</v>
      </c>
      <c r="V388" s="40" t="s">
        <v>137</v>
      </c>
      <c r="W388" s="40" t="s">
        <v>134</v>
      </c>
      <c r="Z388" s="40" t="s">
        <v>1075</v>
      </c>
    </row>
    <row r="389" spans="1:26">
      <c r="A389" s="40" t="str">
        <f t="shared" si="6"/>
        <v>108-2</v>
      </c>
      <c r="B389" s="40">
        <v>5057</v>
      </c>
      <c r="C389" s="40">
        <v>2</v>
      </c>
      <c r="D389" s="40" t="s">
        <v>66</v>
      </c>
      <c r="E389" s="40">
        <v>108</v>
      </c>
      <c r="F389" s="40" t="s">
        <v>132</v>
      </c>
      <c r="G389" s="40">
        <v>2</v>
      </c>
      <c r="H389" s="40">
        <v>3102574</v>
      </c>
      <c r="I389" s="44">
        <v>0.81</v>
      </c>
      <c r="J389" s="40">
        <v>0.77</v>
      </c>
      <c r="K389" s="44">
        <v>289.89500000000004</v>
      </c>
      <c r="L389" s="40">
        <v>290.66000000000003</v>
      </c>
      <c r="M389" s="40">
        <v>289.89</v>
      </c>
      <c r="N389" s="40">
        <v>290.66000000000003</v>
      </c>
      <c r="O389" s="40">
        <v>0</v>
      </c>
      <c r="P389" s="40" t="s">
        <v>133</v>
      </c>
      <c r="Q389" s="40" t="s">
        <v>1076</v>
      </c>
      <c r="R389" s="40" t="s">
        <v>134</v>
      </c>
      <c r="S389" s="40">
        <v>1</v>
      </c>
      <c r="T389" s="40">
        <v>89</v>
      </c>
      <c r="U389" s="40">
        <v>1</v>
      </c>
      <c r="V389" s="40" t="s">
        <v>135</v>
      </c>
      <c r="W389" s="40" t="s">
        <v>134</v>
      </c>
      <c r="Z389" s="40" t="s">
        <v>1077</v>
      </c>
    </row>
    <row r="390" spans="1:26">
      <c r="A390" s="40" t="str">
        <f t="shared" si="6"/>
        <v>108-3</v>
      </c>
      <c r="B390" s="40">
        <v>5057</v>
      </c>
      <c r="C390" s="40">
        <v>2</v>
      </c>
      <c r="D390" s="40" t="s">
        <v>66</v>
      </c>
      <c r="E390" s="40">
        <v>108</v>
      </c>
      <c r="F390" s="40" t="s">
        <v>132</v>
      </c>
      <c r="G390" s="40">
        <v>3</v>
      </c>
      <c r="H390" s="40">
        <v>3102576</v>
      </c>
      <c r="I390" s="44">
        <v>0.9</v>
      </c>
      <c r="J390" s="40">
        <v>0.86</v>
      </c>
      <c r="K390" s="44">
        <v>290.70500000000004</v>
      </c>
      <c r="L390" s="40">
        <v>291.52</v>
      </c>
      <c r="M390" s="40">
        <v>290.66000000000003</v>
      </c>
      <c r="N390" s="40">
        <v>291.52</v>
      </c>
      <c r="O390" s="40">
        <v>0</v>
      </c>
      <c r="P390" s="40" t="s">
        <v>133</v>
      </c>
      <c r="Q390" s="40" t="s">
        <v>1078</v>
      </c>
      <c r="R390" s="40" t="s">
        <v>134</v>
      </c>
      <c r="S390" s="40">
        <v>1</v>
      </c>
      <c r="T390" s="40">
        <v>89</v>
      </c>
      <c r="U390" s="40">
        <v>2</v>
      </c>
      <c r="V390" s="40" t="s">
        <v>136</v>
      </c>
      <c r="W390" s="40" t="s">
        <v>134</v>
      </c>
      <c r="Z390" s="40" t="s">
        <v>1079</v>
      </c>
    </row>
    <row r="391" spans="1:26">
      <c r="A391" s="40" t="str">
        <f t="shared" si="6"/>
        <v>108-4</v>
      </c>
      <c r="B391" s="40">
        <v>5057</v>
      </c>
      <c r="C391" s="40">
        <v>2</v>
      </c>
      <c r="D391" s="40" t="s">
        <v>66</v>
      </c>
      <c r="E391" s="40">
        <v>108</v>
      </c>
      <c r="F391" s="40" t="s">
        <v>132</v>
      </c>
      <c r="G391" s="40">
        <v>4</v>
      </c>
      <c r="H391" s="40">
        <v>3102578</v>
      </c>
      <c r="I391" s="44">
        <v>0.61</v>
      </c>
      <c r="J391" s="40">
        <v>0.56999999999999995</v>
      </c>
      <c r="K391" s="44">
        <v>291.60500000000002</v>
      </c>
      <c r="L391" s="40">
        <v>292.08999999999997</v>
      </c>
      <c r="M391" s="40">
        <v>291.52</v>
      </c>
      <c r="N391" s="40">
        <v>292.08999999999997</v>
      </c>
      <c r="O391" s="40">
        <v>0</v>
      </c>
      <c r="P391" s="40" t="s">
        <v>133</v>
      </c>
      <c r="Q391" s="40" t="s">
        <v>1080</v>
      </c>
      <c r="R391" s="40" t="s">
        <v>134</v>
      </c>
      <c r="S391" s="40">
        <v>1</v>
      </c>
      <c r="T391" s="40">
        <v>89</v>
      </c>
      <c r="U391" s="40">
        <v>3</v>
      </c>
      <c r="V391" s="40" t="s">
        <v>136</v>
      </c>
      <c r="W391" s="40" t="s">
        <v>134</v>
      </c>
      <c r="Z391" s="40" t="s">
        <v>1081</v>
      </c>
    </row>
    <row r="392" spans="1:26">
      <c r="A392" s="40" t="str">
        <f t="shared" si="6"/>
        <v>109-1</v>
      </c>
      <c r="B392" s="40">
        <v>5057</v>
      </c>
      <c r="C392" s="40">
        <v>2</v>
      </c>
      <c r="D392" s="40" t="s">
        <v>66</v>
      </c>
      <c r="E392" s="40">
        <v>109</v>
      </c>
      <c r="F392" s="40" t="s">
        <v>132</v>
      </c>
      <c r="G392" s="40">
        <v>1</v>
      </c>
      <c r="H392" s="40">
        <v>3102582</v>
      </c>
      <c r="I392" s="44">
        <v>0.73</v>
      </c>
      <c r="J392" s="40">
        <v>0.61</v>
      </c>
      <c r="K392" s="44">
        <v>292.14999999999998</v>
      </c>
      <c r="L392" s="40">
        <v>292.76</v>
      </c>
      <c r="M392" s="40">
        <v>292.14999999999998</v>
      </c>
      <c r="N392" s="40">
        <v>292.76</v>
      </c>
      <c r="O392" s="40">
        <v>0</v>
      </c>
      <c r="P392" s="40" t="s">
        <v>133</v>
      </c>
      <c r="Q392" s="40" t="s">
        <v>1082</v>
      </c>
      <c r="R392" s="40" t="s">
        <v>134</v>
      </c>
      <c r="S392" s="40">
        <v>1</v>
      </c>
      <c r="T392" s="40">
        <v>89</v>
      </c>
      <c r="U392" s="40">
        <v>4</v>
      </c>
      <c r="V392" s="40" t="s">
        <v>136</v>
      </c>
      <c r="W392" s="40" t="s">
        <v>134</v>
      </c>
      <c r="Z392" s="40" t="s">
        <v>1083</v>
      </c>
    </row>
    <row r="393" spans="1:26">
      <c r="A393" s="40" t="str">
        <f t="shared" si="6"/>
        <v>109-2</v>
      </c>
      <c r="B393" s="40">
        <v>5057</v>
      </c>
      <c r="C393" s="40">
        <v>2</v>
      </c>
      <c r="D393" s="40" t="s">
        <v>66</v>
      </c>
      <c r="E393" s="40">
        <v>109</v>
      </c>
      <c r="F393" s="40" t="s">
        <v>132</v>
      </c>
      <c r="G393" s="40">
        <v>2</v>
      </c>
      <c r="H393" s="40">
        <v>3102584</v>
      </c>
      <c r="I393" s="44">
        <v>0.67500000000000004</v>
      </c>
      <c r="J393" s="40">
        <v>0.64</v>
      </c>
      <c r="K393" s="44">
        <v>292.88</v>
      </c>
      <c r="L393" s="40">
        <v>293.39999999999998</v>
      </c>
      <c r="M393" s="40">
        <v>292.76</v>
      </c>
      <c r="N393" s="40">
        <v>293.39999999999998</v>
      </c>
      <c r="O393" s="40">
        <v>0</v>
      </c>
      <c r="P393" s="40" t="s">
        <v>133</v>
      </c>
      <c r="Q393" s="40" t="s">
        <v>1084</v>
      </c>
      <c r="R393" s="40" t="s">
        <v>134</v>
      </c>
      <c r="S393" s="40">
        <v>1</v>
      </c>
      <c r="T393" s="40">
        <v>89</v>
      </c>
      <c r="U393" s="40">
        <v>5</v>
      </c>
      <c r="V393" s="40" t="s">
        <v>137</v>
      </c>
      <c r="W393" s="40" t="s">
        <v>134</v>
      </c>
      <c r="Z393" s="40" t="s">
        <v>1085</v>
      </c>
    </row>
    <row r="394" spans="1:26">
      <c r="A394" s="40" t="str">
        <f t="shared" si="6"/>
        <v>109-3</v>
      </c>
      <c r="B394" s="40">
        <v>5057</v>
      </c>
      <c r="C394" s="40">
        <v>2</v>
      </c>
      <c r="D394" s="40" t="s">
        <v>66</v>
      </c>
      <c r="E394" s="40">
        <v>109</v>
      </c>
      <c r="F394" s="40" t="s">
        <v>132</v>
      </c>
      <c r="G394" s="40">
        <v>3</v>
      </c>
      <c r="H394" s="40">
        <v>3102586</v>
      </c>
      <c r="I394" s="44">
        <v>0.85</v>
      </c>
      <c r="J394" s="40">
        <v>0.83</v>
      </c>
      <c r="K394" s="44">
        <v>293.55500000000001</v>
      </c>
      <c r="L394" s="40">
        <v>294.23</v>
      </c>
      <c r="M394" s="40">
        <v>293.39999999999998</v>
      </c>
      <c r="N394" s="40">
        <v>294.23</v>
      </c>
      <c r="O394" s="40">
        <v>0</v>
      </c>
      <c r="P394" s="40" t="s">
        <v>138</v>
      </c>
      <c r="Q394" s="40" t="s">
        <v>1086</v>
      </c>
      <c r="R394" s="40" t="s">
        <v>134</v>
      </c>
      <c r="S394" s="40">
        <v>1</v>
      </c>
      <c r="T394" s="40">
        <v>90</v>
      </c>
      <c r="U394" s="40">
        <v>1</v>
      </c>
      <c r="V394" s="40" t="s">
        <v>135</v>
      </c>
      <c r="W394" s="40" t="s">
        <v>134</v>
      </c>
      <c r="Z394" s="40" t="s">
        <v>1087</v>
      </c>
    </row>
    <row r="395" spans="1:26">
      <c r="A395" s="40" t="str">
        <f t="shared" si="6"/>
        <v>109-4</v>
      </c>
      <c r="B395" s="40">
        <v>5057</v>
      </c>
      <c r="C395" s="40">
        <v>2</v>
      </c>
      <c r="D395" s="40" t="s">
        <v>66</v>
      </c>
      <c r="E395" s="40">
        <v>109</v>
      </c>
      <c r="F395" s="40" t="s">
        <v>132</v>
      </c>
      <c r="G395" s="40">
        <v>4</v>
      </c>
      <c r="H395" s="40">
        <v>3102588</v>
      </c>
      <c r="I395" s="44">
        <v>0.98</v>
      </c>
      <c r="J395" s="40">
        <v>0.96</v>
      </c>
      <c r="K395" s="44">
        <v>294.40500000000003</v>
      </c>
      <c r="L395" s="40">
        <v>295.19</v>
      </c>
      <c r="M395" s="40">
        <v>294.23</v>
      </c>
      <c r="N395" s="40">
        <v>295.19</v>
      </c>
      <c r="O395" s="40">
        <v>0</v>
      </c>
      <c r="P395" s="40" t="s">
        <v>138</v>
      </c>
      <c r="Q395" s="40" t="s">
        <v>1088</v>
      </c>
      <c r="R395" s="40" t="s">
        <v>134</v>
      </c>
      <c r="S395" s="40">
        <v>1</v>
      </c>
      <c r="T395" s="40">
        <v>90</v>
      </c>
      <c r="U395" s="40">
        <v>2</v>
      </c>
      <c r="V395" s="40" t="s">
        <v>136</v>
      </c>
      <c r="W395" s="40" t="s">
        <v>134</v>
      </c>
      <c r="Z395" s="40" t="s">
        <v>1089</v>
      </c>
    </row>
    <row r="396" spans="1:26">
      <c r="A396" s="40" t="str">
        <f t="shared" si="6"/>
        <v>110-1</v>
      </c>
      <c r="B396" s="40">
        <v>5057</v>
      </c>
      <c r="C396" s="40">
        <v>2</v>
      </c>
      <c r="D396" s="40" t="s">
        <v>66</v>
      </c>
      <c r="E396" s="40">
        <v>110</v>
      </c>
      <c r="F396" s="40" t="s">
        <v>132</v>
      </c>
      <c r="G396" s="40">
        <v>1</v>
      </c>
      <c r="H396" s="40">
        <v>3102590</v>
      </c>
      <c r="I396" s="44">
        <v>0.85499999999999998</v>
      </c>
      <c r="J396" s="40">
        <v>0.85</v>
      </c>
      <c r="K396" s="44">
        <v>295.2</v>
      </c>
      <c r="L396" s="40">
        <v>296.05</v>
      </c>
      <c r="M396" s="40">
        <v>295.2</v>
      </c>
      <c r="N396" s="40">
        <v>296.05</v>
      </c>
      <c r="O396" s="40">
        <v>0</v>
      </c>
      <c r="P396" s="40" t="s">
        <v>138</v>
      </c>
      <c r="Q396" s="40" t="s">
        <v>1090</v>
      </c>
      <c r="R396" s="40" t="s">
        <v>134</v>
      </c>
      <c r="S396" s="40">
        <v>1</v>
      </c>
      <c r="T396" s="40">
        <v>90</v>
      </c>
      <c r="U396" s="40">
        <v>3</v>
      </c>
      <c r="V396" s="40" t="s">
        <v>136</v>
      </c>
      <c r="W396" s="40" t="s">
        <v>134</v>
      </c>
      <c r="Z396" s="40" t="s">
        <v>1091</v>
      </c>
    </row>
    <row r="397" spans="1:26">
      <c r="A397" s="40" t="str">
        <f t="shared" si="6"/>
        <v>110-2</v>
      </c>
      <c r="B397" s="40">
        <v>5057</v>
      </c>
      <c r="C397" s="40">
        <v>2</v>
      </c>
      <c r="D397" s="40" t="s">
        <v>66</v>
      </c>
      <c r="E397" s="40">
        <v>110</v>
      </c>
      <c r="F397" s="40" t="s">
        <v>132</v>
      </c>
      <c r="G397" s="40">
        <v>2</v>
      </c>
      <c r="H397" s="40">
        <v>3102592</v>
      </c>
      <c r="I397" s="44">
        <v>0.84499999999999997</v>
      </c>
      <c r="J397" s="40">
        <v>0.83</v>
      </c>
      <c r="K397" s="44">
        <v>296.05500000000001</v>
      </c>
      <c r="L397" s="40">
        <v>296.88</v>
      </c>
      <c r="M397" s="40">
        <v>296.05</v>
      </c>
      <c r="N397" s="40">
        <v>296.88</v>
      </c>
      <c r="O397" s="40">
        <v>0</v>
      </c>
      <c r="P397" s="40" t="s">
        <v>138</v>
      </c>
      <c r="Q397" s="40" t="s">
        <v>1092</v>
      </c>
      <c r="R397" s="40" t="s">
        <v>134</v>
      </c>
      <c r="S397" s="40">
        <v>1</v>
      </c>
      <c r="T397" s="40">
        <v>90</v>
      </c>
      <c r="U397" s="40">
        <v>4</v>
      </c>
      <c r="V397" s="40" t="s">
        <v>136</v>
      </c>
      <c r="W397" s="40" t="s">
        <v>134</v>
      </c>
      <c r="Z397" s="40" t="s">
        <v>1093</v>
      </c>
    </row>
    <row r="398" spans="1:26">
      <c r="A398" s="40" t="str">
        <f t="shared" si="6"/>
        <v>110-3</v>
      </c>
      <c r="B398" s="40">
        <v>5057</v>
      </c>
      <c r="C398" s="40">
        <v>2</v>
      </c>
      <c r="D398" s="40" t="s">
        <v>66</v>
      </c>
      <c r="E398" s="40">
        <v>110</v>
      </c>
      <c r="F398" s="40" t="s">
        <v>132</v>
      </c>
      <c r="G398" s="40">
        <v>3</v>
      </c>
      <c r="H398" s="40">
        <v>3102594</v>
      </c>
      <c r="I398" s="44">
        <v>0.66</v>
      </c>
      <c r="J398" s="40">
        <v>0.62</v>
      </c>
      <c r="K398" s="44">
        <v>296.90000000000003</v>
      </c>
      <c r="L398" s="40">
        <v>297.5</v>
      </c>
      <c r="M398" s="40">
        <v>296.88</v>
      </c>
      <c r="N398" s="40">
        <v>297.5</v>
      </c>
      <c r="O398" s="40">
        <v>0</v>
      </c>
      <c r="P398" s="40" t="s">
        <v>138</v>
      </c>
      <c r="Q398" s="40" t="s">
        <v>1094</v>
      </c>
      <c r="R398" s="40" t="s">
        <v>134</v>
      </c>
      <c r="S398" s="40">
        <v>1</v>
      </c>
      <c r="T398" s="40">
        <v>90</v>
      </c>
      <c r="U398" s="40">
        <v>5</v>
      </c>
      <c r="V398" s="40" t="s">
        <v>137</v>
      </c>
      <c r="W398" s="40" t="s">
        <v>134</v>
      </c>
      <c r="Z398" s="40" t="s">
        <v>1095</v>
      </c>
    </row>
    <row r="399" spans="1:26">
      <c r="A399" s="40" t="str">
        <f t="shared" si="6"/>
        <v>110-4</v>
      </c>
      <c r="B399" s="40">
        <v>5057</v>
      </c>
      <c r="C399" s="40">
        <v>2</v>
      </c>
      <c r="D399" s="40" t="s">
        <v>66</v>
      </c>
      <c r="E399" s="40">
        <v>110</v>
      </c>
      <c r="F399" s="40" t="s">
        <v>132</v>
      </c>
      <c r="G399" s="40">
        <v>4</v>
      </c>
      <c r="H399" s="40">
        <v>3102596</v>
      </c>
      <c r="I399" s="44">
        <v>0.73499999999999999</v>
      </c>
      <c r="J399" s="40">
        <v>0.71</v>
      </c>
      <c r="K399" s="44">
        <v>297.56000000000006</v>
      </c>
      <c r="L399" s="40">
        <v>298.20999999999998</v>
      </c>
      <c r="M399" s="40">
        <v>297.5</v>
      </c>
      <c r="N399" s="40">
        <v>298.20999999999998</v>
      </c>
      <c r="O399" s="40">
        <v>0</v>
      </c>
      <c r="P399" s="40" t="s">
        <v>138</v>
      </c>
      <c r="Q399" s="40" t="s">
        <v>1096</v>
      </c>
      <c r="R399" s="40" t="s">
        <v>134</v>
      </c>
      <c r="S399" s="40">
        <v>1</v>
      </c>
      <c r="T399" s="40">
        <v>91</v>
      </c>
      <c r="U399" s="40">
        <v>1</v>
      </c>
      <c r="V399" s="40" t="s">
        <v>135</v>
      </c>
      <c r="W399" s="40" t="s">
        <v>134</v>
      </c>
      <c r="Z399" s="40" t="s">
        <v>1097</v>
      </c>
    </row>
    <row r="400" spans="1:26">
      <c r="A400" s="40" t="str">
        <f t="shared" si="6"/>
        <v>111-1</v>
      </c>
      <c r="B400" s="40">
        <v>5057</v>
      </c>
      <c r="C400" s="40">
        <v>2</v>
      </c>
      <c r="D400" s="40" t="s">
        <v>66</v>
      </c>
      <c r="E400" s="40">
        <v>111</v>
      </c>
      <c r="F400" s="40" t="s">
        <v>132</v>
      </c>
      <c r="G400" s="40">
        <v>1</v>
      </c>
      <c r="H400" s="40">
        <v>3102598</v>
      </c>
      <c r="I400" s="44">
        <v>0.85</v>
      </c>
      <c r="J400" s="40">
        <v>0.82</v>
      </c>
      <c r="K400" s="44">
        <v>298.25</v>
      </c>
      <c r="L400" s="40">
        <v>299.07</v>
      </c>
      <c r="M400" s="40">
        <v>298.25</v>
      </c>
      <c r="N400" s="40">
        <v>299.07</v>
      </c>
      <c r="O400" s="40">
        <v>0</v>
      </c>
      <c r="P400" s="40" t="s">
        <v>138</v>
      </c>
      <c r="Q400" s="40" t="s">
        <v>1098</v>
      </c>
      <c r="R400" s="40" t="s">
        <v>134</v>
      </c>
      <c r="S400" s="40">
        <v>1</v>
      </c>
      <c r="T400" s="40">
        <v>91</v>
      </c>
      <c r="U400" s="40">
        <v>2</v>
      </c>
      <c r="V400" s="40" t="s">
        <v>136</v>
      </c>
      <c r="W400" s="40" t="s">
        <v>134</v>
      </c>
      <c r="Z400" s="40" t="s">
        <v>1099</v>
      </c>
    </row>
    <row r="401" spans="1:26">
      <c r="A401" s="40" t="str">
        <f t="shared" si="6"/>
        <v>111-2</v>
      </c>
      <c r="B401" s="46">
        <v>5057</v>
      </c>
      <c r="C401" s="46">
        <v>2</v>
      </c>
      <c r="D401" s="46" t="s">
        <v>66</v>
      </c>
      <c r="E401" s="46">
        <v>111</v>
      </c>
      <c r="F401" s="46" t="s">
        <v>132</v>
      </c>
      <c r="G401" s="46">
        <v>2</v>
      </c>
      <c r="H401" s="46">
        <v>3102600</v>
      </c>
      <c r="I401" s="44">
        <v>0.84499999999999997</v>
      </c>
      <c r="J401" s="46">
        <v>0.84</v>
      </c>
      <c r="K401" s="44">
        <v>299.10000000000002</v>
      </c>
      <c r="L401" s="46">
        <v>299.91000000000003</v>
      </c>
      <c r="M401" s="46">
        <v>299.07</v>
      </c>
      <c r="N401" s="46">
        <v>299.91000000000003</v>
      </c>
      <c r="O401" s="46">
        <v>0</v>
      </c>
      <c r="P401" s="46" t="s">
        <v>138</v>
      </c>
      <c r="Q401" s="46" t="s">
        <v>1100</v>
      </c>
      <c r="R401" s="46" t="s">
        <v>134</v>
      </c>
      <c r="S401" s="46">
        <v>1</v>
      </c>
      <c r="T401" s="46">
        <v>91</v>
      </c>
      <c r="U401" s="46">
        <v>3</v>
      </c>
      <c r="V401" s="46" t="s">
        <v>136</v>
      </c>
      <c r="W401" s="46" t="s">
        <v>134</v>
      </c>
      <c r="X401" s="46"/>
      <c r="Y401" s="46"/>
      <c r="Z401" s="46" t="s">
        <v>1101</v>
      </c>
    </row>
    <row r="402" spans="1:26">
      <c r="A402" s="40" t="str">
        <f t="shared" si="6"/>
        <v>111-3</v>
      </c>
      <c r="B402" s="40">
        <v>5057</v>
      </c>
      <c r="C402" s="40">
        <v>2</v>
      </c>
      <c r="D402" s="40" t="s">
        <v>66</v>
      </c>
      <c r="E402" s="40">
        <v>111</v>
      </c>
      <c r="F402" s="40" t="s">
        <v>132</v>
      </c>
      <c r="G402" s="40">
        <v>3</v>
      </c>
      <c r="H402" s="40">
        <v>3102602</v>
      </c>
      <c r="I402" s="44">
        <v>0.71499999999999997</v>
      </c>
      <c r="J402" s="40">
        <v>0.71</v>
      </c>
      <c r="K402" s="44">
        <v>299.94500000000005</v>
      </c>
      <c r="L402" s="40">
        <v>300.62</v>
      </c>
      <c r="M402" s="40">
        <v>299.91000000000003</v>
      </c>
      <c r="N402" s="40">
        <v>300.62</v>
      </c>
      <c r="O402" s="40">
        <v>0</v>
      </c>
      <c r="P402" s="40" t="s">
        <v>138</v>
      </c>
      <c r="Q402" s="40" t="s">
        <v>1102</v>
      </c>
      <c r="R402" s="40" t="s">
        <v>134</v>
      </c>
      <c r="S402" s="40">
        <v>1</v>
      </c>
      <c r="T402" s="40">
        <v>91</v>
      </c>
      <c r="U402" s="40">
        <v>4</v>
      </c>
      <c r="V402" s="40" t="s">
        <v>136</v>
      </c>
      <c r="W402" s="40" t="s">
        <v>134</v>
      </c>
      <c r="Z402" s="40" t="s">
        <v>1103</v>
      </c>
    </row>
    <row r="403" spans="1:26">
      <c r="A403" s="40" t="str">
        <f t="shared" si="6"/>
        <v>111-4</v>
      </c>
      <c r="B403" s="40">
        <v>5057</v>
      </c>
      <c r="C403" s="40">
        <v>2</v>
      </c>
      <c r="D403" s="40" t="s">
        <v>66</v>
      </c>
      <c r="E403" s="40">
        <v>111</v>
      </c>
      <c r="F403" s="40" t="s">
        <v>132</v>
      </c>
      <c r="G403" s="40">
        <v>4</v>
      </c>
      <c r="H403" s="40">
        <v>3102604</v>
      </c>
      <c r="I403" s="44">
        <v>0.67</v>
      </c>
      <c r="J403" s="40">
        <v>0.65</v>
      </c>
      <c r="K403" s="44">
        <v>300.66000000000003</v>
      </c>
      <c r="L403" s="40">
        <v>301.27</v>
      </c>
      <c r="M403" s="40">
        <v>300.62</v>
      </c>
      <c r="N403" s="40">
        <v>301.27</v>
      </c>
      <c r="O403" s="40">
        <v>0</v>
      </c>
      <c r="P403" s="40" t="s">
        <v>138</v>
      </c>
      <c r="Q403" s="40" t="s">
        <v>1104</v>
      </c>
      <c r="R403" s="40" t="s">
        <v>134</v>
      </c>
      <c r="S403" s="40">
        <v>1</v>
      </c>
      <c r="T403" s="40">
        <v>91</v>
      </c>
      <c r="U403" s="40">
        <v>5</v>
      </c>
      <c r="V403" s="40" t="s">
        <v>137</v>
      </c>
      <c r="W403" s="40" t="s">
        <v>134</v>
      </c>
      <c r="Z403" s="40" t="s">
        <v>1105</v>
      </c>
    </row>
    <row r="404" spans="1:26">
      <c r="A404" s="40" t="str">
        <f t="shared" si="6"/>
        <v>112-1</v>
      </c>
      <c r="B404" s="40">
        <v>5057</v>
      </c>
      <c r="C404" s="40">
        <v>2</v>
      </c>
      <c r="D404" s="40" t="s">
        <v>66</v>
      </c>
      <c r="E404" s="40">
        <v>112</v>
      </c>
      <c r="F404" s="40" t="s">
        <v>132</v>
      </c>
      <c r="G404" s="40">
        <v>1</v>
      </c>
      <c r="H404" s="40">
        <v>3102608</v>
      </c>
      <c r="I404" s="44">
        <v>0.85</v>
      </c>
      <c r="J404" s="40">
        <v>0.82</v>
      </c>
      <c r="K404" s="44">
        <v>301.3</v>
      </c>
      <c r="L404" s="40">
        <v>302.12</v>
      </c>
      <c r="M404" s="40">
        <v>301.3</v>
      </c>
      <c r="N404" s="40">
        <v>302.12</v>
      </c>
      <c r="O404" s="40">
        <v>0</v>
      </c>
      <c r="P404" s="40" t="s">
        <v>133</v>
      </c>
      <c r="Q404" s="40" t="s">
        <v>1106</v>
      </c>
      <c r="R404" s="40" t="s">
        <v>134</v>
      </c>
      <c r="S404" s="40">
        <v>1</v>
      </c>
      <c r="T404" s="40">
        <v>92</v>
      </c>
      <c r="U404" s="40">
        <v>1</v>
      </c>
      <c r="V404" s="40" t="s">
        <v>135</v>
      </c>
      <c r="W404" s="40" t="s">
        <v>134</v>
      </c>
      <c r="Z404" s="40" t="s">
        <v>1107</v>
      </c>
    </row>
    <row r="405" spans="1:26">
      <c r="A405" s="40" t="str">
        <f t="shared" si="6"/>
        <v>112-2</v>
      </c>
      <c r="B405" s="40">
        <v>5057</v>
      </c>
      <c r="C405" s="40">
        <v>2</v>
      </c>
      <c r="D405" s="40" t="s">
        <v>66</v>
      </c>
      <c r="E405" s="40">
        <v>112</v>
      </c>
      <c r="F405" s="40" t="s">
        <v>132</v>
      </c>
      <c r="G405" s="40">
        <v>2</v>
      </c>
      <c r="H405" s="40">
        <v>3102610</v>
      </c>
      <c r="I405" s="44">
        <v>0.98499999999999999</v>
      </c>
      <c r="J405" s="40">
        <v>0.96</v>
      </c>
      <c r="K405" s="44">
        <v>302.15000000000003</v>
      </c>
      <c r="L405" s="40">
        <v>303.08</v>
      </c>
      <c r="M405" s="40">
        <v>302.12</v>
      </c>
      <c r="N405" s="40">
        <v>303.08</v>
      </c>
      <c r="O405" s="40">
        <v>0</v>
      </c>
      <c r="P405" s="40" t="s">
        <v>133</v>
      </c>
      <c r="Q405" s="40" t="s">
        <v>1108</v>
      </c>
      <c r="R405" s="40" t="s">
        <v>134</v>
      </c>
      <c r="S405" s="40">
        <v>1</v>
      </c>
      <c r="T405" s="40">
        <v>92</v>
      </c>
      <c r="U405" s="40">
        <v>2</v>
      </c>
      <c r="V405" s="40" t="s">
        <v>136</v>
      </c>
      <c r="W405" s="40" t="s">
        <v>134</v>
      </c>
      <c r="Z405" s="40" t="s">
        <v>1109</v>
      </c>
    </row>
    <row r="406" spans="1:26">
      <c r="A406" s="40" t="str">
        <f t="shared" si="6"/>
        <v>112-3</v>
      </c>
      <c r="B406" s="40">
        <v>5057</v>
      </c>
      <c r="C406" s="40">
        <v>2</v>
      </c>
      <c r="D406" s="40" t="s">
        <v>66</v>
      </c>
      <c r="E406" s="40">
        <v>112</v>
      </c>
      <c r="F406" s="40" t="s">
        <v>132</v>
      </c>
      <c r="G406" s="40">
        <v>3</v>
      </c>
      <c r="H406" s="40">
        <v>3102612</v>
      </c>
      <c r="I406" s="44">
        <v>0.81499999999999995</v>
      </c>
      <c r="J406" s="40">
        <v>0.78</v>
      </c>
      <c r="K406" s="44">
        <v>303.13500000000005</v>
      </c>
      <c r="L406" s="40">
        <v>303.86</v>
      </c>
      <c r="M406" s="40">
        <v>303.08</v>
      </c>
      <c r="N406" s="40">
        <v>303.86</v>
      </c>
      <c r="O406" s="40">
        <v>0</v>
      </c>
      <c r="P406" s="40" t="s">
        <v>133</v>
      </c>
      <c r="Q406" s="40" t="s">
        <v>1110</v>
      </c>
      <c r="R406" s="40" t="s">
        <v>134</v>
      </c>
      <c r="S406" s="40">
        <v>1</v>
      </c>
      <c r="T406" s="40">
        <v>92</v>
      </c>
      <c r="U406" s="40">
        <v>3</v>
      </c>
      <c r="V406" s="40" t="s">
        <v>136</v>
      </c>
      <c r="W406" s="40" t="s">
        <v>134</v>
      </c>
      <c r="Z406" s="40" t="s">
        <v>1111</v>
      </c>
    </row>
    <row r="407" spans="1:26">
      <c r="A407" s="40" t="str">
        <f t="shared" si="6"/>
        <v>113-1</v>
      </c>
      <c r="B407" s="40">
        <v>5057</v>
      </c>
      <c r="C407" s="40">
        <v>2</v>
      </c>
      <c r="D407" s="40" t="s">
        <v>66</v>
      </c>
      <c r="E407" s="40">
        <v>113</v>
      </c>
      <c r="F407" s="40" t="s">
        <v>132</v>
      </c>
      <c r="G407" s="40">
        <v>1</v>
      </c>
      <c r="H407" s="40">
        <v>3102616</v>
      </c>
      <c r="I407" s="44">
        <v>0.56000000000000005</v>
      </c>
      <c r="J407" s="40">
        <v>0.54</v>
      </c>
      <c r="K407" s="44">
        <v>303.8</v>
      </c>
      <c r="L407" s="40">
        <v>304.33999999999997</v>
      </c>
      <c r="M407" s="40">
        <v>303.8</v>
      </c>
      <c r="N407" s="40">
        <v>304.33999999999997</v>
      </c>
      <c r="O407" s="40">
        <v>0</v>
      </c>
      <c r="P407" s="40" t="s">
        <v>133</v>
      </c>
      <c r="Q407" s="40" t="s">
        <v>1112</v>
      </c>
      <c r="R407" s="40" t="s">
        <v>134</v>
      </c>
      <c r="S407" s="40">
        <v>2</v>
      </c>
      <c r="T407" s="40">
        <v>92</v>
      </c>
      <c r="U407" s="40">
        <v>4</v>
      </c>
      <c r="V407" s="40" t="s">
        <v>136</v>
      </c>
      <c r="W407" s="40" t="s">
        <v>134</v>
      </c>
      <c r="Z407" s="40" t="s">
        <v>1113</v>
      </c>
    </row>
    <row r="408" spans="1:26">
      <c r="A408" s="40" t="str">
        <f t="shared" si="6"/>
        <v>114-1</v>
      </c>
      <c r="B408" s="40">
        <v>5057</v>
      </c>
      <c r="C408" s="40">
        <v>2</v>
      </c>
      <c r="D408" s="40" t="s">
        <v>66</v>
      </c>
      <c r="E408" s="40">
        <v>114</v>
      </c>
      <c r="F408" s="40" t="s">
        <v>132</v>
      </c>
      <c r="G408" s="40">
        <v>1</v>
      </c>
      <c r="H408" s="40">
        <v>3102618</v>
      </c>
      <c r="I408" s="44">
        <v>0.72499999999999998</v>
      </c>
      <c r="J408" s="40">
        <v>0.7</v>
      </c>
      <c r="K408" s="44">
        <v>304.35000000000002</v>
      </c>
      <c r="L408" s="40">
        <v>305.05</v>
      </c>
      <c r="M408" s="40">
        <v>304.35000000000002</v>
      </c>
      <c r="N408" s="40">
        <v>305.05</v>
      </c>
      <c r="O408" s="40">
        <v>0</v>
      </c>
      <c r="P408" s="40" t="s">
        <v>133</v>
      </c>
      <c r="Q408" s="40" t="s">
        <v>1114</v>
      </c>
      <c r="R408" s="40" t="s">
        <v>134</v>
      </c>
      <c r="S408" s="40">
        <v>1</v>
      </c>
      <c r="T408" s="40">
        <v>92</v>
      </c>
      <c r="U408" s="40">
        <v>5</v>
      </c>
      <c r="V408" s="40" t="s">
        <v>137</v>
      </c>
      <c r="W408" s="40" t="s">
        <v>134</v>
      </c>
      <c r="Z408" s="40" t="s">
        <v>1115</v>
      </c>
    </row>
    <row r="409" spans="1:26">
      <c r="A409" s="40" t="str">
        <f t="shared" si="6"/>
        <v>114-2</v>
      </c>
      <c r="B409" s="40">
        <v>5057</v>
      </c>
      <c r="C409" s="40">
        <v>2</v>
      </c>
      <c r="D409" s="40" t="s">
        <v>66</v>
      </c>
      <c r="E409" s="40">
        <v>114</v>
      </c>
      <c r="F409" s="40" t="s">
        <v>132</v>
      </c>
      <c r="G409" s="40">
        <v>2</v>
      </c>
      <c r="H409" s="40">
        <v>3102620</v>
      </c>
      <c r="I409" s="44">
        <v>0.96</v>
      </c>
      <c r="J409" s="40">
        <v>0.84</v>
      </c>
      <c r="K409" s="44">
        <v>305.07500000000005</v>
      </c>
      <c r="L409" s="40">
        <v>305.89</v>
      </c>
      <c r="M409" s="40">
        <v>305.05</v>
      </c>
      <c r="N409" s="40">
        <v>305.89</v>
      </c>
      <c r="O409" s="40">
        <v>0</v>
      </c>
      <c r="P409" s="40" t="s">
        <v>133</v>
      </c>
      <c r="Q409" s="40" t="s">
        <v>1116</v>
      </c>
      <c r="R409" s="40" t="s">
        <v>134</v>
      </c>
      <c r="S409" s="40">
        <v>1</v>
      </c>
      <c r="T409" s="40">
        <v>93</v>
      </c>
      <c r="U409" s="40">
        <v>1</v>
      </c>
      <c r="V409" s="40" t="s">
        <v>135</v>
      </c>
      <c r="W409" s="40" t="s">
        <v>134</v>
      </c>
      <c r="Z409" s="40" t="s">
        <v>1117</v>
      </c>
    </row>
    <row r="410" spans="1:26">
      <c r="A410" s="40" t="str">
        <f t="shared" si="6"/>
        <v>114-3</v>
      </c>
      <c r="B410" s="40">
        <v>5057</v>
      </c>
      <c r="C410" s="40">
        <v>2</v>
      </c>
      <c r="D410" s="40" t="s">
        <v>66</v>
      </c>
      <c r="E410" s="40">
        <v>114</v>
      </c>
      <c r="F410" s="40" t="s">
        <v>132</v>
      </c>
      <c r="G410" s="40">
        <v>3</v>
      </c>
      <c r="H410" s="40">
        <v>3102622</v>
      </c>
      <c r="I410" s="44">
        <v>0.8</v>
      </c>
      <c r="J410" s="40">
        <v>0.77</v>
      </c>
      <c r="K410" s="44">
        <v>306.03500000000003</v>
      </c>
      <c r="L410" s="40">
        <v>306.66000000000003</v>
      </c>
      <c r="M410" s="40">
        <v>305.89</v>
      </c>
      <c r="N410" s="40">
        <v>306.66000000000003</v>
      </c>
      <c r="O410" s="40">
        <v>0</v>
      </c>
      <c r="P410" s="40" t="s">
        <v>133</v>
      </c>
      <c r="Q410" s="40" t="s">
        <v>1118</v>
      </c>
      <c r="R410" s="40" t="s">
        <v>134</v>
      </c>
      <c r="S410" s="40">
        <v>1</v>
      </c>
      <c r="T410" s="40">
        <v>93</v>
      </c>
      <c r="U410" s="40">
        <v>2</v>
      </c>
      <c r="V410" s="40" t="s">
        <v>136</v>
      </c>
      <c r="W410" s="40" t="s">
        <v>134</v>
      </c>
      <c r="Z410" s="40" t="s">
        <v>1119</v>
      </c>
    </row>
    <row r="411" spans="1:26">
      <c r="A411" s="40" t="str">
        <f t="shared" si="6"/>
        <v>114-4</v>
      </c>
      <c r="B411" s="40">
        <v>5057</v>
      </c>
      <c r="C411" s="40">
        <v>2</v>
      </c>
      <c r="D411" s="40" t="s">
        <v>66</v>
      </c>
      <c r="E411" s="40">
        <v>114</v>
      </c>
      <c r="F411" s="40" t="s">
        <v>132</v>
      </c>
      <c r="G411" s="40">
        <v>4</v>
      </c>
      <c r="H411" s="40">
        <v>3102624</v>
      </c>
      <c r="I411" s="44">
        <v>0.745</v>
      </c>
      <c r="J411" s="40">
        <v>0.74</v>
      </c>
      <c r="K411" s="44">
        <v>306.83500000000004</v>
      </c>
      <c r="L411" s="40">
        <v>307.39999999999998</v>
      </c>
      <c r="M411" s="40">
        <v>306.66000000000003</v>
      </c>
      <c r="N411" s="40">
        <v>307.39999999999998</v>
      </c>
      <c r="O411" s="40">
        <v>0</v>
      </c>
      <c r="P411" s="40" t="s">
        <v>133</v>
      </c>
      <c r="Q411" s="40" t="s">
        <v>1120</v>
      </c>
      <c r="R411" s="40" t="s">
        <v>134</v>
      </c>
      <c r="S411" s="40">
        <v>1</v>
      </c>
      <c r="T411" s="40">
        <v>93</v>
      </c>
      <c r="U411" s="40">
        <v>3</v>
      </c>
      <c r="V411" s="40" t="s">
        <v>136</v>
      </c>
      <c r="W411" s="40" t="s">
        <v>134</v>
      </c>
      <c r="Z411" s="40" t="s">
        <v>1121</v>
      </c>
    </row>
    <row r="412" spans="1:26">
      <c r="A412" s="40" t="str">
        <f t="shared" si="6"/>
        <v>115-1</v>
      </c>
      <c r="B412" s="40">
        <v>5057</v>
      </c>
      <c r="C412" s="40">
        <v>2</v>
      </c>
      <c r="D412" s="40" t="s">
        <v>66</v>
      </c>
      <c r="E412" s="40">
        <v>115</v>
      </c>
      <c r="F412" s="40" t="s">
        <v>132</v>
      </c>
      <c r="G412" s="40">
        <v>1</v>
      </c>
      <c r="H412" s="40">
        <v>3102626</v>
      </c>
      <c r="I412" s="44">
        <v>0.91</v>
      </c>
      <c r="J412" s="40">
        <v>0.9</v>
      </c>
      <c r="K412" s="44">
        <v>307.39999999999998</v>
      </c>
      <c r="L412" s="40">
        <v>308.3</v>
      </c>
      <c r="M412" s="40">
        <v>307.39999999999998</v>
      </c>
      <c r="N412" s="40">
        <v>308.3</v>
      </c>
      <c r="O412" s="40">
        <v>0</v>
      </c>
      <c r="P412" s="40" t="s">
        <v>133</v>
      </c>
      <c r="Q412" s="40" t="s">
        <v>1122</v>
      </c>
      <c r="R412" s="40" t="s">
        <v>134</v>
      </c>
      <c r="S412" s="40">
        <v>1</v>
      </c>
      <c r="T412" s="40">
        <v>93</v>
      </c>
      <c r="U412" s="40">
        <v>4</v>
      </c>
      <c r="V412" s="40" t="s">
        <v>136</v>
      </c>
      <c r="W412" s="40" t="s">
        <v>134</v>
      </c>
      <c r="Z412" s="40" t="s">
        <v>1123</v>
      </c>
    </row>
    <row r="413" spans="1:26">
      <c r="A413" s="40" t="str">
        <f t="shared" si="6"/>
        <v>115-2</v>
      </c>
      <c r="B413" s="40">
        <v>5057</v>
      </c>
      <c r="C413" s="40">
        <v>2</v>
      </c>
      <c r="D413" s="40" t="s">
        <v>66</v>
      </c>
      <c r="E413" s="40">
        <v>115</v>
      </c>
      <c r="F413" s="40" t="s">
        <v>132</v>
      </c>
      <c r="G413" s="40">
        <v>2</v>
      </c>
      <c r="H413" s="40">
        <v>3102628</v>
      </c>
      <c r="I413" s="44">
        <v>0.91500000000000004</v>
      </c>
      <c r="J413" s="40">
        <v>0.89</v>
      </c>
      <c r="K413" s="44">
        <v>308.31</v>
      </c>
      <c r="L413" s="40">
        <v>309.19</v>
      </c>
      <c r="M413" s="40">
        <v>308.3</v>
      </c>
      <c r="N413" s="40">
        <v>309.19</v>
      </c>
      <c r="O413" s="40">
        <v>0</v>
      </c>
      <c r="P413" s="40" t="s">
        <v>138</v>
      </c>
      <c r="Q413" s="40" t="s">
        <v>1124</v>
      </c>
      <c r="R413" s="40" t="s">
        <v>134</v>
      </c>
      <c r="S413" s="40">
        <v>1</v>
      </c>
      <c r="T413" s="40">
        <v>93</v>
      </c>
      <c r="U413" s="40">
        <v>5</v>
      </c>
      <c r="V413" s="40" t="s">
        <v>137</v>
      </c>
      <c r="W413" s="40" t="s">
        <v>134</v>
      </c>
      <c r="Z413" s="40" t="s">
        <v>1125</v>
      </c>
    </row>
    <row r="414" spans="1:26">
      <c r="A414" s="40" t="str">
        <f t="shared" si="6"/>
        <v>115-3</v>
      </c>
      <c r="B414" s="40">
        <v>5057</v>
      </c>
      <c r="C414" s="40">
        <v>2</v>
      </c>
      <c r="D414" s="40" t="s">
        <v>66</v>
      </c>
      <c r="E414" s="40">
        <v>115</v>
      </c>
      <c r="F414" s="40" t="s">
        <v>132</v>
      </c>
      <c r="G414" s="40">
        <v>3</v>
      </c>
      <c r="H414" s="40">
        <v>3102630</v>
      </c>
      <c r="I414" s="44">
        <v>0.75</v>
      </c>
      <c r="J414" s="40">
        <v>0.74</v>
      </c>
      <c r="K414" s="44">
        <v>309.22500000000002</v>
      </c>
      <c r="L414" s="40">
        <v>309.93</v>
      </c>
      <c r="M414" s="40">
        <v>309.19</v>
      </c>
      <c r="N414" s="40">
        <v>309.93</v>
      </c>
      <c r="O414" s="40">
        <v>0</v>
      </c>
      <c r="P414" s="40" t="s">
        <v>138</v>
      </c>
      <c r="Q414" s="40" t="s">
        <v>1126</v>
      </c>
      <c r="R414" s="40" t="s">
        <v>134</v>
      </c>
      <c r="S414" s="40">
        <v>1</v>
      </c>
      <c r="T414" s="40">
        <v>94</v>
      </c>
      <c r="U414" s="40">
        <v>1</v>
      </c>
      <c r="V414" s="40" t="s">
        <v>135</v>
      </c>
      <c r="W414" s="40" t="s">
        <v>134</v>
      </c>
      <c r="Z414" s="40" t="s">
        <v>1127</v>
      </c>
    </row>
    <row r="415" spans="1:26">
      <c r="A415" s="40" t="str">
        <f t="shared" si="6"/>
        <v>115-4</v>
      </c>
      <c r="B415" s="40">
        <v>5057</v>
      </c>
      <c r="C415" s="40">
        <v>2</v>
      </c>
      <c r="D415" s="40" t="s">
        <v>66</v>
      </c>
      <c r="E415" s="40">
        <v>115</v>
      </c>
      <c r="F415" s="40" t="s">
        <v>132</v>
      </c>
      <c r="G415" s="40">
        <v>4</v>
      </c>
      <c r="H415" s="40">
        <v>3102632</v>
      </c>
      <c r="I415" s="44">
        <v>0.30499999999999999</v>
      </c>
      <c r="J415" s="40">
        <v>0.18</v>
      </c>
      <c r="K415" s="44">
        <v>309.97500000000002</v>
      </c>
      <c r="L415" s="40">
        <v>310.11</v>
      </c>
      <c r="M415" s="40">
        <v>309.93</v>
      </c>
      <c r="N415" s="40">
        <v>310.11</v>
      </c>
      <c r="O415" s="40">
        <v>0</v>
      </c>
      <c r="P415" s="40" t="s">
        <v>138</v>
      </c>
      <c r="Q415" s="40" t="s">
        <v>1128</v>
      </c>
      <c r="R415" s="40" t="s">
        <v>134</v>
      </c>
      <c r="S415" s="40">
        <v>1</v>
      </c>
      <c r="T415" s="40">
        <v>94</v>
      </c>
      <c r="U415" s="40">
        <v>2</v>
      </c>
      <c r="V415" s="40" t="s">
        <v>136</v>
      </c>
      <c r="W415" s="40" t="s">
        <v>134</v>
      </c>
      <c r="Z415" s="40" t="s">
        <v>1129</v>
      </c>
    </row>
    <row r="416" spans="1:26">
      <c r="A416" s="40" t="str">
        <f t="shared" si="6"/>
        <v>116-1</v>
      </c>
      <c r="B416" s="40">
        <v>5057</v>
      </c>
      <c r="C416" s="40">
        <v>2</v>
      </c>
      <c r="D416" s="40" t="s">
        <v>66</v>
      </c>
      <c r="E416" s="40">
        <v>116</v>
      </c>
      <c r="F416" s="40" t="s">
        <v>132</v>
      </c>
      <c r="G416" s="40">
        <v>1</v>
      </c>
      <c r="H416" s="40">
        <v>3102634</v>
      </c>
      <c r="I416" s="44">
        <v>0.67500000000000004</v>
      </c>
      <c r="J416" s="40">
        <v>0.6</v>
      </c>
      <c r="K416" s="44">
        <v>310.45</v>
      </c>
      <c r="L416" s="40">
        <v>311.05</v>
      </c>
      <c r="M416" s="40">
        <v>310.45</v>
      </c>
      <c r="N416" s="40">
        <v>311.05</v>
      </c>
      <c r="O416" s="40">
        <v>0</v>
      </c>
      <c r="P416" s="40" t="s">
        <v>138</v>
      </c>
      <c r="Q416" s="40" t="s">
        <v>1130</v>
      </c>
      <c r="R416" s="40" t="s">
        <v>134</v>
      </c>
      <c r="S416" s="40">
        <v>2</v>
      </c>
      <c r="T416" s="40">
        <v>94</v>
      </c>
      <c r="U416" s="40">
        <v>3</v>
      </c>
      <c r="V416" s="40" t="s">
        <v>136</v>
      </c>
      <c r="W416" s="40" t="s">
        <v>134</v>
      </c>
      <c r="Z416" s="40" t="s">
        <v>1131</v>
      </c>
    </row>
    <row r="417" spans="1:26">
      <c r="A417" s="40" t="str">
        <f t="shared" si="6"/>
        <v>116-2</v>
      </c>
      <c r="B417" s="40">
        <v>5057</v>
      </c>
      <c r="C417" s="40">
        <v>2</v>
      </c>
      <c r="D417" s="40" t="s">
        <v>66</v>
      </c>
      <c r="E417" s="40">
        <v>116</v>
      </c>
      <c r="F417" s="40" t="s">
        <v>132</v>
      </c>
      <c r="G417" s="40">
        <v>2</v>
      </c>
      <c r="H417" s="40">
        <v>3102636</v>
      </c>
      <c r="I417" s="44">
        <v>0.90500000000000003</v>
      </c>
      <c r="J417" s="40">
        <v>0.87</v>
      </c>
      <c r="K417" s="44">
        <v>311.125</v>
      </c>
      <c r="L417" s="40">
        <v>311.92</v>
      </c>
      <c r="M417" s="40">
        <v>311.05</v>
      </c>
      <c r="N417" s="40">
        <v>311.92</v>
      </c>
      <c r="O417" s="40">
        <v>0</v>
      </c>
      <c r="P417" s="40" t="s">
        <v>138</v>
      </c>
      <c r="Q417" s="40" t="s">
        <v>1132</v>
      </c>
      <c r="R417" s="40" t="s">
        <v>134</v>
      </c>
      <c r="S417" s="40">
        <v>1</v>
      </c>
      <c r="T417" s="40">
        <v>94</v>
      </c>
      <c r="U417" s="40">
        <v>4</v>
      </c>
      <c r="V417" s="40" t="s">
        <v>136</v>
      </c>
      <c r="W417" s="40" t="s">
        <v>134</v>
      </c>
      <c r="Z417" s="40" t="s">
        <v>1133</v>
      </c>
    </row>
    <row r="418" spans="1:26">
      <c r="A418" s="40" t="str">
        <f t="shared" si="6"/>
        <v>116-3</v>
      </c>
      <c r="B418" s="40">
        <v>5057</v>
      </c>
      <c r="C418" s="40">
        <v>2</v>
      </c>
      <c r="D418" s="40" t="s">
        <v>66</v>
      </c>
      <c r="E418" s="40">
        <v>116</v>
      </c>
      <c r="F418" s="40" t="s">
        <v>132</v>
      </c>
      <c r="G418" s="40">
        <v>3</v>
      </c>
      <c r="H418" s="40">
        <v>3102638</v>
      </c>
      <c r="I418" s="44">
        <v>0.72</v>
      </c>
      <c r="J418" s="40">
        <v>0.65</v>
      </c>
      <c r="K418" s="44">
        <v>312.02999999999997</v>
      </c>
      <c r="L418" s="40">
        <v>312.57</v>
      </c>
      <c r="M418" s="40">
        <v>311.92</v>
      </c>
      <c r="N418" s="40">
        <v>312.57</v>
      </c>
      <c r="O418" s="40">
        <v>0</v>
      </c>
      <c r="P418" s="40" t="s">
        <v>138</v>
      </c>
      <c r="Q418" s="40" t="s">
        <v>1134</v>
      </c>
      <c r="R418" s="40" t="s">
        <v>134</v>
      </c>
      <c r="S418" s="40">
        <v>1</v>
      </c>
      <c r="T418" s="40">
        <v>94</v>
      </c>
      <c r="U418" s="40">
        <v>5</v>
      </c>
      <c r="V418" s="40" t="s">
        <v>137</v>
      </c>
      <c r="W418" s="40" t="s">
        <v>134</v>
      </c>
      <c r="Z418" s="40" t="s">
        <v>1135</v>
      </c>
    </row>
    <row r="419" spans="1:26">
      <c r="A419" s="40" t="str">
        <f t="shared" si="6"/>
        <v>116-4</v>
      </c>
      <c r="B419" s="40">
        <v>5057</v>
      </c>
      <c r="C419" s="40">
        <v>2</v>
      </c>
      <c r="D419" s="40" t="s">
        <v>66</v>
      </c>
      <c r="E419" s="40">
        <v>116</v>
      </c>
      <c r="F419" s="40" t="s">
        <v>132</v>
      </c>
      <c r="G419" s="40">
        <v>4</v>
      </c>
      <c r="H419" s="40">
        <v>3102640</v>
      </c>
      <c r="I419" s="44">
        <v>0.88</v>
      </c>
      <c r="J419" s="40">
        <v>0.86</v>
      </c>
      <c r="K419" s="44">
        <v>312.75</v>
      </c>
      <c r="L419" s="40">
        <v>313.43</v>
      </c>
      <c r="M419" s="40">
        <v>312.57</v>
      </c>
      <c r="N419" s="40">
        <v>313.43</v>
      </c>
      <c r="O419" s="40">
        <v>0</v>
      </c>
      <c r="P419" s="40" t="s">
        <v>138</v>
      </c>
      <c r="Q419" s="40" t="s">
        <v>1136</v>
      </c>
      <c r="R419" s="40" t="s">
        <v>134</v>
      </c>
      <c r="S419" s="40">
        <v>1</v>
      </c>
      <c r="T419" s="40">
        <v>95</v>
      </c>
      <c r="U419" s="40">
        <v>1</v>
      </c>
      <c r="V419" s="40" t="s">
        <v>135</v>
      </c>
      <c r="W419" s="40" t="s">
        <v>134</v>
      </c>
      <c r="Z419" s="40" t="s">
        <v>1137</v>
      </c>
    </row>
    <row r="420" spans="1:26">
      <c r="A420" s="40" t="str">
        <f t="shared" si="6"/>
        <v>117-1</v>
      </c>
      <c r="B420" s="40">
        <v>5057</v>
      </c>
      <c r="C420" s="40">
        <v>2</v>
      </c>
      <c r="D420" s="40" t="s">
        <v>66</v>
      </c>
      <c r="E420" s="40">
        <v>117</v>
      </c>
      <c r="F420" s="40" t="s">
        <v>132</v>
      </c>
      <c r="G420" s="40">
        <v>1</v>
      </c>
      <c r="H420" s="40">
        <v>3102642</v>
      </c>
      <c r="I420" s="44">
        <v>0.77500000000000002</v>
      </c>
      <c r="J420" s="40">
        <v>0.76</v>
      </c>
      <c r="K420" s="44">
        <v>313.5</v>
      </c>
      <c r="L420" s="40">
        <v>314.26</v>
      </c>
      <c r="M420" s="40">
        <v>313.5</v>
      </c>
      <c r="N420" s="40">
        <v>314.26</v>
      </c>
      <c r="O420" s="40">
        <v>0</v>
      </c>
      <c r="P420" s="40" t="s">
        <v>138</v>
      </c>
      <c r="Q420" s="40" t="s">
        <v>1138</v>
      </c>
      <c r="R420" s="40" t="s">
        <v>134</v>
      </c>
      <c r="S420" s="40">
        <v>1</v>
      </c>
      <c r="T420" s="40">
        <v>95</v>
      </c>
      <c r="U420" s="40">
        <v>2</v>
      </c>
      <c r="V420" s="40" t="s">
        <v>136</v>
      </c>
      <c r="W420" s="40" t="s">
        <v>134</v>
      </c>
      <c r="Z420" s="40" t="s">
        <v>1139</v>
      </c>
    </row>
    <row r="421" spans="1:26">
      <c r="A421" s="40" t="str">
        <f t="shared" si="6"/>
        <v>117-2</v>
      </c>
      <c r="B421" s="40">
        <v>5057</v>
      </c>
      <c r="C421" s="40">
        <v>2</v>
      </c>
      <c r="D421" s="40" t="s">
        <v>66</v>
      </c>
      <c r="E421" s="40">
        <v>117</v>
      </c>
      <c r="F421" s="40" t="s">
        <v>132</v>
      </c>
      <c r="G421" s="40">
        <v>2</v>
      </c>
      <c r="H421" s="40">
        <v>3102644</v>
      </c>
      <c r="I421" s="44">
        <v>0.90500000000000003</v>
      </c>
      <c r="J421" s="40">
        <v>0.87</v>
      </c>
      <c r="K421" s="44">
        <v>314.27499999999998</v>
      </c>
      <c r="L421" s="40">
        <v>315.13</v>
      </c>
      <c r="M421" s="40">
        <v>314.26</v>
      </c>
      <c r="N421" s="40">
        <v>315.13</v>
      </c>
      <c r="O421" s="40">
        <v>0</v>
      </c>
      <c r="P421" s="40" t="s">
        <v>138</v>
      </c>
      <c r="Q421" s="40" t="s">
        <v>1140</v>
      </c>
      <c r="R421" s="40" t="s">
        <v>134</v>
      </c>
      <c r="S421" s="40">
        <v>1</v>
      </c>
      <c r="T421" s="40">
        <v>95</v>
      </c>
      <c r="U421" s="40">
        <v>3</v>
      </c>
      <c r="V421" s="40" t="s">
        <v>136</v>
      </c>
      <c r="W421" s="40" t="s">
        <v>134</v>
      </c>
      <c r="Z421" s="40" t="s">
        <v>1141</v>
      </c>
    </row>
    <row r="422" spans="1:26">
      <c r="A422" s="40" t="str">
        <f t="shared" si="6"/>
        <v>117-3</v>
      </c>
      <c r="B422" s="40">
        <v>5057</v>
      </c>
      <c r="C422" s="40">
        <v>2</v>
      </c>
      <c r="D422" s="40" t="s">
        <v>66</v>
      </c>
      <c r="E422" s="40">
        <v>117</v>
      </c>
      <c r="F422" s="40" t="s">
        <v>132</v>
      </c>
      <c r="G422" s="40">
        <v>3</v>
      </c>
      <c r="H422" s="40">
        <v>3102646</v>
      </c>
      <c r="I422" s="44">
        <v>0.68</v>
      </c>
      <c r="J422" s="40">
        <v>0.65</v>
      </c>
      <c r="K422" s="44">
        <v>315.17999999999995</v>
      </c>
      <c r="L422" s="40">
        <v>315.77999999999997</v>
      </c>
      <c r="M422" s="40">
        <v>315.13</v>
      </c>
      <c r="N422" s="40">
        <v>315.77999999999997</v>
      </c>
      <c r="O422" s="40">
        <v>0</v>
      </c>
      <c r="P422" s="40" t="s">
        <v>138</v>
      </c>
      <c r="Q422" s="40" t="s">
        <v>1142</v>
      </c>
      <c r="R422" s="40" t="s">
        <v>134</v>
      </c>
      <c r="S422" s="40">
        <v>1</v>
      </c>
      <c r="T422" s="40">
        <v>95</v>
      </c>
      <c r="U422" s="40">
        <v>4</v>
      </c>
      <c r="V422" s="40" t="s">
        <v>136</v>
      </c>
      <c r="W422" s="40" t="s">
        <v>134</v>
      </c>
      <c r="Z422" s="40" t="s">
        <v>1143</v>
      </c>
    </row>
    <row r="423" spans="1:26">
      <c r="A423" s="40" t="str">
        <f t="shared" si="6"/>
        <v>117-4</v>
      </c>
      <c r="B423" s="40">
        <v>5057</v>
      </c>
      <c r="C423" s="40">
        <v>2</v>
      </c>
      <c r="D423" s="40" t="s">
        <v>66</v>
      </c>
      <c r="E423" s="40">
        <v>117</v>
      </c>
      <c r="F423" s="40" t="s">
        <v>132</v>
      </c>
      <c r="G423" s="40">
        <v>4</v>
      </c>
      <c r="H423" s="40">
        <v>3102648</v>
      </c>
      <c r="I423" s="44">
        <v>0.89</v>
      </c>
      <c r="J423" s="40">
        <v>0.87</v>
      </c>
      <c r="K423" s="44">
        <v>315.85999999999996</v>
      </c>
      <c r="L423" s="40">
        <v>316.64999999999998</v>
      </c>
      <c r="M423" s="40">
        <v>315.77999999999997</v>
      </c>
      <c r="N423" s="40">
        <v>316.64999999999998</v>
      </c>
      <c r="O423" s="40">
        <v>0</v>
      </c>
      <c r="P423" s="40" t="s">
        <v>138</v>
      </c>
      <c r="Q423" s="40" t="s">
        <v>1144</v>
      </c>
      <c r="R423" s="40" t="s">
        <v>134</v>
      </c>
      <c r="S423" s="40">
        <v>1</v>
      </c>
      <c r="T423" s="40">
        <v>95</v>
      </c>
      <c r="U423" s="40">
        <v>5</v>
      </c>
      <c r="V423" s="40" t="s">
        <v>137</v>
      </c>
      <c r="W423" s="40" t="s">
        <v>134</v>
      </c>
      <c r="Z423" s="40" t="s">
        <v>1145</v>
      </c>
    </row>
    <row r="424" spans="1:26">
      <c r="A424" s="40" t="str">
        <f t="shared" si="6"/>
        <v>118-1</v>
      </c>
      <c r="B424" s="40">
        <v>5057</v>
      </c>
      <c r="C424" s="40">
        <v>2</v>
      </c>
      <c r="D424" s="40" t="s">
        <v>66</v>
      </c>
      <c r="E424" s="40">
        <v>118</v>
      </c>
      <c r="F424" s="40" t="s">
        <v>132</v>
      </c>
      <c r="G424" s="40">
        <v>1</v>
      </c>
      <c r="H424" s="40">
        <v>3102650</v>
      </c>
      <c r="I424" s="44">
        <v>0.84</v>
      </c>
      <c r="J424" s="40">
        <v>0.84</v>
      </c>
      <c r="K424" s="44">
        <v>316.55</v>
      </c>
      <c r="L424" s="40">
        <v>317.39</v>
      </c>
      <c r="M424" s="40">
        <v>316.55</v>
      </c>
      <c r="N424" s="40">
        <v>317.39</v>
      </c>
      <c r="O424" s="40">
        <v>0</v>
      </c>
      <c r="P424" s="40" t="s">
        <v>138</v>
      </c>
      <c r="Q424" s="40" t="s">
        <v>1146</v>
      </c>
      <c r="R424" s="40" t="s">
        <v>134</v>
      </c>
      <c r="S424" s="40">
        <v>1</v>
      </c>
      <c r="T424" s="40">
        <v>96</v>
      </c>
      <c r="U424" s="40">
        <v>1</v>
      </c>
      <c r="V424" s="40" t="s">
        <v>135</v>
      </c>
      <c r="W424" s="40" t="s">
        <v>134</v>
      </c>
      <c r="Z424" s="40" t="s">
        <v>1147</v>
      </c>
    </row>
    <row r="425" spans="1:26">
      <c r="A425" s="40" t="str">
        <f t="shared" si="6"/>
        <v>118-2</v>
      </c>
      <c r="B425" s="40">
        <v>5057</v>
      </c>
      <c r="C425" s="40">
        <v>2</v>
      </c>
      <c r="D425" s="40" t="s">
        <v>66</v>
      </c>
      <c r="E425" s="40">
        <v>118</v>
      </c>
      <c r="F425" s="40" t="s">
        <v>132</v>
      </c>
      <c r="G425" s="40">
        <v>2</v>
      </c>
      <c r="H425" s="40">
        <v>3102652</v>
      </c>
      <c r="I425" s="44">
        <v>0.9</v>
      </c>
      <c r="J425" s="40">
        <v>0.9</v>
      </c>
      <c r="K425" s="44">
        <v>317.39</v>
      </c>
      <c r="L425" s="40">
        <v>318.29000000000002</v>
      </c>
      <c r="M425" s="40">
        <v>317.39</v>
      </c>
      <c r="N425" s="40">
        <v>318.29000000000002</v>
      </c>
      <c r="O425" s="40">
        <v>0</v>
      </c>
      <c r="P425" s="40" t="s">
        <v>138</v>
      </c>
      <c r="Q425" s="40" t="s">
        <v>1148</v>
      </c>
      <c r="R425" s="40" t="s">
        <v>134</v>
      </c>
      <c r="S425" s="40">
        <v>1</v>
      </c>
      <c r="T425" s="40">
        <v>96</v>
      </c>
      <c r="U425" s="40">
        <v>2</v>
      </c>
      <c r="V425" s="40" t="s">
        <v>136</v>
      </c>
      <c r="W425" s="40" t="s">
        <v>134</v>
      </c>
      <c r="Z425" s="40" t="s">
        <v>1149</v>
      </c>
    </row>
    <row r="426" spans="1:26">
      <c r="A426" s="40" t="str">
        <f t="shared" si="6"/>
        <v>118-3</v>
      </c>
      <c r="B426" s="40">
        <v>5057</v>
      </c>
      <c r="C426" s="40">
        <v>2</v>
      </c>
      <c r="D426" s="40" t="s">
        <v>66</v>
      </c>
      <c r="E426" s="40">
        <v>118</v>
      </c>
      <c r="F426" s="40" t="s">
        <v>132</v>
      </c>
      <c r="G426" s="40">
        <v>3</v>
      </c>
      <c r="H426" s="40">
        <v>3102654</v>
      </c>
      <c r="I426" s="44">
        <v>0.91500000000000004</v>
      </c>
      <c r="J426" s="40">
        <v>0.91</v>
      </c>
      <c r="K426" s="44">
        <v>318.28999999999996</v>
      </c>
      <c r="L426" s="40">
        <v>319.2</v>
      </c>
      <c r="M426" s="40">
        <v>318.29000000000002</v>
      </c>
      <c r="N426" s="40">
        <v>319.2</v>
      </c>
      <c r="O426" s="40">
        <v>0</v>
      </c>
      <c r="P426" s="40" t="s">
        <v>138</v>
      </c>
      <c r="Q426" s="40" t="s">
        <v>1150</v>
      </c>
      <c r="R426" s="40" t="s">
        <v>134</v>
      </c>
      <c r="S426" s="40">
        <v>1</v>
      </c>
      <c r="T426" s="40">
        <v>96</v>
      </c>
      <c r="U426" s="40">
        <v>3</v>
      </c>
      <c r="V426" s="40" t="s">
        <v>136</v>
      </c>
      <c r="W426" s="40" t="s">
        <v>134</v>
      </c>
      <c r="Z426" s="40" t="s">
        <v>1151</v>
      </c>
    </row>
    <row r="427" spans="1:26">
      <c r="A427" s="40" t="str">
        <f t="shared" si="6"/>
        <v>119-1</v>
      </c>
      <c r="B427" s="40">
        <v>5057</v>
      </c>
      <c r="C427" s="40">
        <v>2</v>
      </c>
      <c r="D427" s="40" t="s">
        <v>66</v>
      </c>
      <c r="E427" s="40">
        <v>119</v>
      </c>
      <c r="F427" s="40" t="s">
        <v>132</v>
      </c>
      <c r="G427" s="40">
        <v>1</v>
      </c>
      <c r="H427" s="40">
        <v>3102656</v>
      </c>
      <c r="I427" s="44">
        <v>0.42</v>
      </c>
      <c r="J427" s="40">
        <v>0.41</v>
      </c>
      <c r="K427" s="44">
        <v>319.05</v>
      </c>
      <c r="L427" s="40">
        <v>319.45999999999998</v>
      </c>
      <c r="M427" s="40">
        <v>319.05</v>
      </c>
      <c r="N427" s="40">
        <v>319.45999999999998</v>
      </c>
      <c r="O427" s="40">
        <v>0</v>
      </c>
      <c r="P427" s="40" t="s">
        <v>138</v>
      </c>
      <c r="Q427" s="40" t="s">
        <v>1152</v>
      </c>
      <c r="R427" s="40" t="s">
        <v>134</v>
      </c>
      <c r="S427" s="40">
        <v>1</v>
      </c>
      <c r="T427" s="40">
        <v>96</v>
      </c>
      <c r="U427" s="40">
        <v>4</v>
      </c>
      <c r="V427" s="40" t="s">
        <v>136</v>
      </c>
      <c r="W427" s="40" t="s">
        <v>134</v>
      </c>
      <c r="Z427" s="40" t="s">
        <v>1153</v>
      </c>
    </row>
    <row r="428" spans="1:26">
      <c r="A428" s="40" t="str">
        <f t="shared" si="6"/>
        <v>120-1</v>
      </c>
      <c r="B428" s="40">
        <v>5057</v>
      </c>
      <c r="C428" s="40">
        <v>2</v>
      </c>
      <c r="D428" s="40" t="s">
        <v>66</v>
      </c>
      <c r="E428" s="40">
        <v>120</v>
      </c>
      <c r="F428" s="40" t="s">
        <v>132</v>
      </c>
      <c r="G428" s="40">
        <v>1</v>
      </c>
      <c r="H428" s="40">
        <v>3102658</v>
      </c>
      <c r="I428" s="44">
        <v>0.96</v>
      </c>
      <c r="J428" s="40">
        <v>0.95</v>
      </c>
      <c r="K428" s="44">
        <v>319.60000000000002</v>
      </c>
      <c r="L428" s="40">
        <v>320.55</v>
      </c>
      <c r="M428" s="40">
        <v>319.60000000000002</v>
      </c>
      <c r="N428" s="40">
        <v>320.55</v>
      </c>
      <c r="O428" s="40">
        <v>0</v>
      </c>
      <c r="P428" s="40" t="s">
        <v>138</v>
      </c>
      <c r="Q428" s="40" t="s">
        <v>1154</v>
      </c>
      <c r="R428" s="40" t="s">
        <v>134</v>
      </c>
      <c r="S428" s="40">
        <v>1</v>
      </c>
      <c r="T428" s="40">
        <v>96</v>
      </c>
      <c r="U428" s="40">
        <v>5</v>
      </c>
      <c r="V428" s="40" t="s">
        <v>137</v>
      </c>
      <c r="W428" s="40" t="s">
        <v>134</v>
      </c>
      <c r="Z428" s="40" t="s">
        <v>1155</v>
      </c>
    </row>
    <row r="429" spans="1:26">
      <c r="A429" s="40" t="str">
        <f t="shared" si="6"/>
        <v>120-2</v>
      </c>
      <c r="B429" s="40">
        <v>5057</v>
      </c>
      <c r="C429" s="40">
        <v>2</v>
      </c>
      <c r="D429" s="40" t="s">
        <v>66</v>
      </c>
      <c r="E429" s="40">
        <v>120</v>
      </c>
      <c r="F429" s="40" t="s">
        <v>132</v>
      </c>
      <c r="G429" s="40">
        <v>2</v>
      </c>
      <c r="H429" s="40">
        <v>3102660</v>
      </c>
      <c r="I429" s="44">
        <v>0.70499999999999996</v>
      </c>
      <c r="J429" s="40">
        <v>0.69</v>
      </c>
      <c r="K429" s="44">
        <v>320.56</v>
      </c>
      <c r="L429" s="40">
        <v>321.24</v>
      </c>
      <c r="M429" s="40">
        <v>320.55</v>
      </c>
      <c r="N429" s="40">
        <v>321.24</v>
      </c>
      <c r="O429" s="40">
        <v>0</v>
      </c>
      <c r="P429" s="40" t="s">
        <v>138</v>
      </c>
      <c r="Q429" s="40" t="s">
        <v>1156</v>
      </c>
      <c r="R429" s="40" t="s">
        <v>134</v>
      </c>
      <c r="S429" s="40">
        <v>1</v>
      </c>
      <c r="T429" s="40">
        <v>97</v>
      </c>
      <c r="U429" s="40">
        <v>1</v>
      </c>
      <c r="V429" s="40" t="s">
        <v>135</v>
      </c>
      <c r="W429" s="40" t="s">
        <v>134</v>
      </c>
      <c r="Z429" s="40" t="s">
        <v>1157</v>
      </c>
    </row>
    <row r="430" spans="1:26">
      <c r="A430" s="40" t="str">
        <f t="shared" si="6"/>
        <v>120-3</v>
      </c>
      <c r="B430" s="40">
        <v>5057</v>
      </c>
      <c r="C430" s="40">
        <v>2</v>
      </c>
      <c r="D430" s="40" t="s">
        <v>66</v>
      </c>
      <c r="E430" s="40">
        <v>120</v>
      </c>
      <c r="F430" s="40" t="s">
        <v>132</v>
      </c>
      <c r="G430" s="40">
        <v>3</v>
      </c>
      <c r="H430" s="40">
        <v>3102662</v>
      </c>
      <c r="I430" s="44">
        <v>0.69</v>
      </c>
      <c r="J430" s="40">
        <v>0.68</v>
      </c>
      <c r="K430" s="44">
        <v>321.26499999999999</v>
      </c>
      <c r="L430" s="40">
        <v>321.92</v>
      </c>
      <c r="M430" s="40">
        <v>321.24</v>
      </c>
      <c r="N430" s="40">
        <v>321.92</v>
      </c>
      <c r="O430" s="40">
        <v>0</v>
      </c>
      <c r="P430" s="40" t="s">
        <v>138</v>
      </c>
      <c r="Q430" s="40" t="s">
        <v>1158</v>
      </c>
      <c r="R430" s="40" t="s">
        <v>134</v>
      </c>
      <c r="S430" s="40">
        <v>1</v>
      </c>
      <c r="T430" s="40">
        <v>97</v>
      </c>
      <c r="U430" s="40">
        <v>2</v>
      </c>
      <c r="V430" s="40" t="s">
        <v>136</v>
      </c>
      <c r="W430" s="40" t="s">
        <v>134</v>
      </c>
      <c r="Z430" s="40" t="s">
        <v>1159</v>
      </c>
    </row>
    <row r="431" spans="1:26">
      <c r="A431" s="40" t="str">
        <f t="shared" si="6"/>
        <v>120-4</v>
      </c>
      <c r="B431" s="40">
        <v>5057</v>
      </c>
      <c r="C431" s="40">
        <v>2</v>
      </c>
      <c r="D431" s="40" t="s">
        <v>66</v>
      </c>
      <c r="E431" s="40">
        <v>120</v>
      </c>
      <c r="F431" s="40" t="s">
        <v>132</v>
      </c>
      <c r="G431" s="40">
        <v>4</v>
      </c>
      <c r="H431" s="40">
        <v>3102664</v>
      </c>
      <c r="I431" s="44">
        <v>0.74</v>
      </c>
      <c r="J431" s="40">
        <v>0.72</v>
      </c>
      <c r="K431" s="44">
        <v>321.95499999999998</v>
      </c>
      <c r="L431" s="40">
        <v>322.64</v>
      </c>
      <c r="M431" s="40">
        <v>321.92</v>
      </c>
      <c r="N431" s="40">
        <v>322.64</v>
      </c>
      <c r="O431" s="40">
        <v>0</v>
      </c>
      <c r="P431" s="40" t="s">
        <v>138</v>
      </c>
      <c r="Q431" s="40" t="s">
        <v>1160</v>
      </c>
      <c r="R431" s="40" t="s">
        <v>134</v>
      </c>
      <c r="S431" s="40">
        <v>1</v>
      </c>
      <c r="T431" s="40">
        <v>97</v>
      </c>
      <c r="U431" s="40">
        <v>3</v>
      </c>
      <c r="V431" s="40" t="s">
        <v>136</v>
      </c>
      <c r="W431" s="40" t="s">
        <v>134</v>
      </c>
      <c r="Z431" s="40" t="s">
        <v>1161</v>
      </c>
    </row>
    <row r="432" spans="1:26">
      <c r="A432" s="40" t="str">
        <f t="shared" si="6"/>
        <v>121-1</v>
      </c>
      <c r="B432" s="40">
        <v>5057</v>
      </c>
      <c r="C432" s="40">
        <v>2</v>
      </c>
      <c r="D432" s="40" t="s">
        <v>66</v>
      </c>
      <c r="E432" s="40">
        <v>121</v>
      </c>
      <c r="F432" s="40" t="s">
        <v>132</v>
      </c>
      <c r="G432" s="40">
        <v>1</v>
      </c>
      <c r="H432" s="40">
        <v>3102666</v>
      </c>
      <c r="I432" s="44">
        <v>0.88</v>
      </c>
      <c r="J432" s="40">
        <v>0.86</v>
      </c>
      <c r="K432" s="44">
        <v>322.64999999999998</v>
      </c>
      <c r="L432" s="40">
        <v>323.51</v>
      </c>
      <c r="M432" s="40">
        <v>322.64999999999998</v>
      </c>
      <c r="N432" s="40">
        <v>323.51</v>
      </c>
      <c r="O432" s="40">
        <v>0</v>
      </c>
      <c r="P432" s="40" t="s">
        <v>138</v>
      </c>
      <c r="Q432" s="40" t="s">
        <v>1162</v>
      </c>
      <c r="R432" s="40" t="s">
        <v>134</v>
      </c>
      <c r="S432" s="40">
        <v>1</v>
      </c>
      <c r="T432" s="40">
        <v>97</v>
      </c>
      <c r="U432" s="40">
        <v>4</v>
      </c>
      <c r="V432" s="40" t="s">
        <v>136</v>
      </c>
      <c r="W432" s="40" t="s">
        <v>134</v>
      </c>
      <c r="Z432" s="40" t="s">
        <v>1163</v>
      </c>
    </row>
    <row r="433" spans="1:26">
      <c r="A433" s="40" t="str">
        <f t="shared" si="6"/>
        <v>121-2</v>
      </c>
      <c r="B433" s="46">
        <v>5057</v>
      </c>
      <c r="C433" s="46">
        <v>2</v>
      </c>
      <c r="D433" s="46" t="s">
        <v>66</v>
      </c>
      <c r="E433" s="46">
        <v>121</v>
      </c>
      <c r="F433" s="46" t="s">
        <v>132</v>
      </c>
      <c r="G433" s="46">
        <v>2</v>
      </c>
      <c r="H433" s="46">
        <v>3102668</v>
      </c>
      <c r="I433" s="44">
        <v>0.83</v>
      </c>
      <c r="J433" s="46">
        <v>0.81</v>
      </c>
      <c r="K433" s="44">
        <v>323.52999999999997</v>
      </c>
      <c r="L433" s="46">
        <v>324.32</v>
      </c>
      <c r="M433" s="46">
        <v>323.51</v>
      </c>
      <c r="N433" s="46">
        <v>324.32</v>
      </c>
      <c r="O433" s="46">
        <v>0</v>
      </c>
      <c r="P433" s="46" t="s">
        <v>138</v>
      </c>
      <c r="Q433" s="46" t="s">
        <v>1164</v>
      </c>
      <c r="R433" s="46" t="s">
        <v>134</v>
      </c>
      <c r="S433" s="46">
        <v>1</v>
      </c>
      <c r="T433" s="46">
        <v>97</v>
      </c>
      <c r="U433" s="46">
        <v>5</v>
      </c>
      <c r="V433" s="46" t="s">
        <v>137</v>
      </c>
      <c r="W433" s="46" t="s">
        <v>134</v>
      </c>
      <c r="X433" s="46"/>
      <c r="Y433" s="46"/>
      <c r="Z433" s="46" t="s">
        <v>1165</v>
      </c>
    </row>
    <row r="434" spans="1:26">
      <c r="A434" s="40" t="str">
        <f t="shared" si="6"/>
        <v>121-3</v>
      </c>
      <c r="B434" s="40">
        <v>5057</v>
      </c>
      <c r="C434" s="40">
        <v>2</v>
      </c>
      <c r="D434" s="40" t="s">
        <v>66</v>
      </c>
      <c r="E434" s="40">
        <v>121</v>
      </c>
      <c r="F434" s="40" t="s">
        <v>132</v>
      </c>
      <c r="G434" s="40">
        <v>3</v>
      </c>
      <c r="H434" s="40">
        <v>3102670</v>
      </c>
      <c r="I434" s="44">
        <v>0.93</v>
      </c>
      <c r="J434" s="40">
        <v>0.92</v>
      </c>
      <c r="K434" s="44">
        <v>324.35999999999996</v>
      </c>
      <c r="L434" s="40">
        <v>325.24</v>
      </c>
      <c r="M434" s="40">
        <v>324.32</v>
      </c>
      <c r="N434" s="40">
        <v>325.24</v>
      </c>
      <c r="O434" s="40">
        <v>0</v>
      </c>
      <c r="P434" s="40" t="s">
        <v>133</v>
      </c>
      <c r="Q434" s="40" t="s">
        <v>1166</v>
      </c>
      <c r="R434" s="40" t="s">
        <v>134</v>
      </c>
      <c r="S434" s="40">
        <v>1</v>
      </c>
      <c r="T434" s="40">
        <v>98</v>
      </c>
      <c r="U434" s="40">
        <v>1</v>
      </c>
      <c r="V434" s="40" t="s">
        <v>135</v>
      </c>
      <c r="W434" s="40" t="s">
        <v>134</v>
      </c>
      <c r="Z434" s="40" t="s">
        <v>1167</v>
      </c>
    </row>
    <row r="435" spans="1:26">
      <c r="A435" s="40" t="str">
        <f t="shared" si="6"/>
        <v>122-1</v>
      </c>
      <c r="B435" s="40">
        <v>5057</v>
      </c>
      <c r="C435" s="40">
        <v>2</v>
      </c>
      <c r="D435" s="40" t="s">
        <v>66</v>
      </c>
      <c r="E435" s="40">
        <v>122</v>
      </c>
      <c r="F435" s="40" t="s">
        <v>132</v>
      </c>
      <c r="G435" s="40">
        <v>1</v>
      </c>
      <c r="H435" s="40">
        <v>3102672</v>
      </c>
      <c r="I435" s="44">
        <v>0.625</v>
      </c>
      <c r="J435" s="40">
        <v>0.5</v>
      </c>
      <c r="K435" s="44">
        <v>325.14999999999998</v>
      </c>
      <c r="L435" s="40">
        <v>325.64999999999998</v>
      </c>
      <c r="M435" s="40">
        <v>325.14999999999998</v>
      </c>
      <c r="N435" s="40">
        <v>325.64999999999998</v>
      </c>
      <c r="O435" s="40">
        <v>0</v>
      </c>
      <c r="P435" s="40" t="s">
        <v>133</v>
      </c>
      <c r="Q435" s="40" t="s">
        <v>1168</v>
      </c>
      <c r="R435" s="40" t="s">
        <v>134</v>
      </c>
      <c r="S435" s="40">
        <v>7</v>
      </c>
      <c r="T435" s="40">
        <v>98</v>
      </c>
      <c r="U435" s="40">
        <v>2</v>
      </c>
      <c r="V435" s="40" t="s">
        <v>136</v>
      </c>
      <c r="W435" s="40" t="s">
        <v>134</v>
      </c>
      <c r="Z435" s="40" t="s">
        <v>1169</v>
      </c>
    </row>
    <row r="436" spans="1:26">
      <c r="A436" s="40" t="str">
        <f t="shared" si="6"/>
        <v>123-1</v>
      </c>
      <c r="B436" s="40">
        <v>5057</v>
      </c>
      <c r="C436" s="40">
        <v>2</v>
      </c>
      <c r="D436" s="40" t="s">
        <v>66</v>
      </c>
      <c r="E436" s="40">
        <v>123</v>
      </c>
      <c r="F436" s="40" t="s">
        <v>132</v>
      </c>
      <c r="G436" s="40">
        <v>1</v>
      </c>
      <c r="H436" s="40">
        <v>3102674</v>
      </c>
      <c r="I436" s="44">
        <v>0.90500000000000003</v>
      </c>
      <c r="J436" s="40">
        <v>0.88</v>
      </c>
      <c r="K436" s="44">
        <v>325.7</v>
      </c>
      <c r="L436" s="40">
        <v>326.58</v>
      </c>
      <c r="M436" s="40">
        <v>325.7</v>
      </c>
      <c r="N436" s="40">
        <v>326.58</v>
      </c>
      <c r="O436" s="40">
        <v>0</v>
      </c>
      <c r="P436" s="40" t="s">
        <v>133</v>
      </c>
      <c r="Q436" s="40" t="s">
        <v>1170</v>
      </c>
      <c r="R436" s="40" t="s">
        <v>134</v>
      </c>
      <c r="S436" s="40">
        <v>1</v>
      </c>
      <c r="T436" s="40">
        <v>98</v>
      </c>
      <c r="U436" s="40">
        <v>3</v>
      </c>
      <c r="V436" s="40" t="s">
        <v>136</v>
      </c>
      <c r="W436" s="40" t="s">
        <v>134</v>
      </c>
      <c r="Z436" s="40" t="s">
        <v>1171</v>
      </c>
    </row>
    <row r="437" spans="1:26">
      <c r="A437" s="40" t="str">
        <f t="shared" si="6"/>
        <v>123-2</v>
      </c>
      <c r="B437" s="40">
        <v>5057</v>
      </c>
      <c r="C437" s="40">
        <v>2</v>
      </c>
      <c r="D437" s="40" t="s">
        <v>66</v>
      </c>
      <c r="E437" s="40">
        <v>123</v>
      </c>
      <c r="F437" s="40" t="s">
        <v>132</v>
      </c>
      <c r="G437" s="40">
        <v>2</v>
      </c>
      <c r="H437" s="40">
        <v>3102676</v>
      </c>
      <c r="I437" s="44">
        <v>0.81499999999999995</v>
      </c>
      <c r="J437" s="40">
        <v>0.81</v>
      </c>
      <c r="K437" s="44">
        <v>326.60499999999996</v>
      </c>
      <c r="L437" s="40">
        <v>327.39</v>
      </c>
      <c r="M437" s="40">
        <v>326.58</v>
      </c>
      <c r="N437" s="40">
        <v>327.39</v>
      </c>
      <c r="O437" s="40">
        <v>0</v>
      </c>
      <c r="P437" s="40" t="s">
        <v>133</v>
      </c>
      <c r="Q437" s="40" t="s">
        <v>1172</v>
      </c>
      <c r="R437" s="40" t="s">
        <v>134</v>
      </c>
      <c r="S437" s="40">
        <v>1</v>
      </c>
      <c r="T437" s="40">
        <v>98</v>
      </c>
      <c r="U437" s="40">
        <v>4</v>
      </c>
      <c r="V437" s="40" t="s">
        <v>136</v>
      </c>
      <c r="W437" s="40" t="s">
        <v>134</v>
      </c>
      <c r="Z437" s="40" t="s">
        <v>1173</v>
      </c>
    </row>
    <row r="438" spans="1:26">
      <c r="A438" s="40" t="str">
        <f t="shared" si="6"/>
        <v>123-3</v>
      </c>
      <c r="B438" s="40">
        <v>5057</v>
      </c>
      <c r="C438" s="40">
        <v>2</v>
      </c>
      <c r="D438" s="40" t="s">
        <v>66</v>
      </c>
      <c r="E438" s="40">
        <v>123</v>
      </c>
      <c r="F438" s="40" t="s">
        <v>132</v>
      </c>
      <c r="G438" s="40">
        <v>3</v>
      </c>
      <c r="H438" s="40">
        <v>3102678</v>
      </c>
      <c r="I438" s="44">
        <v>0.77500000000000002</v>
      </c>
      <c r="J438" s="40">
        <v>0.73</v>
      </c>
      <c r="K438" s="44">
        <v>327.41999999999996</v>
      </c>
      <c r="L438" s="40">
        <v>328.12</v>
      </c>
      <c r="M438" s="40">
        <v>327.39</v>
      </c>
      <c r="N438" s="40">
        <v>328.12</v>
      </c>
      <c r="O438" s="40">
        <v>0</v>
      </c>
      <c r="P438" s="40" t="s">
        <v>133</v>
      </c>
      <c r="Q438" s="40" t="s">
        <v>1174</v>
      </c>
      <c r="R438" s="40" t="s">
        <v>134</v>
      </c>
      <c r="S438" s="40">
        <v>1</v>
      </c>
      <c r="T438" s="40">
        <v>98</v>
      </c>
      <c r="U438" s="40">
        <v>5</v>
      </c>
      <c r="V438" s="40" t="s">
        <v>137</v>
      </c>
      <c r="W438" s="40" t="s">
        <v>134</v>
      </c>
      <c r="Z438" s="40" t="s">
        <v>1175</v>
      </c>
    </row>
    <row r="439" spans="1:26">
      <c r="A439" s="40" t="str">
        <f t="shared" si="6"/>
        <v>123-4</v>
      </c>
      <c r="B439" s="40">
        <v>5057</v>
      </c>
      <c r="C439" s="40">
        <v>2</v>
      </c>
      <c r="D439" s="40" t="s">
        <v>66</v>
      </c>
      <c r="E439" s="40">
        <v>123</v>
      </c>
      <c r="F439" s="40" t="s">
        <v>132</v>
      </c>
      <c r="G439" s="40">
        <v>4</v>
      </c>
      <c r="H439" s="40">
        <v>3102680</v>
      </c>
      <c r="I439" s="44">
        <v>0.63500000000000001</v>
      </c>
      <c r="J439" s="40">
        <v>0.62</v>
      </c>
      <c r="K439" s="44">
        <v>328.19499999999994</v>
      </c>
      <c r="L439" s="40">
        <v>328.74</v>
      </c>
      <c r="M439" s="40">
        <v>328.12</v>
      </c>
      <c r="N439" s="40">
        <v>328.74</v>
      </c>
      <c r="O439" s="40">
        <v>0</v>
      </c>
      <c r="P439" s="40" t="s">
        <v>133</v>
      </c>
      <c r="Q439" s="40" t="s">
        <v>1176</v>
      </c>
      <c r="R439" s="40" t="s">
        <v>134</v>
      </c>
      <c r="S439" s="40">
        <v>1</v>
      </c>
      <c r="T439" s="40">
        <v>99</v>
      </c>
      <c r="U439" s="40">
        <v>1</v>
      </c>
      <c r="V439" s="40" t="s">
        <v>135</v>
      </c>
      <c r="W439" s="40" t="s">
        <v>134</v>
      </c>
      <c r="Z439" s="40" t="s">
        <v>1177</v>
      </c>
    </row>
    <row r="440" spans="1:26">
      <c r="A440" s="40" t="str">
        <f t="shared" si="6"/>
        <v>124-1</v>
      </c>
      <c r="B440" s="40">
        <v>5057</v>
      </c>
      <c r="C440" s="40">
        <v>2</v>
      </c>
      <c r="D440" s="40" t="s">
        <v>66</v>
      </c>
      <c r="E440" s="40">
        <v>124</v>
      </c>
      <c r="F440" s="40" t="s">
        <v>132</v>
      </c>
      <c r="G440" s="40">
        <v>1</v>
      </c>
      <c r="H440" s="40">
        <v>3102682</v>
      </c>
      <c r="I440" s="44">
        <v>0.71499999999999997</v>
      </c>
      <c r="J440" s="40">
        <v>0.7</v>
      </c>
      <c r="K440" s="44">
        <v>328.75</v>
      </c>
      <c r="L440" s="40">
        <v>329.45</v>
      </c>
      <c r="M440" s="40">
        <v>328.75</v>
      </c>
      <c r="N440" s="40">
        <v>329.45</v>
      </c>
      <c r="O440" s="40">
        <v>0</v>
      </c>
      <c r="P440" s="40" t="s">
        <v>133</v>
      </c>
      <c r="Q440" s="40" t="s">
        <v>1178</v>
      </c>
      <c r="R440" s="40" t="s">
        <v>134</v>
      </c>
      <c r="S440" s="40">
        <v>1</v>
      </c>
      <c r="T440" s="40">
        <v>99</v>
      </c>
      <c r="U440" s="40">
        <v>2</v>
      </c>
      <c r="V440" s="40" t="s">
        <v>136</v>
      </c>
      <c r="W440" s="40" t="s">
        <v>134</v>
      </c>
      <c r="Z440" s="40" t="s">
        <v>1179</v>
      </c>
    </row>
    <row r="441" spans="1:26">
      <c r="A441" s="40" t="str">
        <f t="shared" si="6"/>
        <v>124-2</v>
      </c>
      <c r="B441" s="40">
        <v>5057</v>
      </c>
      <c r="C441" s="40">
        <v>2</v>
      </c>
      <c r="D441" s="40" t="s">
        <v>66</v>
      </c>
      <c r="E441" s="40">
        <v>124</v>
      </c>
      <c r="F441" s="40" t="s">
        <v>132</v>
      </c>
      <c r="G441" s="40">
        <v>2</v>
      </c>
      <c r="H441" s="40">
        <v>3102684</v>
      </c>
      <c r="I441" s="44">
        <v>0.96499999999999997</v>
      </c>
      <c r="J441" s="40">
        <v>0.93</v>
      </c>
      <c r="K441" s="44">
        <v>329.46499999999997</v>
      </c>
      <c r="L441" s="40">
        <v>330.38</v>
      </c>
      <c r="M441" s="40">
        <v>329.45</v>
      </c>
      <c r="N441" s="40">
        <v>330.38</v>
      </c>
      <c r="O441" s="40">
        <v>0</v>
      </c>
      <c r="P441" s="40" t="s">
        <v>133</v>
      </c>
      <c r="Q441" s="40" t="s">
        <v>1180</v>
      </c>
      <c r="R441" s="40" t="s">
        <v>134</v>
      </c>
      <c r="S441" s="40">
        <v>1</v>
      </c>
      <c r="T441" s="40">
        <v>99</v>
      </c>
      <c r="U441" s="40">
        <v>3</v>
      </c>
      <c r="V441" s="40" t="s">
        <v>136</v>
      </c>
      <c r="W441" s="40" t="s">
        <v>134</v>
      </c>
      <c r="Z441" s="40" t="s">
        <v>1181</v>
      </c>
    </row>
    <row r="442" spans="1:26">
      <c r="A442" s="40" t="str">
        <f t="shared" si="6"/>
        <v>124-3</v>
      </c>
      <c r="B442" s="40">
        <v>5057</v>
      </c>
      <c r="C442" s="40">
        <v>2</v>
      </c>
      <c r="D442" s="40" t="s">
        <v>66</v>
      </c>
      <c r="E442" s="40">
        <v>124</v>
      </c>
      <c r="F442" s="40" t="s">
        <v>132</v>
      </c>
      <c r="G442" s="40">
        <v>3</v>
      </c>
      <c r="H442" s="40">
        <v>3102686</v>
      </c>
      <c r="I442" s="44">
        <v>0.81</v>
      </c>
      <c r="J442" s="40">
        <v>0.8</v>
      </c>
      <c r="K442" s="44">
        <v>330.42999999999995</v>
      </c>
      <c r="L442" s="40">
        <v>331.18</v>
      </c>
      <c r="M442" s="40">
        <v>330.38</v>
      </c>
      <c r="N442" s="40">
        <v>331.18</v>
      </c>
      <c r="O442" s="40">
        <v>0</v>
      </c>
      <c r="P442" s="40" t="s">
        <v>133</v>
      </c>
      <c r="Q442" s="40" t="s">
        <v>1182</v>
      </c>
      <c r="R442" s="40" t="s">
        <v>134</v>
      </c>
      <c r="S442" s="40">
        <v>1</v>
      </c>
      <c r="T442" s="40">
        <v>99</v>
      </c>
      <c r="U442" s="40">
        <v>4</v>
      </c>
      <c r="V442" s="40" t="s">
        <v>136</v>
      </c>
      <c r="W442" s="40" t="s">
        <v>134</v>
      </c>
      <c r="Z442" s="40" t="s">
        <v>1183</v>
      </c>
    </row>
    <row r="443" spans="1:26">
      <c r="A443" s="40" t="str">
        <f t="shared" si="6"/>
        <v>124-4</v>
      </c>
      <c r="B443" s="40">
        <v>5057</v>
      </c>
      <c r="C443" s="40">
        <v>2</v>
      </c>
      <c r="D443" s="40" t="s">
        <v>66</v>
      </c>
      <c r="E443" s="40">
        <v>124</v>
      </c>
      <c r="F443" s="40" t="s">
        <v>132</v>
      </c>
      <c r="G443" s="40">
        <v>4</v>
      </c>
      <c r="H443" s="40">
        <v>3102688</v>
      </c>
      <c r="I443" s="44">
        <v>0.60499999999999998</v>
      </c>
      <c r="J443" s="40">
        <v>0.56000000000000005</v>
      </c>
      <c r="K443" s="44">
        <v>331.23999999999995</v>
      </c>
      <c r="L443" s="40">
        <v>331.74</v>
      </c>
      <c r="M443" s="40">
        <v>331.18</v>
      </c>
      <c r="N443" s="40">
        <v>331.74</v>
      </c>
      <c r="O443" s="40">
        <v>0</v>
      </c>
      <c r="P443" s="40" t="s">
        <v>133</v>
      </c>
      <c r="Q443" s="40" t="s">
        <v>1184</v>
      </c>
      <c r="R443" s="40" t="s">
        <v>134</v>
      </c>
      <c r="S443" s="40">
        <v>1</v>
      </c>
      <c r="T443" s="40">
        <v>99</v>
      </c>
      <c r="U443" s="40">
        <v>5</v>
      </c>
      <c r="V443" s="40" t="s">
        <v>137</v>
      </c>
      <c r="W443" s="40" t="s">
        <v>134</v>
      </c>
      <c r="Z443" s="40" t="s">
        <v>1185</v>
      </c>
    </row>
    <row r="444" spans="1:26">
      <c r="A444" s="40" t="str">
        <f t="shared" si="6"/>
        <v>125-1</v>
      </c>
      <c r="B444" s="40">
        <v>5057</v>
      </c>
      <c r="C444" s="40">
        <v>2</v>
      </c>
      <c r="D444" s="40" t="s">
        <v>66</v>
      </c>
      <c r="E444" s="40">
        <v>125</v>
      </c>
      <c r="F444" s="40" t="s">
        <v>132</v>
      </c>
      <c r="G444" s="40">
        <v>1</v>
      </c>
      <c r="H444" s="40">
        <v>3102692</v>
      </c>
      <c r="I444" s="44">
        <v>0.85499999999999998</v>
      </c>
      <c r="J444" s="40">
        <v>0.85</v>
      </c>
      <c r="K444" s="44">
        <v>331.8</v>
      </c>
      <c r="L444" s="40">
        <v>332.65</v>
      </c>
      <c r="M444" s="40">
        <v>331.8</v>
      </c>
      <c r="N444" s="40">
        <v>332.65</v>
      </c>
      <c r="O444" s="40">
        <v>0</v>
      </c>
      <c r="P444" s="40" t="s">
        <v>133</v>
      </c>
      <c r="Q444" s="40" t="s">
        <v>1186</v>
      </c>
      <c r="R444" s="40" t="s">
        <v>134</v>
      </c>
      <c r="S444" s="40">
        <v>1</v>
      </c>
      <c r="T444" s="40">
        <v>100</v>
      </c>
      <c r="U444" s="40">
        <v>1</v>
      </c>
      <c r="V444" s="40" t="s">
        <v>135</v>
      </c>
      <c r="W444" s="40" t="s">
        <v>134</v>
      </c>
      <c r="Z444" s="40" t="s">
        <v>1187</v>
      </c>
    </row>
    <row r="445" spans="1:26">
      <c r="A445" s="40" t="str">
        <f t="shared" si="6"/>
        <v>125-2</v>
      </c>
      <c r="B445" s="40">
        <v>5057</v>
      </c>
      <c r="C445" s="40">
        <v>2</v>
      </c>
      <c r="D445" s="40" t="s">
        <v>66</v>
      </c>
      <c r="E445" s="40">
        <v>125</v>
      </c>
      <c r="F445" s="40" t="s">
        <v>132</v>
      </c>
      <c r="G445" s="40">
        <v>2</v>
      </c>
      <c r="H445" s="40">
        <v>3102694</v>
      </c>
      <c r="I445" s="44">
        <v>0.94499999999999995</v>
      </c>
      <c r="J445" s="40">
        <v>0.94</v>
      </c>
      <c r="K445" s="44">
        <v>332.65500000000003</v>
      </c>
      <c r="L445" s="40">
        <v>333.59</v>
      </c>
      <c r="M445" s="40">
        <v>332.65</v>
      </c>
      <c r="N445" s="40">
        <v>333.59</v>
      </c>
      <c r="O445" s="40">
        <v>0</v>
      </c>
      <c r="P445" s="40" t="s">
        <v>133</v>
      </c>
      <c r="Q445" s="40" t="s">
        <v>1188</v>
      </c>
      <c r="R445" s="40" t="s">
        <v>134</v>
      </c>
      <c r="S445" s="40">
        <v>1</v>
      </c>
      <c r="T445" s="40">
        <v>100</v>
      </c>
      <c r="U445" s="40">
        <v>2</v>
      </c>
      <c r="V445" s="40" t="s">
        <v>136</v>
      </c>
      <c r="W445" s="40" t="s">
        <v>134</v>
      </c>
      <c r="Z445" s="40" t="s">
        <v>1189</v>
      </c>
    </row>
    <row r="446" spans="1:26">
      <c r="A446" s="40" t="str">
        <f t="shared" si="6"/>
        <v>125-3</v>
      </c>
      <c r="B446" s="40">
        <v>5057</v>
      </c>
      <c r="C446" s="40">
        <v>2</v>
      </c>
      <c r="D446" s="40" t="s">
        <v>66</v>
      </c>
      <c r="E446" s="40">
        <v>125</v>
      </c>
      <c r="F446" s="40" t="s">
        <v>132</v>
      </c>
      <c r="G446" s="40">
        <v>3</v>
      </c>
      <c r="H446" s="40">
        <v>3102696</v>
      </c>
      <c r="I446" s="44">
        <v>0.62</v>
      </c>
      <c r="J446" s="40">
        <v>0.6</v>
      </c>
      <c r="K446" s="44">
        <v>333.6</v>
      </c>
      <c r="L446" s="40">
        <v>334.19</v>
      </c>
      <c r="M446" s="40">
        <v>333.59</v>
      </c>
      <c r="N446" s="40">
        <v>334.19</v>
      </c>
      <c r="O446" s="40">
        <v>0</v>
      </c>
      <c r="P446" s="40" t="s">
        <v>133</v>
      </c>
      <c r="Q446" s="40" t="s">
        <v>1190</v>
      </c>
      <c r="R446" s="40" t="s">
        <v>134</v>
      </c>
      <c r="S446" s="40">
        <v>1</v>
      </c>
      <c r="T446" s="40">
        <v>100</v>
      </c>
      <c r="U446" s="40">
        <v>3</v>
      </c>
      <c r="V446" s="40" t="s">
        <v>136</v>
      </c>
      <c r="W446" s="40" t="s">
        <v>134</v>
      </c>
      <c r="Z446" s="40" t="s">
        <v>1191</v>
      </c>
    </row>
    <row r="447" spans="1:26">
      <c r="A447" s="40" t="str">
        <f t="shared" si="6"/>
        <v>125-4</v>
      </c>
      <c r="B447" s="40">
        <v>5057</v>
      </c>
      <c r="C447" s="40">
        <v>2</v>
      </c>
      <c r="D447" s="40" t="s">
        <v>66</v>
      </c>
      <c r="E447" s="40">
        <v>125</v>
      </c>
      <c r="F447" s="40" t="s">
        <v>132</v>
      </c>
      <c r="G447" s="40">
        <v>4</v>
      </c>
      <c r="H447" s="40">
        <v>3102698</v>
      </c>
      <c r="I447" s="44">
        <v>0.65500000000000003</v>
      </c>
      <c r="J447" s="40">
        <v>0.65</v>
      </c>
      <c r="K447" s="44">
        <v>334.22</v>
      </c>
      <c r="L447" s="40">
        <v>334.84</v>
      </c>
      <c r="M447" s="40">
        <v>334.19</v>
      </c>
      <c r="N447" s="40">
        <v>334.84</v>
      </c>
      <c r="O447" s="40">
        <v>0</v>
      </c>
      <c r="P447" s="40" t="s">
        <v>133</v>
      </c>
      <c r="Q447" s="40" t="s">
        <v>1192</v>
      </c>
      <c r="R447" s="40" t="s">
        <v>134</v>
      </c>
      <c r="S447" s="40">
        <v>1</v>
      </c>
      <c r="T447" s="40">
        <v>100</v>
      </c>
      <c r="U447" s="40">
        <v>4</v>
      </c>
      <c r="V447" s="40" t="s">
        <v>136</v>
      </c>
      <c r="W447" s="40" t="s">
        <v>134</v>
      </c>
      <c r="Z447" s="40" t="s">
        <v>1193</v>
      </c>
    </row>
    <row r="448" spans="1:26">
      <c r="A448" s="40" t="str">
        <f t="shared" si="6"/>
        <v>126-1</v>
      </c>
      <c r="B448" s="40">
        <v>5057</v>
      </c>
      <c r="C448" s="40">
        <v>2</v>
      </c>
      <c r="D448" s="40" t="s">
        <v>66</v>
      </c>
      <c r="E448" s="40">
        <v>126</v>
      </c>
      <c r="F448" s="40" t="s">
        <v>132</v>
      </c>
      <c r="G448" s="40">
        <v>1</v>
      </c>
      <c r="H448" s="40">
        <v>3102700</v>
      </c>
      <c r="I448" s="44">
        <v>0.68500000000000005</v>
      </c>
      <c r="J448" s="40">
        <v>0.63</v>
      </c>
      <c r="K448" s="44">
        <v>334.85</v>
      </c>
      <c r="L448" s="40">
        <v>335.48</v>
      </c>
      <c r="M448" s="40">
        <v>334.85</v>
      </c>
      <c r="N448" s="40">
        <v>335.48</v>
      </c>
      <c r="O448" s="40">
        <v>0</v>
      </c>
      <c r="P448" s="40" t="s">
        <v>133</v>
      </c>
      <c r="Q448" s="40" t="s">
        <v>1194</v>
      </c>
      <c r="R448" s="40" t="s">
        <v>134</v>
      </c>
      <c r="S448" s="40">
        <v>1</v>
      </c>
      <c r="T448" s="40">
        <v>100</v>
      </c>
      <c r="U448" s="40">
        <v>5</v>
      </c>
      <c r="V448" s="40" t="s">
        <v>137</v>
      </c>
      <c r="W448" s="40" t="s">
        <v>134</v>
      </c>
      <c r="Z448" s="40" t="s">
        <v>1195</v>
      </c>
    </row>
    <row r="449" spans="1:26">
      <c r="A449" s="40" t="str">
        <f t="shared" si="6"/>
        <v>126-2</v>
      </c>
      <c r="B449" s="40">
        <v>5057</v>
      </c>
      <c r="C449" s="40">
        <v>2</v>
      </c>
      <c r="D449" s="40" t="s">
        <v>66</v>
      </c>
      <c r="E449" s="40">
        <v>126</v>
      </c>
      <c r="F449" s="40" t="s">
        <v>132</v>
      </c>
      <c r="G449" s="40">
        <v>2</v>
      </c>
      <c r="H449" s="40">
        <v>3102702</v>
      </c>
      <c r="I449" s="44">
        <v>0.755</v>
      </c>
      <c r="J449" s="40">
        <v>0.76</v>
      </c>
      <c r="K449" s="44">
        <v>335.53500000000003</v>
      </c>
      <c r="L449" s="40">
        <v>336.24</v>
      </c>
      <c r="M449" s="40">
        <v>335.48</v>
      </c>
      <c r="N449" s="40">
        <v>336.24</v>
      </c>
      <c r="O449" s="40">
        <v>0</v>
      </c>
      <c r="P449" s="40" t="s">
        <v>138</v>
      </c>
      <c r="Q449" s="40" t="s">
        <v>1196</v>
      </c>
      <c r="R449" s="40" t="s">
        <v>134</v>
      </c>
      <c r="S449" s="40">
        <v>1</v>
      </c>
      <c r="T449" s="40">
        <v>101</v>
      </c>
      <c r="U449" s="40">
        <v>1</v>
      </c>
      <c r="V449" s="40" t="s">
        <v>135</v>
      </c>
      <c r="W449" s="40" t="s">
        <v>134</v>
      </c>
      <c r="Z449" s="40" t="s">
        <v>1197</v>
      </c>
    </row>
    <row r="450" spans="1:26">
      <c r="A450" s="40" t="str">
        <f t="shared" si="6"/>
        <v>126-3</v>
      </c>
      <c r="B450" s="40">
        <v>5057</v>
      </c>
      <c r="C450" s="40">
        <v>2</v>
      </c>
      <c r="D450" s="40" t="s">
        <v>66</v>
      </c>
      <c r="E450" s="40">
        <v>126</v>
      </c>
      <c r="F450" s="40" t="s">
        <v>132</v>
      </c>
      <c r="G450" s="40">
        <v>3</v>
      </c>
      <c r="H450" s="40">
        <v>3102704</v>
      </c>
      <c r="I450" s="44">
        <v>0.81499999999999995</v>
      </c>
      <c r="J450" s="40">
        <v>0.81</v>
      </c>
      <c r="K450" s="44">
        <v>336.29</v>
      </c>
      <c r="L450" s="40">
        <v>337.05</v>
      </c>
      <c r="M450" s="40">
        <v>336.24</v>
      </c>
      <c r="N450" s="40">
        <v>337.05</v>
      </c>
      <c r="O450" s="40">
        <v>0</v>
      </c>
      <c r="P450" s="40" t="s">
        <v>138</v>
      </c>
      <c r="Q450" s="40" t="s">
        <v>1198</v>
      </c>
      <c r="R450" s="40" t="s">
        <v>134</v>
      </c>
      <c r="S450" s="40">
        <v>1</v>
      </c>
      <c r="T450" s="40">
        <v>101</v>
      </c>
      <c r="U450" s="40">
        <v>2</v>
      </c>
      <c r="V450" s="40" t="s">
        <v>136</v>
      </c>
      <c r="W450" s="40" t="s">
        <v>134</v>
      </c>
      <c r="Z450" s="40" t="s">
        <v>1199</v>
      </c>
    </row>
    <row r="451" spans="1:26">
      <c r="A451" s="40" t="str">
        <f t="shared" si="6"/>
        <v>126-4</v>
      </c>
      <c r="B451" s="40">
        <v>5057</v>
      </c>
      <c r="C451" s="40">
        <v>2</v>
      </c>
      <c r="D451" s="40" t="s">
        <v>66</v>
      </c>
      <c r="E451" s="40">
        <v>126</v>
      </c>
      <c r="F451" s="40" t="s">
        <v>132</v>
      </c>
      <c r="G451" s="40">
        <v>4</v>
      </c>
      <c r="H451" s="40">
        <v>3102706</v>
      </c>
      <c r="I451" s="44">
        <v>0.96499999999999997</v>
      </c>
      <c r="J451" s="40">
        <v>0.94</v>
      </c>
      <c r="K451" s="44">
        <v>337.10500000000002</v>
      </c>
      <c r="L451" s="40">
        <v>337.99</v>
      </c>
      <c r="M451" s="40">
        <v>337.05</v>
      </c>
      <c r="N451" s="40">
        <v>337.99</v>
      </c>
      <c r="O451" s="40">
        <v>0</v>
      </c>
      <c r="P451" s="40" t="s">
        <v>138</v>
      </c>
      <c r="Q451" s="40" t="s">
        <v>1200</v>
      </c>
      <c r="R451" s="40" t="s">
        <v>134</v>
      </c>
      <c r="S451" s="40">
        <v>1</v>
      </c>
      <c r="T451" s="40">
        <v>101</v>
      </c>
      <c r="U451" s="40">
        <v>3</v>
      </c>
      <c r="V451" s="40" t="s">
        <v>136</v>
      </c>
      <c r="W451" s="40" t="s">
        <v>134</v>
      </c>
      <c r="Z451" s="40" t="s">
        <v>1201</v>
      </c>
    </row>
    <row r="452" spans="1:26">
      <c r="A452" s="40" t="str">
        <f t="shared" ref="A452:A515" si="7">E452&amp;"-"&amp;G452</f>
        <v>127-1</v>
      </c>
      <c r="B452" s="46">
        <v>5057</v>
      </c>
      <c r="C452" s="46">
        <v>2</v>
      </c>
      <c r="D452" s="46" t="s">
        <v>66</v>
      </c>
      <c r="E452" s="46">
        <v>127</v>
      </c>
      <c r="F452" s="46" t="s">
        <v>132</v>
      </c>
      <c r="G452" s="46">
        <v>1</v>
      </c>
      <c r="H452" s="46">
        <v>3102708</v>
      </c>
      <c r="I452" s="44">
        <v>0.85</v>
      </c>
      <c r="J452" s="46">
        <v>0.81</v>
      </c>
      <c r="K452" s="44">
        <v>337.9</v>
      </c>
      <c r="L452" s="46">
        <v>338.71</v>
      </c>
      <c r="M452" s="46">
        <v>337.9</v>
      </c>
      <c r="N452" s="46">
        <v>338.71</v>
      </c>
      <c r="O452" s="46">
        <v>0</v>
      </c>
      <c r="P452" s="46" t="s">
        <v>138</v>
      </c>
      <c r="Q452" s="46" t="s">
        <v>1202</v>
      </c>
      <c r="R452" s="46" t="s">
        <v>134</v>
      </c>
      <c r="S452" s="46">
        <v>1</v>
      </c>
      <c r="T452" s="46">
        <v>101</v>
      </c>
      <c r="U452" s="46">
        <v>4</v>
      </c>
      <c r="V452" s="46" t="s">
        <v>136</v>
      </c>
      <c r="W452" s="46" t="s">
        <v>134</v>
      </c>
      <c r="X452" s="46"/>
      <c r="Y452" s="46"/>
      <c r="Z452" s="46" t="s">
        <v>1203</v>
      </c>
    </row>
    <row r="453" spans="1:26">
      <c r="A453" s="40" t="str">
        <f t="shared" si="7"/>
        <v>127-2</v>
      </c>
      <c r="B453" s="40">
        <v>5057</v>
      </c>
      <c r="C453" s="40">
        <v>2</v>
      </c>
      <c r="D453" s="40" t="s">
        <v>66</v>
      </c>
      <c r="E453" s="40">
        <v>127</v>
      </c>
      <c r="F453" s="40" t="s">
        <v>132</v>
      </c>
      <c r="G453" s="40">
        <v>2</v>
      </c>
      <c r="H453" s="40">
        <v>3102710</v>
      </c>
      <c r="I453" s="44">
        <v>0.78500000000000003</v>
      </c>
      <c r="J453" s="40">
        <v>0.76</v>
      </c>
      <c r="K453" s="44">
        <v>338.75</v>
      </c>
      <c r="L453" s="40">
        <v>339.47</v>
      </c>
      <c r="M453" s="40">
        <v>338.71</v>
      </c>
      <c r="N453" s="40">
        <v>339.47</v>
      </c>
      <c r="O453" s="40">
        <v>0</v>
      </c>
      <c r="P453" s="40" t="s">
        <v>138</v>
      </c>
      <c r="Q453" s="40" t="s">
        <v>1204</v>
      </c>
      <c r="R453" s="40" t="s">
        <v>134</v>
      </c>
      <c r="S453" s="40">
        <v>1</v>
      </c>
      <c r="T453" s="40">
        <v>101</v>
      </c>
      <c r="U453" s="40">
        <v>5</v>
      </c>
      <c r="V453" s="40" t="s">
        <v>137</v>
      </c>
      <c r="W453" s="40" t="s">
        <v>134</v>
      </c>
      <c r="Z453" s="40" t="s">
        <v>1205</v>
      </c>
    </row>
    <row r="454" spans="1:26">
      <c r="A454" s="40" t="str">
        <f t="shared" si="7"/>
        <v>127-3</v>
      </c>
      <c r="B454" s="40">
        <v>5057</v>
      </c>
      <c r="C454" s="40">
        <v>2</v>
      </c>
      <c r="D454" s="40" t="s">
        <v>66</v>
      </c>
      <c r="E454" s="40">
        <v>127</v>
      </c>
      <c r="F454" s="40" t="s">
        <v>132</v>
      </c>
      <c r="G454" s="40">
        <v>3</v>
      </c>
      <c r="H454" s="40">
        <v>3102712</v>
      </c>
      <c r="I454" s="44">
        <v>0.85</v>
      </c>
      <c r="J454" s="40">
        <v>0.62</v>
      </c>
      <c r="K454" s="44">
        <v>339.53500000000003</v>
      </c>
      <c r="L454" s="40">
        <v>340.09</v>
      </c>
      <c r="M454" s="40">
        <v>339.47</v>
      </c>
      <c r="N454" s="40">
        <v>340.09</v>
      </c>
      <c r="O454" s="40">
        <v>0</v>
      </c>
      <c r="P454" s="40" t="s">
        <v>133</v>
      </c>
      <c r="Q454" s="40" t="s">
        <v>1206</v>
      </c>
      <c r="R454" s="40" t="s">
        <v>134</v>
      </c>
      <c r="S454" s="40">
        <v>1</v>
      </c>
      <c r="T454" s="40">
        <v>102</v>
      </c>
      <c r="U454" s="40">
        <v>1</v>
      </c>
      <c r="V454" s="40" t="s">
        <v>135</v>
      </c>
      <c r="W454" s="40" t="s">
        <v>134</v>
      </c>
      <c r="Z454" s="40" t="s">
        <v>1207</v>
      </c>
    </row>
    <row r="455" spans="1:26">
      <c r="A455" s="40" t="str">
        <f t="shared" si="7"/>
        <v>127-4</v>
      </c>
      <c r="B455" s="40">
        <v>5057</v>
      </c>
      <c r="C455" s="40">
        <v>2</v>
      </c>
      <c r="D455" s="40" t="s">
        <v>66</v>
      </c>
      <c r="E455" s="40">
        <v>127</v>
      </c>
      <c r="F455" s="40" t="s">
        <v>132</v>
      </c>
      <c r="G455" s="40">
        <v>4</v>
      </c>
      <c r="H455" s="40">
        <v>3102714</v>
      </c>
      <c r="I455" s="44">
        <v>0.72</v>
      </c>
      <c r="J455" s="40">
        <v>0.82</v>
      </c>
      <c r="K455" s="44">
        <v>340.38500000000005</v>
      </c>
      <c r="L455" s="40">
        <v>340.91</v>
      </c>
      <c r="M455" s="40">
        <v>340.09</v>
      </c>
      <c r="N455" s="40">
        <v>340.91</v>
      </c>
      <c r="O455" s="40">
        <v>0</v>
      </c>
      <c r="P455" s="40" t="s">
        <v>133</v>
      </c>
      <c r="Q455" s="40" t="s">
        <v>1208</v>
      </c>
      <c r="R455" s="40" t="s">
        <v>134</v>
      </c>
      <c r="S455" s="40">
        <v>7</v>
      </c>
      <c r="T455" s="40">
        <v>102</v>
      </c>
      <c r="U455" s="40">
        <v>2</v>
      </c>
      <c r="V455" s="40" t="s">
        <v>136</v>
      </c>
      <c r="W455" s="40" t="s">
        <v>134</v>
      </c>
      <c r="Z455" s="40" t="s">
        <v>1209</v>
      </c>
    </row>
    <row r="456" spans="1:26">
      <c r="A456" s="40" t="str">
        <f t="shared" si="7"/>
        <v>128-1</v>
      </c>
      <c r="B456" s="40">
        <v>5057</v>
      </c>
      <c r="C456" s="40">
        <v>2</v>
      </c>
      <c r="D456" s="40" t="s">
        <v>66</v>
      </c>
      <c r="E456" s="40">
        <v>128</v>
      </c>
      <c r="F456" s="40" t="s">
        <v>132</v>
      </c>
      <c r="G456" s="40">
        <v>1</v>
      </c>
      <c r="H456" s="40">
        <v>3102716</v>
      </c>
      <c r="I456" s="44">
        <v>0.96</v>
      </c>
      <c r="J456" s="40">
        <v>0.92</v>
      </c>
      <c r="K456" s="44">
        <v>340.95</v>
      </c>
      <c r="L456" s="40">
        <v>341.87</v>
      </c>
      <c r="M456" s="40">
        <v>340.95</v>
      </c>
      <c r="N456" s="40">
        <v>341.87</v>
      </c>
      <c r="O456" s="40">
        <v>0</v>
      </c>
      <c r="P456" s="40" t="s">
        <v>133</v>
      </c>
      <c r="Q456" s="40" t="s">
        <v>1210</v>
      </c>
      <c r="R456" s="40" t="s">
        <v>134</v>
      </c>
      <c r="S456" s="40">
        <v>1</v>
      </c>
      <c r="T456" s="40">
        <v>102</v>
      </c>
      <c r="U456" s="40">
        <v>3</v>
      </c>
      <c r="V456" s="40" t="s">
        <v>136</v>
      </c>
      <c r="W456" s="40" t="s">
        <v>134</v>
      </c>
      <c r="Z456" s="40" t="s">
        <v>1211</v>
      </c>
    </row>
    <row r="457" spans="1:26">
      <c r="A457" s="40" t="str">
        <f t="shared" si="7"/>
        <v>128-2</v>
      </c>
      <c r="B457" s="40">
        <v>5057</v>
      </c>
      <c r="C457" s="40">
        <v>2</v>
      </c>
      <c r="D457" s="40" t="s">
        <v>66</v>
      </c>
      <c r="E457" s="40">
        <v>128</v>
      </c>
      <c r="F457" s="40" t="s">
        <v>132</v>
      </c>
      <c r="G457" s="40">
        <v>2</v>
      </c>
      <c r="H457" s="40">
        <v>3102718</v>
      </c>
      <c r="I457" s="44">
        <v>0.71499999999999997</v>
      </c>
      <c r="J457" s="40">
        <v>0.73</v>
      </c>
      <c r="K457" s="44">
        <v>341.90999999999997</v>
      </c>
      <c r="L457" s="40">
        <v>342.6</v>
      </c>
      <c r="M457" s="40">
        <v>341.87</v>
      </c>
      <c r="N457" s="40">
        <v>342.6</v>
      </c>
      <c r="O457" s="40">
        <v>0</v>
      </c>
      <c r="P457" s="40" t="s">
        <v>133</v>
      </c>
      <c r="Q457" s="40" t="s">
        <v>1212</v>
      </c>
      <c r="R457" s="40" t="s">
        <v>134</v>
      </c>
      <c r="S457" s="40">
        <v>1</v>
      </c>
      <c r="T457" s="40">
        <v>102</v>
      </c>
      <c r="U457" s="40">
        <v>4</v>
      </c>
      <c r="V457" s="40" t="s">
        <v>136</v>
      </c>
      <c r="W457" s="40" t="s">
        <v>134</v>
      </c>
      <c r="Z457" s="40" t="s">
        <v>1213</v>
      </c>
    </row>
    <row r="458" spans="1:26">
      <c r="A458" s="40" t="str">
        <f t="shared" si="7"/>
        <v>128-3</v>
      </c>
      <c r="B458" s="40">
        <v>5057</v>
      </c>
      <c r="C458" s="40">
        <v>2</v>
      </c>
      <c r="D458" s="40" t="s">
        <v>66</v>
      </c>
      <c r="E458" s="40">
        <v>128</v>
      </c>
      <c r="F458" s="40" t="s">
        <v>132</v>
      </c>
      <c r="G458" s="40">
        <v>3</v>
      </c>
      <c r="H458" s="40">
        <v>3102720</v>
      </c>
      <c r="I458" s="44">
        <v>0.76</v>
      </c>
      <c r="J458" s="40">
        <v>0.7</v>
      </c>
      <c r="K458" s="44">
        <v>342.62499999999994</v>
      </c>
      <c r="L458" s="40">
        <v>343.3</v>
      </c>
      <c r="M458" s="40">
        <v>342.6</v>
      </c>
      <c r="N458" s="40">
        <v>343.3</v>
      </c>
      <c r="O458" s="40">
        <v>0</v>
      </c>
      <c r="P458" s="40" t="s">
        <v>133</v>
      </c>
      <c r="Q458" s="40" t="s">
        <v>1214</v>
      </c>
      <c r="R458" s="40" t="s">
        <v>134</v>
      </c>
      <c r="S458" s="40">
        <v>1</v>
      </c>
      <c r="T458" s="40">
        <v>102</v>
      </c>
      <c r="U458" s="40">
        <v>5</v>
      </c>
      <c r="V458" s="40" t="s">
        <v>137</v>
      </c>
      <c r="W458" s="40" t="s">
        <v>134</v>
      </c>
      <c r="Z458" s="40" t="s">
        <v>1215</v>
      </c>
    </row>
    <row r="459" spans="1:26">
      <c r="A459" s="40" t="str">
        <f t="shared" si="7"/>
        <v>128-4</v>
      </c>
      <c r="B459" s="40">
        <v>5057</v>
      </c>
      <c r="C459" s="40">
        <v>2</v>
      </c>
      <c r="D459" s="40" t="s">
        <v>66</v>
      </c>
      <c r="E459" s="40">
        <v>128</v>
      </c>
      <c r="F459" s="40" t="s">
        <v>132</v>
      </c>
      <c r="G459" s="40">
        <v>4</v>
      </c>
      <c r="H459" s="40">
        <v>3102724</v>
      </c>
      <c r="I459" s="44">
        <v>0.7</v>
      </c>
      <c r="J459" s="40">
        <v>0.68</v>
      </c>
      <c r="K459" s="44">
        <v>343.38499999999993</v>
      </c>
      <c r="L459" s="40">
        <v>343.98</v>
      </c>
      <c r="M459" s="40">
        <v>343.3</v>
      </c>
      <c r="N459" s="40">
        <v>343.98</v>
      </c>
      <c r="O459" s="40">
        <v>0</v>
      </c>
      <c r="P459" s="40" t="s">
        <v>138</v>
      </c>
      <c r="Q459" s="40" t="s">
        <v>1216</v>
      </c>
      <c r="R459" s="40" t="s">
        <v>134</v>
      </c>
      <c r="S459" s="40">
        <v>1</v>
      </c>
      <c r="T459" s="40">
        <v>103</v>
      </c>
      <c r="U459" s="40">
        <v>1</v>
      </c>
      <c r="V459" s="40" t="s">
        <v>135</v>
      </c>
      <c r="W459" s="40" t="s">
        <v>134</v>
      </c>
      <c r="Z459" s="40" t="s">
        <v>1217</v>
      </c>
    </row>
    <row r="460" spans="1:26">
      <c r="A460" s="40" t="str">
        <f t="shared" si="7"/>
        <v>129-1</v>
      </c>
      <c r="B460" s="46">
        <v>5057</v>
      </c>
      <c r="C460" s="46">
        <v>2</v>
      </c>
      <c r="D460" s="46" t="s">
        <v>66</v>
      </c>
      <c r="E460" s="46">
        <v>129</v>
      </c>
      <c r="F460" s="46" t="s">
        <v>132</v>
      </c>
      <c r="G460" s="46">
        <v>1</v>
      </c>
      <c r="H460" s="46">
        <v>3102726</v>
      </c>
      <c r="I460" s="44">
        <v>0.80500000000000005</v>
      </c>
      <c r="J460" s="46">
        <v>0.8</v>
      </c>
      <c r="K460" s="44">
        <v>344</v>
      </c>
      <c r="L460" s="46">
        <v>344.8</v>
      </c>
      <c r="M460" s="46">
        <v>344</v>
      </c>
      <c r="N460" s="46">
        <v>344.8</v>
      </c>
      <c r="O460" s="46">
        <v>0</v>
      </c>
      <c r="P460" s="46" t="s">
        <v>138</v>
      </c>
      <c r="Q460" s="46" t="s">
        <v>1218</v>
      </c>
      <c r="R460" s="46" t="s">
        <v>134</v>
      </c>
      <c r="S460" s="46">
        <v>1</v>
      </c>
      <c r="T460" s="46">
        <v>103</v>
      </c>
      <c r="U460" s="46">
        <v>2</v>
      </c>
      <c r="V460" s="46" t="s">
        <v>136</v>
      </c>
      <c r="W460" s="46" t="s">
        <v>134</v>
      </c>
      <c r="X460" s="46"/>
      <c r="Y460" s="46"/>
      <c r="Z460" s="46" t="s">
        <v>1219</v>
      </c>
    </row>
    <row r="461" spans="1:26">
      <c r="A461" s="40" t="str">
        <f t="shared" si="7"/>
        <v>129-2</v>
      </c>
      <c r="B461" s="40">
        <v>5057</v>
      </c>
      <c r="C461" s="40">
        <v>2</v>
      </c>
      <c r="D461" s="40" t="s">
        <v>66</v>
      </c>
      <c r="E461" s="40">
        <v>129</v>
      </c>
      <c r="F461" s="40" t="s">
        <v>132</v>
      </c>
      <c r="G461" s="40">
        <v>2</v>
      </c>
      <c r="H461" s="40">
        <v>3102728</v>
      </c>
      <c r="I461" s="44">
        <v>0.90500000000000003</v>
      </c>
      <c r="J461" s="40">
        <v>0.82</v>
      </c>
      <c r="K461" s="44">
        <v>344.80500000000001</v>
      </c>
      <c r="L461" s="40">
        <v>345.62</v>
      </c>
      <c r="M461" s="40">
        <v>344.8</v>
      </c>
      <c r="N461" s="40">
        <v>345.62</v>
      </c>
      <c r="O461" s="40">
        <v>0</v>
      </c>
      <c r="P461" s="40" t="s">
        <v>138</v>
      </c>
      <c r="Q461" s="40" t="s">
        <v>1220</v>
      </c>
      <c r="R461" s="40" t="s">
        <v>134</v>
      </c>
      <c r="S461" s="40">
        <v>1</v>
      </c>
      <c r="T461" s="40">
        <v>103</v>
      </c>
      <c r="U461" s="40">
        <v>3</v>
      </c>
      <c r="V461" s="40" t="s">
        <v>136</v>
      </c>
      <c r="W461" s="40" t="s">
        <v>134</v>
      </c>
      <c r="Z461" s="40" t="s">
        <v>1221</v>
      </c>
    </row>
    <row r="462" spans="1:26">
      <c r="A462" s="40" t="str">
        <f t="shared" si="7"/>
        <v>129-3</v>
      </c>
      <c r="B462" s="46">
        <v>5057</v>
      </c>
      <c r="C462" s="46">
        <v>2</v>
      </c>
      <c r="D462" s="46" t="s">
        <v>66</v>
      </c>
      <c r="E462" s="46">
        <v>129</v>
      </c>
      <c r="F462" s="46" t="s">
        <v>132</v>
      </c>
      <c r="G462" s="46">
        <v>3</v>
      </c>
      <c r="H462" s="46">
        <v>3102730</v>
      </c>
      <c r="I462" s="44">
        <v>0.8</v>
      </c>
      <c r="J462" s="46">
        <v>0.77</v>
      </c>
      <c r="K462" s="44">
        <v>345.71</v>
      </c>
      <c r="L462" s="46">
        <v>346.39</v>
      </c>
      <c r="M462" s="46">
        <v>345.62</v>
      </c>
      <c r="N462" s="46">
        <v>346.39</v>
      </c>
      <c r="O462" s="46">
        <v>0</v>
      </c>
      <c r="P462" s="46" t="s">
        <v>138</v>
      </c>
      <c r="Q462" s="46" t="s">
        <v>1222</v>
      </c>
      <c r="R462" s="46" t="s">
        <v>134</v>
      </c>
      <c r="S462" s="46">
        <v>1</v>
      </c>
      <c r="T462" s="46">
        <v>103</v>
      </c>
      <c r="U462" s="46">
        <v>4</v>
      </c>
      <c r="V462" s="46" t="s">
        <v>136</v>
      </c>
      <c r="W462" s="46" t="s">
        <v>134</v>
      </c>
      <c r="X462" s="46"/>
      <c r="Y462" s="46"/>
      <c r="Z462" s="46" t="s">
        <v>1223</v>
      </c>
    </row>
    <row r="463" spans="1:26">
      <c r="A463" s="40" t="str">
        <f t="shared" si="7"/>
        <v>130-1</v>
      </c>
      <c r="B463" s="40">
        <v>5057</v>
      </c>
      <c r="C463" s="40">
        <v>2</v>
      </c>
      <c r="D463" s="40" t="s">
        <v>66</v>
      </c>
      <c r="E463" s="40">
        <v>130</v>
      </c>
      <c r="F463" s="40" t="s">
        <v>132</v>
      </c>
      <c r="G463" s="40">
        <v>1</v>
      </c>
      <c r="H463" s="40">
        <v>3102732</v>
      </c>
      <c r="I463" s="44">
        <v>0.28999999999999998</v>
      </c>
      <c r="J463" s="40">
        <v>0.25</v>
      </c>
      <c r="K463" s="44">
        <v>346.6</v>
      </c>
      <c r="L463" s="40">
        <v>346.85</v>
      </c>
      <c r="M463" s="40">
        <v>346.6</v>
      </c>
      <c r="N463" s="40">
        <v>346.85</v>
      </c>
      <c r="O463" s="40">
        <v>0</v>
      </c>
      <c r="P463" s="40" t="s">
        <v>138</v>
      </c>
      <c r="Q463" s="40" t="s">
        <v>1224</v>
      </c>
      <c r="R463" s="40" t="s">
        <v>134</v>
      </c>
      <c r="S463" s="40">
        <v>1</v>
      </c>
      <c r="T463" s="40">
        <v>103</v>
      </c>
      <c r="U463" s="40">
        <v>5</v>
      </c>
      <c r="V463" s="40" t="s">
        <v>137</v>
      </c>
      <c r="W463" s="40" t="s">
        <v>134</v>
      </c>
      <c r="Z463" s="40" t="s">
        <v>1225</v>
      </c>
    </row>
    <row r="464" spans="1:26">
      <c r="A464" s="40" t="str">
        <f t="shared" si="7"/>
        <v>131-1</v>
      </c>
      <c r="B464" s="40">
        <v>5057</v>
      </c>
      <c r="C464" s="40">
        <v>2</v>
      </c>
      <c r="D464" s="40" t="s">
        <v>66</v>
      </c>
      <c r="E464" s="40">
        <v>131</v>
      </c>
      <c r="F464" s="40" t="s">
        <v>132</v>
      </c>
      <c r="G464" s="40">
        <v>1</v>
      </c>
      <c r="H464" s="40">
        <v>3102734</v>
      </c>
      <c r="I464" s="44">
        <v>0.68</v>
      </c>
      <c r="J464" s="40">
        <v>0.68</v>
      </c>
      <c r="K464" s="44">
        <v>347.05</v>
      </c>
      <c r="L464" s="40">
        <v>347.73</v>
      </c>
      <c r="M464" s="40">
        <v>347.05</v>
      </c>
      <c r="N464" s="40">
        <v>347.73</v>
      </c>
      <c r="O464" s="40">
        <v>0</v>
      </c>
      <c r="P464" s="40" t="s">
        <v>138</v>
      </c>
      <c r="Q464" s="40" t="s">
        <v>1226</v>
      </c>
      <c r="R464" s="40" t="s">
        <v>134</v>
      </c>
      <c r="S464" s="40">
        <v>1</v>
      </c>
      <c r="T464" s="40">
        <v>104</v>
      </c>
      <c r="U464" s="40">
        <v>1</v>
      </c>
      <c r="V464" s="40" t="s">
        <v>135</v>
      </c>
      <c r="W464" s="40" t="s">
        <v>134</v>
      </c>
      <c r="Z464" s="40" t="s">
        <v>1227</v>
      </c>
    </row>
    <row r="465" spans="1:26">
      <c r="A465" s="40" t="str">
        <f t="shared" si="7"/>
        <v>131-2</v>
      </c>
      <c r="B465" s="40">
        <v>5057</v>
      </c>
      <c r="C465" s="40">
        <v>2</v>
      </c>
      <c r="D465" s="40" t="s">
        <v>66</v>
      </c>
      <c r="E465" s="40">
        <v>131</v>
      </c>
      <c r="F465" s="40" t="s">
        <v>132</v>
      </c>
      <c r="G465" s="40">
        <v>2</v>
      </c>
      <c r="H465" s="40">
        <v>3102736</v>
      </c>
      <c r="I465" s="44">
        <v>0.68500000000000005</v>
      </c>
      <c r="J465" s="40">
        <v>0.6</v>
      </c>
      <c r="K465" s="44">
        <v>347.73</v>
      </c>
      <c r="L465" s="40">
        <v>348.33</v>
      </c>
      <c r="M465" s="40">
        <v>347.73</v>
      </c>
      <c r="N465" s="40">
        <v>348.33</v>
      </c>
      <c r="O465" s="40">
        <v>0</v>
      </c>
      <c r="P465" s="40" t="s">
        <v>138</v>
      </c>
      <c r="Q465" s="40" t="s">
        <v>1228</v>
      </c>
      <c r="R465" s="40" t="s">
        <v>134</v>
      </c>
      <c r="S465" s="40">
        <v>1</v>
      </c>
      <c r="T465" s="40">
        <v>104</v>
      </c>
      <c r="U465" s="40">
        <v>2</v>
      </c>
      <c r="V465" s="40" t="s">
        <v>136</v>
      </c>
      <c r="W465" s="40" t="s">
        <v>134</v>
      </c>
      <c r="Z465" s="40" t="s">
        <v>1229</v>
      </c>
    </row>
    <row r="466" spans="1:26">
      <c r="A466" s="40" t="str">
        <f t="shared" si="7"/>
        <v>131-3</v>
      </c>
      <c r="B466" s="40">
        <v>5057</v>
      </c>
      <c r="C466" s="40">
        <v>2</v>
      </c>
      <c r="D466" s="40" t="s">
        <v>66</v>
      </c>
      <c r="E466" s="40">
        <v>131</v>
      </c>
      <c r="F466" s="40" t="s">
        <v>132</v>
      </c>
      <c r="G466" s="40">
        <v>3</v>
      </c>
      <c r="H466" s="40">
        <v>3102738</v>
      </c>
      <c r="I466" s="44">
        <v>0.93500000000000005</v>
      </c>
      <c r="J466" s="40">
        <v>0.92</v>
      </c>
      <c r="K466" s="44">
        <v>348.41500000000002</v>
      </c>
      <c r="L466" s="40">
        <v>349.25</v>
      </c>
      <c r="M466" s="40">
        <v>348.33</v>
      </c>
      <c r="N466" s="40">
        <v>349.25</v>
      </c>
      <c r="O466" s="40">
        <v>0</v>
      </c>
      <c r="P466" s="40" t="s">
        <v>138</v>
      </c>
      <c r="Q466" s="40" t="s">
        <v>1230</v>
      </c>
      <c r="R466" s="40" t="s">
        <v>134</v>
      </c>
      <c r="S466" s="40">
        <v>1</v>
      </c>
      <c r="T466" s="40">
        <v>104</v>
      </c>
      <c r="U466" s="40">
        <v>3</v>
      </c>
      <c r="V466" s="40" t="s">
        <v>136</v>
      </c>
      <c r="W466" s="40" t="s">
        <v>134</v>
      </c>
      <c r="Z466" s="40" t="s">
        <v>1231</v>
      </c>
    </row>
    <row r="467" spans="1:26">
      <c r="A467" s="40" t="str">
        <f t="shared" si="7"/>
        <v>131-4</v>
      </c>
      <c r="B467" s="40">
        <v>5057</v>
      </c>
      <c r="C467" s="40">
        <v>2</v>
      </c>
      <c r="D467" s="40" t="s">
        <v>66</v>
      </c>
      <c r="E467" s="40">
        <v>131</v>
      </c>
      <c r="F467" s="40" t="s">
        <v>132</v>
      </c>
      <c r="G467" s="40">
        <v>4</v>
      </c>
      <c r="H467" s="40">
        <v>3102740</v>
      </c>
      <c r="I467" s="44">
        <v>0.90500000000000003</v>
      </c>
      <c r="J467" s="40">
        <v>0.89</v>
      </c>
      <c r="K467" s="44">
        <v>349.35</v>
      </c>
      <c r="L467" s="40">
        <v>350.14</v>
      </c>
      <c r="M467" s="40">
        <v>349.25</v>
      </c>
      <c r="N467" s="40">
        <v>350.14</v>
      </c>
      <c r="O467" s="40">
        <v>0</v>
      </c>
      <c r="P467" s="40" t="s">
        <v>138</v>
      </c>
      <c r="Q467" s="40" t="s">
        <v>1232</v>
      </c>
      <c r="R467" s="40" t="s">
        <v>134</v>
      </c>
      <c r="S467" s="40">
        <v>1</v>
      </c>
      <c r="T467" s="40">
        <v>104</v>
      </c>
      <c r="U467" s="40">
        <v>4</v>
      </c>
      <c r="V467" s="40" t="s">
        <v>136</v>
      </c>
      <c r="W467" s="40" t="s">
        <v>134</v>
      </c>
      <c r="Z467" s="40" t="s">
        <v>1233</v>
      </c>
    </row>
    <row r="468" spans="1:26">
      <c r="A468" s="40" t="str">
        <f t="shared" si="7"/>
        <v>132-1</v>
      </c>
      <c r="B468" s="40">
        <v>5057</v>
      </c>
      <c r="C468" s="40">
        <v>2</v>
      </c>
      <c r="D468" s="40" t="s">
        <v>66</v>
      </c>
      <c r="E468" s="40">
        <v>132</v>
      </c>
      <c r="F468" s="40" t="s">
        <v>132</v>
      </c>
      <c r="G468" s="40">
        <v>1</v>
      </c>
      <c r="H468" s="40">
        <v>3102742</v>
      </c>
      <c r="I468" s="44">
        <v>0.37</v>
      </c>
      <c r="J468" s="40">
        <v>0.36</v>
      </c>
      <c r="K468" s="44">
        <v>349.75</v>
      </c>
      <c r="L468" s="40">
        <v>350.11</v>
      </c>
      <c r="M468" s="40">
        <v>349.75</v>
      </c>
      <c r="N468" s="40">
        <v>350.11</v>
      </c>
      <c r="O468" s="40">
        <v>0</v>
      </c>
      <c r="P468" s="40" t="s">
        <v>138</v>
      </c>
      <c r="Q468" s="40" t="s">
        <v>1234</v>
      </c>
      <c r="R468" s="40" t="s">
        <v>134</v>
      </c>
      <c r="S468" s="40">
        <v>1</v>
      </c>
      <c r="T468" s="40">
        <v>104</v>
      </c>
      <c r="U468" s="40">
        <v>5</v>
      </c>
      <c r="V468" s="40" t="s">
        <v>137</v>
      </c>
      <c r="W468" s="40" t="s">
        <v>134</v>
      </c>
      <c r="Z468" s="40" t="s">
        <v>1235</v>
      </c>
    </row>
    <row r="469" spans="1:26">
      <c r="A469" s="40" t="str">
        <f t="shared" si="7"/>
        <v>133-1</v>
      </c>
      <c r="B469" s="40">
        <v>5057</v>
      </c>
      <c r="C469" s="40">
        <v>2</v>
      </c>
      <c r="D469" s="40" t="s">
        <v>66</v>
      </c>
      <c r="E469" s="40">
        <v>133</v>
      </c>
      <c r="F469" s="40" t="s">
        <v>132</v>
      </c>
      <c r="G469" s="40">
        <v>1</v>
      </c>
      <c r="H469" s="40">
        <v>3102744</v>
      </c>
      <c r="I469" s="44">
        <v>0.64500000000000002</v>
      </c>
      <c r="J469" s="40">
        <v>0.57999999999999996</v>
      </c>
      <c r="K469" s="44">
        <v>350.1</v>
      </c>
      <c r="L469" s="40">
        <v>350.68</v>
      </c>
      <c r="M469" s="40">
        <v>350.1</v>
      </c>
      <c r="N469" s="40">
        <v>350.68</v>
      </c>
      <c r="O469" s="40">
        <v>0</v>
      </c>
      <c r="P469" s="40" t="s">
        <v>133</v>
      </c>
      <c r="Q469" s="40" t="s">
        <v>1236</v>
      </c>
      <c r="R469" s="40" t="s">
        <v>134</v>
      </c>
      <c r="S469" s="40">
        <v>1</v>
      </c>
      <c r="T469" s="40">
        <v>105</v>
      </c>
      <c r="U469" s="40">
        <v>1</v>
      </c>
      <c r="V469" s="40" t="s">
        <v>135</v>
      </c>
      <c r="W469" s="40" t="s">
        <v>134</v>
      </c>
      <c r="Z469" s="40" t="s">
        <v>1237</v>
      </c>
    </row>
    <row r="470" spans="1:26">
      <c r="A470" s="40" t="str">
        <f t="shared" si="7"/>
        <v>133-2</v>
      </c>
      <c r="B470" s="40">
        <v>5057</v>
      </c>
      <c r="C470" s="40">
        <v>2</v>
      </c>
      <c r="D470" s="40" t="s">
        <v>66</v>
      </c>
      <c r="E470" s="40">
        <v>133</v>
      </c>
      <c r="F470" s="40" t="s">
        <v>132</v>
      </c>
      <c r="G470" s="40">
        <v>2</v>
      </c>
      <c r="H470" s="40">
        <v>3102746</v>
      </c>
      <c r="I470" s="44">
        <v>0.82499999999999996</v>
      </c>
      <c r="J470" s="40">
        <v>0.79</v>
      </c>
      <c r="K470" s="44">
        <v>350.745</v>
      </c>
      <c r="L470" s="40">
        <v>351.47</v>
      </c>
      <c r="M470" s="40">
        <v>350.68</v>
      </c>
      <c r="N470" s="40">
        <v>351.47</v>
      </c>
      <c r="O470" s="40">
        <v>0</v>
      </c>
      <c r="P470" s="40" t="s">
        <v>133</v>
      </c>
      <c r="Q470" s="40" t="s">
        <v>1238</v>
      </c>
      <c r="R470" s="40" t="s">
        <v>134</v>
      </c>
      <c r="S470" s="40">
        <v>1</v>
      </c>
      <c r="T470" s="40">
        <v>105</v>
      </c>
      <c r="U470" s="40">
        <v>2</v>
      </c>
      <c r="V470" s="40" t="s">
        <v>136</v>
      </c>
      <c r="W470" s="40" t="s">
        <v>134</v>
      </c>
      <c r="Z470" s="40" t="s">
        <v>1239</v>
      </c>
    </row>
    <row r="471" spans="1:26">
      <c r="A471" s="40" t="str">
        <f t="shared" si="7"/>
        <v>133-3</v>
      </c>
      <c r="B471" s="40">
        <v>5057</v>
      </c>
      <c r="C471" s="40">
        <v>2</v>
      </c>
      <c r="D471" s="40" t="s">
        <v>66</v>
      </c>
      <c r="E471" s="40">
        <v>133</v>
      </c>
      <c r="F471" s="40" t="s">
        <v>132</v>
      </c>
      <c r="G471" s="40">
        <v>3</v>
      </c>
      <c r="H471" s="40">
        <v>3102748</v>
      </c>
      <c r="I471" s="44">
        <v>0.66</v>
      </c>
      <c r="J471" s="40">
        <v>0.65</v>
      </c>
      <c r="K471" s="44">
        <v>351.57</v>
      </c>
      <c r="L471" s="40">
        <v>352.12</v>
      </c>
      <c r="M471" s="40">
        <v>351.47</v>
      </c>
      <c r="N471" s="40">
        <v>352.12</v>
      </c>
      <c r="O471" s="40">
        <v>0</v>
      </c>
      <c r="P471" s="40" t="s">
        <v>133</v>
      </c>
      <c r="Q471" s="40" t="s">
        <v>1240</v>
      </c>
      <c r="R471" s="40" t="s">
        <v>134</v>
      </c>
      <c r="S471" s="40">
        <v>1</v>
      </c>
      <c r="T471" s="40">
        <v>105</v>
      </c>
      <c r="U471" s="40">
        <v>3</v>
      </c>
      <c r="V471" s="40" t="s">
        <v>136</v>
      </c>
      <c r="W471" s="40" t="s">
        <v>134</v>
      </c>
      <c r="Z471" s="40" t="s">
        <v>1241</v>
      </c>
    </row>
    <row r="472" spans="1:26">
      <c r="A472" s="40" t="str">
        <f t="shared" si="7"/>
        <v>133-4</v>
      </c>
      <c r="B472" s="40">
        <v>5057</v>
      </c>
      <c r="C472" s="40">
        <v>2</v>
      </c>
      <c r="D472" s="40" t="s">
        <v>66</v>
      </c>
      <c r="E472" s="40">
        <v>133</v>
      </c>
      <c r="F472" s="40" t="s">
        <v>132</v>
      </c>
      <c r="G472" s="40">
        <v>4</v>
      </c>
      <c r="H472" s="40">
        <v>3102750</v>
      </c>
      <c r="I472" s="44">
        <v>0.87</v>
      </c>
      <c r="J472" s="40">
        <v>0.84</v>
      </c>
      <c r="K472" s="44">
        <v>352.23</v>
      </c>
      <c r="L472" s="40">
        <v>352.96</v>
      </c>
      <c r="M472" s="40">
        <v>352.12</v>
      </c>
      <c r="N472" s="40">
        <v>352.96</v>
      </c>
      <c r="O472" s="40">
        <v>0</v>
      </c>
      <c r="P472" s="40" t="s">
        <v>133</v>
      </c>
      <c r="Q472" s="40" t="s">
        <v>1242</v>
      </c>
      <c r="R472" s="40" t="s">
        <v>134</v>
      </c>
      <c r="S472" s="40">
        <v>1</v>
      </c>
      <c r="T472" s="40">
        <v>105</v>
      </c>
      <c r="U472" s="40">
        <v>4</v>
      </c>
      <c r="V472" s="40" t="s">
        <v>136</v>
      </c>
      <c r="W472" s="40" t="s">
        <v>134</v>
      </c>
      <c r="Z472" s="40" t="s">
        <v>1243</v>
      </c>
    </row>
    <row r="473" spans="1:26">
      <c r="A473" s="40" t="str">
        <f t="shared" si="7"/>
        <v>134-1</v>
      </c>
      <c r="B473" s="40">
        <v>5057</v>
      </c>
      <c r="C473" s="40">
        <v>2</v>
      </c>
      <c r="D473" s="40" t="s">
        <v>66</v>
      </c>
      <c r="E473" s="40">
        <v>134</v>
      </c>
      <c r="F473" s="40" t="s">
        <v>132</v>
      </c>
      <c r="G473" s="40">
        <v>1</v>
      </c>
      <c r="H473" s="40">
        <v>3102752</v>
      </c>
      <c r="I473" s="44">
        <v>0.84</v>
      </c>
      <c r="J473" s="40">
        <v>0.82</v>
      </c>
      <c r="K473" s="44">
        <v>353.15</v>
      </c>
      <c r="L473" s="40">
        <v>353.97</v>
      </c>
      <c r="M473" s="40">
        <v>353.15</v>
      </c>
      <c r="N473" s="40">
        <v>353.97</v>
      </c>
      <c r="O473" s="40">
        <v>0</v>
      </c>
      <c r="P473" s="40" t="s">
        <v>133</v>
      </c>
      <c r="Q473" s="40" t="s">
        <v>1244</v>
      </c>
      <c r="R473" s="40" t="s">
        <v>134</v>
      </c>
      <c r="S473" s="40">
        <v>2</v>
      </c>
      <c r="T473" s="40">
        <v>105</v>
      </c>
      <c r="U473" s="40">
        <v>5</v>
      </c>
      <c r="V473" s="40" t="s">
        <v>137</v>
      </c>
      <c r="W473" s="40" t="s">
        <v>134</v>
      </c>
      <c r="Z473" s="40" t="s">
        <v>1245</v>
      </c>
    </row>
    <row r="474" spans="1:26">
      <c r="A474" s="40" t="str">
        <f t="shared" si="7"/>
        <v>134-2</v>
      </c>
      <c r="B474" s="40">
        <v>5057</v>
      </c>
      <c r="C474" s="40">
        <v>2</v>
      </c>
      <c r="D474" s="40" t="s">
        <v>66</v>
      </c>
      <c r="E474" s="40">
        <v>134</v>
      </c>
      <c r="F474" s="40" t="s">
        <v>132</v>
      </c>
      <c r="G474" s="40">
        <v>2</v>
      </c>
      <c r="H474" s="40">
        <v>3102754</v>
      </c>
      <c r="I474" s="44">
        <v>0.75</v>
      </c>
      <c r="J474" s="40">
        <v>0.72</v>
      </c>
      <c r="K474" s="44">
        <v>353.98999999999995</v>
      </c>
      <c r="L474" s="40">
        <v>354.69</v>
      </c>
      <c r="M474" s="40">
        <v>353.97</v>
      </c>
      <c r="N474" s="40">
        <v>354.69</v>
      </c>
      <c r="O474" s="40">
        <v>0</v>
      </c>
      <c r="P474" s="40" t="s">
        <v>138</v>
      </c>
      <c r="Q474" s="40" t="s">
        <v>1246</v>
      </c>
      <c r="R474" s="40" t="s">
        <v>134</v>
      </c>
      <c r="S474" s="40">
        <v>1</v>
      </c>
      <c r="T474" s="40">
        <v>106</v>
      </c>
      <c r="U474" s="40">
        <v>1</v>
      </c>
      <c r="V474" s="40" t="s">
        <v>135</v>
      </c>
      <c r="W474" s="40" t="s">
        <v>134</v>
      </c>
      <c r="Z474" s="40" t="s">
        <v>1247</v>
      </c>
    </row>
    <row r="475" spans="1:26">
      <c r="A475" s="40" t="str">
        <f t="shared" si="7"/>
        <v>134-3</v>
      </c>
      <c r="B475" s="40">
        <v>5057</v>
      </c>
      <c r="C475" s="40">
        <v>2</v>
      </c>
      <c r="D475" s="40" t="s">
        <v>66</v>
      </c>
      <c r="E475" s="40">
        <v>134</v>
      </c>
      <c r="F475" s="40" t="s">
        <v>132</v>
      </c>
      <c r="G475" s="40">
        <v>3</v>
      </c>
      <c r="H475" s="40">
        <v>3102756</v>
      </c>
      <c r="I475" s="44">
        <v>0.73</v>
      </c>
      <c r="J475" s="40">
        <v>0.71</v>
      </c>
      <c r="K475" s="44">
        <v>354.73999999999995</v>
      </c>
      <c r="L475" s="40">
        <v>355.4</v>
      </c>
      <c r="M475" s="40">
        <v>354.69</v>
      </c>
      <c r="N475" s="40">
        <v>355.4</v>
      </c>
      <c r="O475" s="40">
        <v>0</v>
      </c>
      <c r="P475" s="40" t="s">
        <v>138</v>
      </c>
      <c r="Q475" s="40" t="s">
        <v>1248</v>
      </c>
      <c r="R475" s="40" t="s">
        <v>134</v>
      </c>
      <c r="S475" s="40">
        <v>1</v>
      </c>
      <c r="T475" s="40">
        <v>106</v>
      </c>
      <c r="U475" s="40">
        <v>2</v>
      </c>
      <c r="V475" s="40" t="s">
        <v>136</v>
      </c>
      <c r="W475" s="40" t="s">
        <v>134</v>
      </c>
      <c r="Z475" s="40" t="s">
        <v>1249</v>
      </c>
    </row>
    <row r="476" spans="1:26">
      <c r="A476" s="40" t="str">
        <f t="shared" si="7"/>
        <v>134-4</v>
      </c>
      <c r="B476" s="40">
        <v>5057</v>
      </c>
      <c r="C476" s="40">
        <v>2</v>
      </c>
      <c r="D476" s="40" t="s">
        <v>66</v>
      </c>
      <c r="E476" s="40">
        <v>134</v>
      </c>
      <c r="F476" s="40" t="s">
        <v>132</v>
      </c>
      <c r="G476" s="40">
        <v>4</v>
      </c>
      <c r="H476" s="40">
        <v>3102758</v>
      </c>
      <c r="I476" s="44">
        <v>0.9</v>
      </c>
      <c r="J476" s="40">
        <v>0.87</v>
      </c>
      <c r="K476" s="44">
        <v>355.46999999999997</v>
      </c>
      <c r="L476" s="40">
        <v>356.27</v>
      </c>
      <c r="M476" s="40">
        <v>355.4</v>
      </c>
      <c r="N476" s="40">
        <v>356.27</v>
      </c>
      <c r="O476" s="40">
        <v>0</v>
      </c>
      <c r="P476" s="40" t="s">
        <v>138</v>
      </c>
      <c r="Q476" s="40" t="s">
        <v>1250</v>
      </c>
      <c r="R476" s="40" t="s">
        <v>134</v>
      </c>
      <c r="S476" s="40">
        <v>1</v>
      </c>
      <c r="T476" s="40">
        <v>106</v>
      </c>
      <c r="U476" s="40">
        <v>3</v>
      </c>
      <c r="V476" s="40" t="s">
        <v>136</v>
      </c>
      <c r="W476" s="40" t="s">
        <v>134</v>
      </c>
      <c r="Z476" s="40" t="s">
        <v>1251</v>
      </c>
    </row>
    <row r="477" spans="1:26">
      <c r="A477" s="40" t="str">
        <f t="shared" si="7"/>
        <v>135-1</v>
      </c>
      <c r="B477" s="40">
        <v>5057</v>
      </c>
      <c r="C477" s="40">
        <v>2</v>
      </c>
      <c r="D477" s="40" t="s">
        <v>66</v>
      </c>
      <c r="E477" s="40">
        <v>135</v>
      </c>
      <c r="F477" s="40" t="s">
        <v>132</v>
      </c>
      <c r="G477" s="40">
        <v>1</v>
      </c>
      <c r="H477" s="40">
        <v>3102764</v>
      </c>
      <c r="I477" s="44">
        <v>0.56000000000000005</v>
      </c>
      <c r="J477" s="40">
        <v>0.55000000000000004</v>
      </c>
      <c r="K477" s="44">
        <v>356.2</v>
      </c>
      <c r="L477" s="40">
        <v>356.75</v>
      </c>
      <c r="M477" s="40">
        <v>356.2</v>
      </c>
      <c r="N477" s="40">
        <v>356.75</v>
      </c>
      <c r="O477" s="40">
        <v>0</v>
      </c>
      <c r="P477" s="40" t="s">
        <v>138</v>
      </c>
      <c r="Q477" s="40" t="s">
        <v>1252</v>
      </c>
      <c r="R477" s="40" t="s">
        <v>134</v>
      </c>
      <c r="S477" s="40">
        <v>1</v>
      </c>
      <c r="T477" s="40">
        <v>106</v>
      </c>
      <c r="U477" s="40">
        <v>4</v>
      </c>
      <c r="V477" s="40" t="s">
        <v>136</v>
      </c>
      <c r="W477" s="40" t="s">
        <v>134</v>
      </c>
      <c r="Z477" s="40" t="s">
        <v>1253</v>
      </c>
    </row>
    <row r="478" spans="1:26">
      <c r="A478" s="40" t="str">
        <f t="shared" si="7"/>
        <v>135-2</v>
      </c>
      <c r="B478" s="40">
        <v>5057</v>
      </c>
      <c r="C478" s="40">
        <v>2</v>
      </c>
      <c r="D478" s="40" t="s">
        <v>66</v>
      </c>
      <c r="E478" s="40">
        <v>135</v>
      </c>
      <c r="F478" s="40" t="s">
        <v>132</v>
      </c>
      <c r="G478" s="40">
        <v>2</v>
      </c>
      <c r="H478" s="40">
        <v>3102766</v>
      </c>
      <c r="I478" s="44">
        <v>0.89500000000000002</v>
      </c>
      <c r="J478" s="40">
        <v>0.9</v>
      </c>
      <c r="K478" s="44">
        <v>356.76</v>
      </c>
      <c r="L478" s="40">
        <v>357.65</v>
      </c>
      <c r="M478" s="40">
        <v>356.75</v>
      </c>
      <c r="N478" s="40">
        <v>357.65</v>
      </c>
      <c r="O478" s="40">
        <v>0</v>
      </c>
      <c r="P478" s="40" t="s">
        <v>138</v>
      </c>
      <c r="Q478" s="40" t="s">
        <v>1254</v>
      </c>
      <c r="R478" s="40" t="s">
        <v>134</v>
      </c>
      <c r="S478" s="40">
        <v>1</v>
      </c>
      <c r="T478" s="40">
        <v>106</v>
      </c>
      <c r="U478" s="40">
        <v>5</v>
      </c>
      <c r="V478" s="40" t="s">
        <v>137</v>
      </c>
      <c r="W478" s="40" t="s">
        <v>134</v>
      </c>
      <c r="Z478" s="40" t="s">
        <v>1255</v>
      </c>
    </row>
    <row r="479" spans="1:26">
      <c r="A479" s="40" t="str">
        <f t="shared" si="7"/>
        <v>135-3</v>
      </c>
      <c r="B479" s="40">
        <v>5057</v>
      </c>
      <c r="C479" s="40">
        <v>2</v>
      </c>
      <c r="D479" s="40" t="s">
        <v>66</v>
      </c>
      <c r="E479" s="40">
        <v>135</v>
      </c>
      <c r="F479" s="40" t="s">
        <v>132</v>
      </c>
      <c r="G479" s="40">
        <v>3</v>
      </c>
      <c r="H479" s="40">
        <v>3102768</v>
      </c>
      <c r="I479" s="44">
        <v>0.88500000000000001</v>
      </c>
      <c r="J479" s="40">
        <v>0.89</v>
      </c>
      <c r="K479" s="44">
        <v>357.65499999999997</v>
      </c>
      <c r="L479" s="40">
        <v>358.54</v>
      </c>
      <c r="M479" s="40">
        <v>357.65</v>
      </c>
      <c r="N479" s="40">
        <v>358.54</v>
      </c>
      <c r="O479" s="40">
        <v>0</v>
      </c>
      <c r="P479" s="40" t="s">
        <v>138</v>
      </c>
      <c r="Q479" s="40" t="s">
        <v>1256</v>
      </c>
      <c r="R479" s="40" t="s">
        <v>134</v>
      </c>
      <c r="S479" s="40">
        <v>1</v>
      </c>
      <c r="T479" s="40">
        <v>107</v>
      </c>
      <c r="U479" s="40">
        <v>1</v>
      </c>
      <c r="V479" s="40" t="s">
        <v>135</v>
      </c>
      <c r="W479" s="40" t="s">
        <v>134</v>
      </c>
      <c r="Z479" s="40" t="s">
        <v>1257</v>
      </c>
    </row>
    <row r="480" spans="1:26">
      <c r="A480" s="40" t="str">
        <f t="shared" si="7"/>
        <v>135-4</v>
      </c>
      <c r="B480" s="40">
        <v>5057</v>
      </c>
      <c r="C480" s="40">
        <v>2</v>
      </c>
      <c r="D480" s="40" t="s">
        <v>66</v>
      </c>
      <c r="E480" s="40">
        <v>135</v>
      </c>
      <c r="F480" s="40" t="s">
        <v>132</v>
      </c>
      <c r="G480" s="40">
        <v>4</v>
      </c>
      <c r="H480" s="40">
        <v>3102770</v>
      </c>
      <c r="I480" s="44">
        <v>0.83499999999999996</v>
      </c>
      <c r="J480" s="40">
        <v>0.85</v>
      </c>
      <c r="K480" s="44">
        <v>358.53999999999996</v>
      </c>
      <c r="L480" s="40">
        <v>359.39</v>
      </c>
      <c r="M480" s="40">
        <v>358.54</v>
      </c>
      <c r="N480" s="40">
        <v>359.39</v>
      </c>
      <c r="O480" s="40">
        <v>0</v>
      </c>
      <c r="P480" s="40" t="s">
        <v>138</v>
      </c>
      <c r="Q480" s="40" t="s">
        <v>1258</v>
      </c>
      <c r="R480" s="40" t="s">
        <v>134</v>
      </c>
      <c r="S480" s="40">
        <v>2</v>
      </c>
      <c r="T480" s="40">
        <v>107</v>
      </c>
      <c r="U480" s="40">
        <v>2</v>
      </c>
      <c r="V480" s="40" t="s">
        <v>136</v>
      </c>
      <c r="W480" s="40" t="s">
        <v>134</v>
      </c>
      <c r="Z480" s="40" t="s">
        <v>1259</v>
      </c>
    </row>
    <row r="481" spans="1:26">
      <c r="A481" s="40" t="str">
        <f t="shared" si="7"/>
        <v>136-1</v>
      </c>
      <c r="B481" s="40">
        <v>5057</v>
      </c>
      <c r="C481" s="40">
        <v>2</v>
      </c>
      <c r="D481" s="40" t="s">
        <v>66</v>
      </c>
      <c r="E481" s="40">
        <v>136</v>
      </c>
      <c r="F481" s="40" t="s">
        <v>132</v>
      </c>
      <c r="G481" s="40">
        <v>1</v>
      </c>
      <c r="H481" s="40">
        <v>3102772</v>
      </c>
      <c r="I481" s="44">
        <v>0.87</v>
      </c>
      <c r="J481" s="40">
        <v>0.85</v>
      </c>
      <c r="K481" s="44">
        <v>359.25</v>
      </c>
      <c r="L481" s="40">
        <v>360.1</v>
      </c>
      <c r="M481" s="40">
        <v>359.25</v>
      </c>
      <c r="N481" s="40">
        <v>360.1</v>
      </c>
      <c r="O481" s="40">
        <v>0</v>
      </c>
      <c r="P481" s="40" t="s">
        <v>138</v>
      </c>
      <c r="Q481" s="40" t="s">
        <v>1260</v>
      </c>
      <c r="R481" s="40" t="s">
        <v>134</v>
      </c>
      <c r="S481" s="40">
        <v>1</v>
      </c>
      <c r="T481" s="40">
        <v>107</v>
      </c>
      <c r="U481" s="40">
        <v>3</v>
      </c>
      <c r="V481" s="40" t="s">
        <v>136</v>
      </c>
      <c r="W481" s="40" t="s">
        <v>134</v>
      </c>
      <c r="Z481" s="40" t="s">
        <v>1261</v>
      </c>
    </row>
    <row r="482" spans="1:26">
      <c r="A482" s="40" t="str">
        <f t="shared" si="7"/>
        <v>136-2</v>
      </c>
      <c r="B482" s="40">
        <v>5057</v>
      </c>
      <c r="C482" s="40">
        <v>2</v>
      </c>
      <c r="D482" s="40" t="s">
        <v>66</v>
      </c>
      <c r="E482" s="40">
        <v>136</v>
      </c>
      <c r="F482" s="40" t="s">
        <v>132</v>
      </c>
      <c r="G482" s="40">
        <v>2</v>
      </c>
      <c r="H482" s="40">
        <v>3102774</v>
      </c>
      <c r="I482" s="44">
        <v>0.89500000000000002</v>
      </c>
      <c r="J482" s="40">
        <v>0.89</v>
      </c>
      <c r="K482" s="44">
        <v>360.12</v>
      </c>
      <c r="L482" s="40">
        <v>360.99</v>
      </c>
      <c r="M482" s="40">
        <v>360.1</v>
      </c>
      <c r="N482" s="40">
        <v>360.99</v>
      </c>
      <c r="O482" s="40">
        <v>0</v>
      </c>
      <c r="P482" s="40" t="s">
        <v>138</v>
      </c>
      <c r="Q482" s="40" t="s">
        <v>1262</v>
      </c>
      <c r="R482" s="40" t="s">
        <v>134</v>
      </c>
      <c r="S482" s="40">
        <v>1</v>
      </c>
      <c r="T482" s="40">
        <v>107</v>
      </c>
      <c r="U482" s="40">
        <v>4</v>
      </c>
      <c r="V482" s="40" t="s">
        <v>136</v>
      </c>
      <c r="W482" s="40" t="s">
        <v>134</v>
      </c>
      <c r="Z482" s="40" t="s">
        <v>1263</v>
      </c>
    </row>
    <row r="483" spans="1:26">
      <c r="A483" s="40" t="str">
        <f t="shared" si="7"/>
        <v>136-3</v>
      </c>
      <c r="B483" s="40">
        <v>5057</v>
      </c>
      <c r="C483" s="40">
        <v>2</v>
      </c>
      <c r="D483" s="40" t="s">
        <v>66</v>
      </c>
      <c r="E483" s="40">
        <v>136</v>
      </c>
      <c r="F483" s="40" t="s">
        <v>132</v>
      </c>
      <c r="G483" s="40">
        <v>3</v>
      </c>
      <c r="H483" s="40">
        <v>3102776</v>
      </c>
      <c r="I483" s="44">
        <v>0.88500000000000001</v>
      </c>
      <c r="J483" s="40">
        <v>0.88</v>
      </c>
      <c r="K483" s="44">
        <v>361.01499999999999</v>
      </c>
      <c r="L483" s="40">
        <v>361.87</v>
      </c>
      <c r="M483" s="40">
        <v>360.99</v>
      </c>
      <c r="N483" s="40">
        <v>361.87</v>
      </c>
      <c r="O483" s="40">
        <v>0</v>
      </c>
      <c r="P483" s="40" t="s">
        <v>138</v>
      </c>
      <c r="Q483" s="40" t="s">
        <v>1264</v>
      </c>
      <c r="R483" s="40" t="s">
        <v>134</v>
      </c>
      <c r="S483" s="40">
        <v>1</v>
      </c>
      <c r="T483" s="40">
        <v>107</v>
      </c>
      <c r="U483" s="40">
        <v>5</v>
      </c>
      <c r="V483" s="40" t="s">
        <v>137</v>
      </c>
      <c r="W483" s="40" t="s">
        <v>134</v>
      </c>
      <c r="Z483" s="40" t="s">
        <v>1265</v>
      </c>
    </row>
    <row r="484" spans="1:26">
      <c r="A484" s="40" t="str">
        <f t="shared" si="7"/>
        <v>136-4</v>
      </c>
      <c r="B484" s="46">
        <v>5057</v>
      </c>
      <c r="C484" s="46">
        <v>2</v>
      </c>
      <c r="D484" s="46" t="s">
        <v>66</v>
      </c>
      <c r="E484" s="46">
        <v>136</v>
      </c>
      <c r="F484" s="46" t="s">
        <v>132</v>
      </c>
      <c r="G484" s="46">
        <v>4</v>
      </c>
      <c r="H484" s="46">
        <v>3102778</v>
      </c>
      <c r="I484" s="44">
        <v>0.43</v>
      </c>
      <c r="J484" s="46">
        <v>0.43</v>
      </c>
      <c r="K484" s="44">
        <v>361.9</v>
      </c>
      <c r="L484" s="46">
        <v>362.3</v>
      </c>
      <c r="M484" s="46">
        <v>361.87</v>
      </c>
      <c r="N484" s="46">
        <v>362.3</v>
      </c>
      <c r="O484" s="46">
        <v>0</v>
      </c>
      <c r="P484" s="46" t="s">
        <v>138</v>
      </c>
      <c r="Q484" s="46" t="s">
        <v>1266</v>
      </c>
      <c r="R484" s="46" t="s">
        <v>134</v>
      </c>
      <c r="S484" s="46">
        <v>1</v>
      </c>
      <c r="T484" s="46">
        <v>108</v>
      </c>
      <c r="U484" s="46">
        <v>1</v>
      </c>
      <c r="V484" s="46" t="s">
        <v>135</v>
      </c>
      <c r="W484" s="46" t="s">
        <v>134</v>
      </c>
      <c r="X484" s="46"/>
      <c r="Y484" s="46"/>
      <c r="Z484" s="46" t="s">
        <v>1267</v>
      </c>
    </row>
    <row r="485" spans="1:26">
      <c r="A485" s="40" t="str">
        <f t="shared" si="7"/>
        <v>137-1</v>
      </c>
      <c r="B485" s="40">
        <v>5057</v>
      </c>
      <c r="C485" s="40">
        <v>2</v>
      </c>
      <c r="D485" s="40" t="s">
        <v>66</v>
      </c>
      <c r="E485" s="40">
        <v>137</v>
      </c>
      <c r="F485" s="40" t="s">
        <v>132</v>
      </c>
      <c r="G485" s="40">
        <v>1</v>
      </c>
      <c r="H485" s="40">
        <v>3102780</v>
      </c>
      <c r="I485" s="44">
        <v>0.8</v>
      </c>
      <c r="J485" s="40">
        <v>0.67</v>
      </c>
      <c r="K485" s="44">
        <v>362.3</v>
      </c>
      <c r="L485" s="40">
        <v>362.97</v>
      </c>
      <c r="M485" s="40">
        <v>362.3</v>
      </c>
      <c r="N485" s="40">
        <v>362.97</v>
      </c>
      <c r="O485" s="40">
        <v>0</v>
      </c>
      <c r="P485" s="40" t="s">
        <v>138</v>
      </c>
      <c r="Q485" s="40" t="s">
        <v>1268</v>
      </c>
      <c r="R485" s="40" t="s">
        <v>134</v>
      </c>
      <c r="S485" s="40">
        <v>1</v>
      </c>
      <c r="T485" s="40">
        <v>108</v>
      </c>
      <c r="U485" s="40">
        <v>2</v>
      </c>
      <c r="V485" s="40" t="s">
        <v>136</v>
      </c>
      <c r="W485" s="40" t="s">
        <v>134</v>
      </c>
      <c r="Z485" s="40" t="s">
        <v>1269</v>
      </c>
    </row>
    <row r="486" spans="1:26">
      <c r="A486" s="40" t="str">
        <f t="shared" si="7"/>
        <v>137-2</v>
      </c>
      <c r="B486" s="40">
        <v>5057</v>
      </c>
      <c r="C486" s="40">
        <v>2</v>
      </c>
      <c r="D486" s="40" t="s">
        <v>66</v>
      </c>
      <c r="E486" s="40">
        <v>137</v>
      </c>
      <c r="F486" s="40" t="s">
        <v>132</v>
      </c>
      <c r="G486" s="40">
        <v>2</v>
      </c>
      <c r="H486" s="40">
        <v>3102782</v>
      </c>
      <c r="I486" s="44">
        <v>0.83499999999999996</v>
      </c>
      <c r="J486" s="40">
        <v>0.84</v>
      </c>
      <c r="K486" s="44">
        <v>363.1</v>
      </c>
      <c r="L486" s="40">
        <v>363.81</v>
      </c>
      <c r="M486" s="40">
        <v>362.97</v>
      </c>
      <c r="N486" s="40">
        <v>363.81</v>
      </c>
      <c r="O486" s="40">
        <v>0</v>
      </c>
      <c r="P486" s="40" t="s">
        <v>138</v>
      </c>
      <c r="Q486" s="40" t="s">
        <v>1270</v>
      </c>
      <c r="R486" s="40" t="s">
        <v>134</v>
      </c>
      <c r="S486" s="40">
        <v>1</v>
      </c>
      <c r="T486" s="40">
        <v>108</v>
      </c>
      <c r="U486" s="40">
        <v>3</v>
      </c>
      <c r="V486" s="40" t="s">
        <v>136</v>
      </c>
      <c r="W486" s="40" t="s">
        <v>134</v>
      </c>
      <c r="Z486" s="40" t="s">
        <v>1271</v>
      </c>
    </row>
    <row r="487" spans="1:26">
      <c r="A487" s="40" t="str">
        <f t="shared" si="7"/>
        <v>137-3</v>
      </c>
      <c r="B487" s="40">
        <v>5057</v>
      </c>
      <c r="C487" s="40">
        <v>2</v>
      </c>
      <c r="D487" s="40" t="s">
        <v>66</v>
      </c>
      <c r="E487" s="40">
        <v>137</v>
      </c>
      <c r="F487" s="40" t="s">
        <v>132</v>
      </c>
      <c r="G487" s="40">
        <v>3</v>
      </c>
      <c r="H487" s="40">
        <v>3102784</v>
      </c>
      <c r="I487" s="44">
        <v>0.60499999999999998</v>
      </c>
      <c r="J487" s="40">
        <v>0.61</v>
      </c>
      <c r="K487" s="44">
        <v>363.935</v>
      </c>
      <c r="L487" s="40">
        <v>364.42</v>
      </c>
      <c r="M487" s="40">
        <v>363.81</v>
      </c>
      <c r="N487" s="40">
        <v>364.42</v>
      </c>
      <c r="O487" s="40">
        <v>0</v>
      </c>
      <c r="P487" s="40" t="s">
        <v>138</v>
      </c>
      <c r="Q487" s="40" t="s">
        <v>1272</v>
      </c>
      <c r="R487" s="40" t="s">
        <v>134</v>
      </c>
      <c r="S487" s="40">
        <v>1</v>
      </c>
      <c r="T487" s="40">
        <v>108</v>
      </c>
      <c r="U487" s="40">
        <v>4</v>
      </c>
      <c r="V487" s="40" t="s">
        <v>136</v>
      </c>
      <c r="W487" s="40" t="s">
        <v>134</v>
      </c>
      <c r="Z487" s="40" t="s">
        <v>1273</v>
      </c>
    </row>
    <row r="488" spans="1:26">
      <c r="A488" s="40" t="str">
        <f t="shared" si="7"/>
        <v>137-4</v>
      </c>
      <c r="B488" s="46">
        <v>5057</v>
      </c>
      <c r="C488" s="46">
        <v>2</v>
      </c>
      <c r="D488" s="46" t="s">
        <v>66</v>
      </c>
      <c r="E488" s="46">
        <v>137</v>
      </c>
      <c r="F488" s="46" t="s">
        <v>132</v>
      </c>
      <c r="G488" s="46">
        <v>4</v>
      </c>
      <c r="H488" s="46">
        <v>3102786</v>
      </c>
      <c r="I488" s="44">
        <v>0.83</v>
      </c>
      <c r="J488" s="46">
        <v>0.83</v>
      </c>
      <c r="K488" s="44">
        <v>364.54</v>
      </c>
      <c r="L488" s="46">
        <v>365.25</v>
      </c>
      <c r="M488" s="46">
        <v>364.42</v>
      </c>
      <c r="N488" s="46">
        <v>365.25</v>
      </c>
      <c r="O488" s="46">
        <v>0</v>
      </c>
      <c r="P488" s="46" t="s">
        <v>138</v>
      </c>
      <c r="Q488" s="46" t="s">
        <v>1274</v>
      </c>
      <c r="R488" s="46" t="s">
        <v>134</v>
      </c>
      <c r="S488" s="46">
        <v>1</v>
      </c>
      <c r="T488" s="46">
        <v>108</v>
      </c>
      <c r="U488" s="46">
        <v>5</v>
      </c>
      <c r="V488" s="46" t="s">
        <v>137</v>
      </c>
      <c r="W488" s="46" t="s">
        <v>134</v>
      </c>
      <c r="X488" s="46"/>
      <c r="Y488" s="46"/>
      <c r="Z488" s="46" t="s">
        <v>1275</v>
      </c>
    </row>
    <row r="489" spans="1:26">
      <c r="A489" s="40" t="str">
        <f t="shared" si="7"/>
        <v>138-1</v>
      </c>
      <c r="B489" s="40">
        <v>5057</v>
      </c>
      <c r="C489" s="40">
        <v>2</v>
      </c>
      <c r="D489" s="40" t="s">
        <v>66</v>
      </c>
      <c r="E489" s="40">
        <v>138</v>
      </c>
      <c r="F489" s="40" t="s">
        <v>132</v>
      </c>
      <c r="G489" s="40">
        <v>1</v>
      </c>
      <c r="H489" s="40">
        <v>3102788</v>
      </c>
      <c r="I489" s="44">
        <v>0.89500000000000002</v>
      </c>
      <c r="J489" s="40">
        <v>0.9</v>
      </c>
      <c r="K489" s="44">
        <v>365.35</v>
      </c>
      <c r="L489" s="40">
        <v>366.25</v>
      </c>
      <c r="M489" s="40">
        <v>365.35</v>
      </c>
      <c r="N489" s="40">
        <v>366.25</v>
      </c>
      <c r="O489" s="40">
        <v>0</v>
      </c>
      <c r="P489" s="40" t="s">
        <v>138</v>
      </c>
      <c r="Q489" s="40" t="s">
        <v>1276</v>
      </c>
      <c r="R489" s="40" t="s">
        <v>134</v>
      </c>
      <c r="S489" s="40">
        <v>1</v>
      </c>
      <c r="T489" s="40">
        <v>109</v>
      </c>
      <c r="U489" s="40">
        <v>1</v>
      </c>
      <c r="V489" s="40" t="s">
        <v>135</v>
      </c>
      <c r="W489" s="40" t="s">
        <v>134</v>
      </c>
      <c r="Z489" s="40" t="s">
        <v>1277</v>
      </c>
    </row>
    <row r="490" spans="1:26">
      <c r="A490" s="40" t="str">
        <f t="shared" si="7"/>
        <v>138-2</v>
      </c>
      <c r="B490" s="40">
        <v>5057</v>
      </c>
      <c r="C490" s="40">
        <v>2</v>
      </c>
      <c r="D490" s="40" t="s">
        <v>66</v>
      </c>
      <c r="E490" s="40">
        <v>138</v>
      </c>
      <c r="F490" s="40" t="s">
        <v>132</v>
      </c>
      <c r="G490" s="40">
        <v>2</v>
      </c>
      <c r="H490" s="40">
        <v>3102790</v>
      </c>
      <c r="I490" s="44">
        <v>0.87</v>
      </c>
      <c r="J490" s="40">
        <v>0.86</v>
      </c>
      <c r="K490" s="44">
        <v>366.245</v>
      </c>
      <c r="L490" s="40">
        <v>367.11</v>
      </c>
      <c r="M490" s="40">
        <v>366.25</v>
      </c>
      <c r="N490" s="40">
        <v>367.11</v>
      </c>
      <c r="O490" s="40">
        <v>0</v>
      </c>
      <c r="P490" s="40" t="s">
        <v>138</v>
      </c>
      <c r="Q490" s="40" t="s">
        <v>1278</v>
      </c>
      <c r="R490" s="40" t="s">
        <v>134</v>
      </c>
      <c r="S490" s="40">
        <v>1</v>
      </c>
      <c r="T490" s="40">
        <v>109</v>
      </c>
      <c r="U490" s="40">
        <v>2</v>
      </c>
      <c r="V490" s="40" t="s">
        <v>136</v>
      </c>
      <c r="W490" s="40" t="s">
        <v>134</v>
      </c>
      <c r="Z490" s="40" t="s">
        <v>1279</v>
      </c>
    </row>
    <row r="491" spans="1:26">
      <c r="A491" s="40" t="str">
        <f t="shared" si="7"/>
        <v>138-3</v>
      </c>
      <c r="B491" s="40">
        <v>5057</v>
      </c>
      <c r="C491" s="40">
        <v>2</v>
      </c>
      <c r="D491" s="40" t="s">
        <v>66</v>
      </c>
      <c r="E491" s="40">
        <v>138</v>
      </c>
      <c r="F491" s="40" t="s">
        <v>132</v>
      </c>
      <c r="G491" s="40">
        <v>3</v>
      </c>
      <c r="H491" s="40">
        <v>3102792</v>
      </c>
      <c r="I491" s="44">
        <v>0.83</v>
      </c>
      <c r="J491" s="40">
        <v>0.82</v>
      </c>
      <c r="K491" s="44">
        <v>367.11500000000001</v>
      </c>
      <c r="L491" s="40">
        <v>367.93</v>
      </c>
      <c r="M491" s="40">
        <v>367.11</v>
      </c>
      <c r="N491" s="40">
        <v>367.93</v>
      </c>
      <c r="O491" s="40">
        <v>0</v>
      </c>
      <c r="P491" s="40" t="s">
        <v>138</v>
      </c>
      <c r="Q491" s="40" t="s">
        <v>1280</v>
      </c>
      <c r="R491" s="40" t="s">
        <v>134</v>
      </c>
      <c r="S491" s="40">
        <v>1</v>
      </c>
      <c r="T491" s="40">
        <v>109</v>
      </c>
      <c r="U491" s="40">
        <v>3</v>
      </c>
      <c r="V491" s="40" t="s">
        <v>136</v>
      </c>
      <c r="W491" s="40" t="s">
        <v>134</v>
      </c>
      <c r="Z491" s="40" t="s">
        <v>1281</v>
      </c>
    </row>
    <row r="492" spans="1:26">
      <c r="A492" s="40" t="str">
        <f t="shared" si="7"/>
        <v>138-4</v>
      </c>
      <c r="B492" s="46">
        <v>5057</v>
      </c>
      <c r="C492" s="46">
        <v>2</v>
      </c>
      <c r="D492" s="46" t="s">
        <v>66</v>
      </c>
      <c r="E492" s="46">
        <v>138</v>
      </c>
      <c r="F492" s="46" t="s">
        <v>132</v>
      </c>
      <c r="G492" s="46">
        <v>4</v>
      </c>
      <c r="H492" s="46">
        <v>3102794</v>
      </c>
      <c r="I492" s="44">
        <v>0.47499999999999998</v>
      </c>
      <c r="J492" s="46">
        <v>0.45</v>
      </c>
      <c r="K492" s="44">
        <v>367.94499999999999</v>
      </c>
      <c r="L492" s="46">
        <v>368.38</v>
      </c>
      <c r="M492" s="46">
        <v>367.93</v>
      </c>
      <c r="N492" s="46">
        <v>368.38</v>
      </c>
      <c r="O492" s="46">
        <v>0</v>
      </c>
      <c r="P492" s="46" t="s">
        <v>138</v>
      </c>
      <c r="Q492" s="46" t="s">
        <v>1282</v>
      </c>
      <c r="R492" s="46" t="s">
        <v>134</v>
      </c>
      <c r="S492" s="46">
        <v>1</v>
      </c>
      <c r="T492" s="46">
        <v>109</v>
      </c>
      <c r="U492" s="46">
        <v>4</v>
      </c>
      <c r="V492" s="46" t="s">
        <v>136</v>
      </c>
      <c r="W492" s="46" t="s">
        <v>134</v>
      </c>
      <c r="X492" s="46"/>
      <c r="Y492" s="46"/>
      <c r="Z492" s="46" t="s">
        <v>1283</v>
      </c>
    </row>
    <row r="493" spans="1:26">
      <c r="A493" s="40" t="str">
        <f t="shared" si="7"/>
        <v>139-1</v>
      </c>
      <c r="B493" s="40">
        <v>5057</v>
      </c>
      <c r="C493" s="40">
        <v>2</v>
      </c>
      <c r="D493" s="40" t="s">
        <v>66</v>
      </c>
      <c r="E493" s="40">
        <v>139</v>
      </c>
      <c r="F493" s="40" t="s">
        <v>132</v>
      </c>
      <c r="G493" s="40">
        <v>1</v>
      </c>
      <c r="H493" s="40">
        <v>3102796</v>
      </c>
      <c r="I493" s="44">
        <v>0.76500000000000001</v>
      </c>
      <c r="J493" s="40">
        <v>0.75</v>
      </c>
      <c r="K493" s="44">
        <v>368.4</v>
      </c>
      <c r="L493" s="40">
        <v>369.15</v>
      </c>
      <c r="M493" s="40">
        <v>368.4</v>
      </c>
      <c r="N493" s="40">
        <v>369.15</v>
      </c>
      <c r="O493" s="40">
        <v>0</v>
      </c>
      <c r="P493" s="40" t="s">
        <v>138</v>
      </c>
      <c r="Q493" s="40" t="s">
        <v>1284</v>
      </c>
      <c r="R493" s="40" t="s">
        <v>134</v>
      </c>
      <c r="S493" s="40">
        <v>1</v>
      </c>
      <c r="T493" s="40">
        <v>109</v>
      </c>
      <c r="U493" s="40">
        <v>5</v>
      </c>
      <c r="V493" s="40" t="s">
        <v>137</v>
      </c>
      <c r="W493" s="40" t="s">
        <v>134</v>
      </c>
      <c r="Z493" s="40" t="s">
        <v>1285</v>
      </c>
    </row>
    <row r="494" spans="1:26">
      <c r="A494" s="40" t="str">
        <f t="shared" si="7"/>
        <v>139-2</v>
      </c>
      <c r="B494" s="40">
        <v>5057</v>
      </c>
      <c r="C494" s="40">
        <v>2</v>
      </c>
      <c r="D494" s="40" t="s">
        <v>66</v>
      </c>
      <c r="E494" s="40">
        <v>139</v>
      </c>
      <c r="F494" s="40" t="s">
        <v>132</v>
      </c>
      <c r="G494" s="40">
        <v>2</v>
      </c>
      <c r="H494" s="40">
        <v>3102798</v>
      </c>
      <c r="I494" s="44">
        <v>0.72</v>
      </c>
      <c r="J494" s="40">
        <v>0.7</v>
      </c>
      <c r="K494" s="44">
        <v>369.16499999999996</v>
      </c>
      <c r="L494" s="40">
        <v>369.85</v>
      </c>
      <c r="M494" s="40">
        <v>369.15</v>
      </c>
      <c r="N494" s="40">
        <v>369.85</v>
      </c>
      <c r="O494" s="40">
        <v>0</v>
      </c>
      <c r="P494" s="40" t="s">
        <v>138</v>
      </c>
      <c r="Q494" s="40" t="s">
        <v>1286</v>
      </c>
      <c r="R494" s="40" t="s">
        <v>134</v>
      </c>
      <c r="S494" s="40">
        <v>1</v>
      </c>
      <c r="T494" s="40">
        <v>110</v>
      </c>
      <c r="U494" s="40">
        <v>1</v>
      </c>
      <c r="V494" s="40" t="s">
        <v>135</v>
      </c>
      <c r="W494" s="40" t="s">
        <v>134</v>
      </c>
      <c r="Z494" s="40" t="s">
        <v>1287</v>
      </c>
    </row>
    <row r="495" spans="1:26">
      <c r="A495" s="40" t="str">
        <f t="shared" si="7"/>
        <v>139-3</v>
      </c>
      <c r="B495" s="40">
        <v>5057</v>
      </c>
      <c r="C495" s="40">
        <v>2</v>
      </c>
      <c r="D495" s="40" t="s">
        <v>66</v>
      </c>
      <c r="E495" s="40">
        <v>139</v>
      </c>
      <c r="F495" s="40" t="s">
        <v>132</v>
      </c>
      <c r="G495" s="40">
        <v>3</v>
      </c>
      <c r="H495" s="40">
        <v>3102800</v>
      </c>
      <c r="I495" s="44">
        <v>0.71499999999999997</v>
      </c>
      <c r="J495" s="40">
        <v>0.7</v>
      </c>
      <c r="K495" s="44">
        <v>369.88499999999999</v>
      </c>
      <c r="L495" s="40">
        <v>370.55</v>
      </c>
      <c r="M495" s="40">
        <v>369.85</v>
      </c>
      <c r="N495" s="40">
        <v>370.55</v>
      </c>
      <c r="O495" s="40">
        <v>0</v>
      </c>
      <c r="P495" s="40" t="s">
        <v>138</v>
      </c>
      <c r="Q495" s="40" t="s">
        <v>1288</v>
      </c>
      <c r="R495" s="40" t="s">
        <v>134</v>
      </c>
      <c r="S495" s="40">
        <v>1</v>
      </c>
      <c r="T495" s="40">
        <v>110</v>
      </c>
      <c r="U495" s="40">
        <v>2</v>
      </c>
      <c r="V495" s="40" t="s">
        <v>136</v>
      </c>
      <c r="W495" s="40" t="s">
        <v>134</v>
      </c>
      <c r="Z495" s="40" t="s">
        <v>1289</v>
      </c>
    </row>
    <row r="496" spans="1:26">
      <c r="A496" s="40" t="str">
        <f t="shared" si="7"/>
        <v>139-4</v>
      </c>
      <c r="B496" s="40">
        <v>5057</v>
      </c>
      <c r="C496" s="40">
        <v>2</v>
      </c>
      <c r="D496" s="40" t="s">
        <v>66</v>
      </c>
      <c r="E496" s="40">
        <v>139</v>
      </c>
      <c r="F496" s="40" t="s">
        <v>132</v>
      </c>
      <c r="G496" s="40">
        <v>4</v>
      </c>
      <c r="H496" s="40">
        <v>3102802</v>
      </c>
      <c r="I496" s="44">
        <v>0.95499999999999996</v>
      </c>
      <c r="J496" s="40">
        <v>0.92</v>
      </c>
      <c r="K496" s="44">
        <v>370.59999999999997</v>
      </c>
      <c r="L496" s="40">
        <v>371.47</v>
      </c>
      <c r="M496" s="40">
        <v>370.55</v>
      </c>
      <c r="N496" s="40">
        <v>371.47</v>
      </c>
      <c r="O496" s="40">
        <v>0</v>
      </c>
      <c r="P496" s="40" t="s">
        <v>138</v>
      </c>
      <c r="Q496" s="40" t="s">
        <v>1290</v>
      </c>
      <c r="R496" s="40" t="s">
        <v>134</v>
      </c>
      <c r="S496" s="40">
        <v>1</v>
      </c>
      <c r="T496" s="40">
        <v>110</v>
      </c>
      <c r="U496" s="40">
        <v>3</v>
      </c>
      <c r="V496" s="40" t="s">
        <v>136</v>
      </c>
      <c r="W496" s="40" t="s">
        <v>134</v>
      </c>
      <c r="Z496" s="40" t="s">
        <v>1291</v>
      </c>
    </row>
    <row r="497" spans="1:26">
      <c r="A497" s="40" t="str">
        <f t="shared" si="7"/>
        <v>140-1</v>
      </c>
      <c r="B497" s="46">
        <v>5057</v>
      </c>
      <c r="C497" s="46">
        <v>2</v>
      </c>
      <c r="D497" s="46" t="s">
        <v>66</v>
      </c>
      <c r="E497" s="46">
        <v>140</v>
      </c>
      <c r="F497" s="46" t="s">
        <v>132</v>
      </c>
      <c r="G497" s="46">
        <v>1</v>
      </c>
      <c r="H497" s="46">
        <v>3102804</v>
      </c>
      <c r="I497" s="44">
        <v>0.97499999999999998</v>
      </c>
      <c r="J497" s="46">
        <v>0.96</v>
      </c>
      <c r="K497" s="44">
        <v>371.45</v>
      </c>
      <c r="L497" s="46">
        <v>372.41</v>
      </c>
      <c r="M497" s="46">
        <v>371.45</v>
      </c>
      <c r="N497" s="46">
        <v>372.41</v>
      </c>
      <c r="O497" s="46">
        <v>0</v>
      </c>
      <c r="P497" s="46" t="s">
        <v>138</v>
      </c>
      <c r="Q497" s="46" t="s">
        <v>1292</v>
      </c>
      <c r="R497" s="46" t="s">
        <v>134</v>
      </c>
      <c r="S497" s="46">
        <v>1</v>
      </c>
      <c r="T497" s="46">
        <v>110</v>
      </c>
      <c r="U497" s="46">
        <v>4</v>
      </c>
      <c r="V497" s="46" t="s">
        <v>136</v>
      </c>
      <c r="W497" s="46" t="s">
        <v>134</v>
      </c>
      <c r="X497" s="46"/>
      <c r="Y497" s="46"/>
      <c r="Z497" s="46" t="s">
        <v>1293</v>
      </c>
    </row>
    <row r="498" spans="1:26">
      <c r="A498" s="40" t="str">
        <f t="shared" si="7"/>
        <v>140-2</v>
      </c>
      <c r="B498" s="40">
        <v>5057</v>
      </c>
      <c r="C498" s="40">
        <v>2</v>
      </c>
      <c r="D498" s="40" t="s">
        <v>66</v>
      </c>
      <c r="E498" s="40">
        <v>140</v>
      </c>
      <c r="F498" s="40" t="s">
        <v>132</v>
      </c>
      <c r="G498" s="40">
        <v>2</v>
      </c>
      <c r="H498" s="40">
        <v>3102806</v>
      </c>
      <c r="I498" s="44">
        <v>0.73499999999999999</v>
      </c>
      <c r="J498" s="40">
        <v>0.72</v>
      </c>
      <c r="K498" s="44">
        <v>372.42500000000001</v>
      </c>
      <c r="L498" s="40">
        <v>373.13</v>
      </c>
      <c r="M498" s="40">
        <v>372.41</v>
      </c>
      <c r="N498" s="40">
        <v>373.13</v>
      </c>
      <c r="O498" s="40">
        <v>0</v>
      </c>
      <c r="P498" s="40" t="s">
        <v>138</v>
      </c>
      <c r="Q498" s="40" t="s">
        <v>1294</v>
      </c>
      <c r="R498" s="40" t="s">
        <v>134</v>
      </c>
      <c r="S498" s="40">
        <v>1</v>
      </c>
      <c r="T498" s="40">
        <v>110</v>
      </c>
      <c r="U498" s="40">
        <v>5</v>
      </c>
      <c r="V498" s="40" t="s">
        <v>137</v>
      </c>
      <c r="W498" s="40" t="s">
        <v>134</v>
      </c>
      <c r="Z498" s="40" t="s">
        <v>1295</v>
      </c>
    </row>
    <row r="499" spans="1:26">
      <c r="A499" s="40" t="str">
        <f t="shared" si="7"/>
        <v>140-3</v>
      </c>
      <c r="B499" s="46">
        <v>5057</v>
      </c>
      <c r="C499" s="46">
        <v>2</v>
      </c>
      <c r="D499" s="46" t="s">
        <v>66</v>
      </c>
      <c r="E499" s="46">
        <v>140</v>
      </c>
      <c r="F499" s="46" t="s">
        <v>132</v>
      </c>
      <c r="G499" s="46">
        <v>3</v>
      </c>
      <c r="H499" s="46">
        <v>3102808</v>
      </c>
      <c r="I499" s="44">
        <v>0.66</v>
      </c>
      <c r="J499" s="46">
        <v>0.66</v>
      </c>
      <c r="K499" s="44">
        <v>373.16</v>
      </c>
      <c r="L499" s="46">
        <v>373.79</v>
      </c>
      <c r="M499" s="46">
        <v>373.13</v>
      </c>
      <c r="N499" s="46">
        <v>373.79</v>
      </c>
      <c r="O499" s="46">
        <v>0</v>
      </c>
      <c r="P499" s="46" t="s">
        <v>133</v>
      </c>
      <c r="Q499" s="46" t="s">
        <v>1296</v>
      </c>
      <c r="R499" s="46" t="s">
        <v>134</v>
      </c>
      <c r="S499" s="46">
        <v>1</v>
      </c>
      <c r="T499" s="46">
        <v>111</v>
      </c>
      <c r="U499" s="46">
        <v>1</v>
      </c>
      <c r="V499" s="46" t="s">
        <v>135</v>
      </c>
      <c r="W499" s="46" t="s">
        <v>134</v>
      </c>
      <c r="X499" s="46"/>
      <c r="Y499" s="46"/>
      <c r="Z499" s="46" t="s">
        <v>1297</v>
      </c>
    </row>
    <row r="500" spans="1:26">
      <c r="A500" s="40" t="str">
        <f t="shared" si="7"/>
        <v>140-4</v>
      </c>
      <c r="B500" s="46">
        <v>5057</v>
      </c>
      <c r="C500" s="46">
        <v>2</v>
      </c>
      <c r="D500" s="46" t="s">
        <v>66</v>
      </c>
      <c r="E500" s="46">
        <v>140</v>
      </c>
      <c r="F500" s="46" t="s">
        <v>132</v>
      </c>
      <c r="G500" s="46">
        <v>4</v>
      </c>
      <c r="H500" s="46">
        <v>3102810</v>
      </c>
      <c r="I500" s="44">
        <v>0.69</v>
      </c>
      <c r="J500" s="46">
        <v>0.68</v>
      </c>
      <c r="K500" s="44">
        <v>373.82000000000005</v>
      </c>
      <c r="L500" s="46">
        <v>374.47</v>
      </c>
      <c r="M500" s="46">
        <v>373.79</v>
      </c>
      <c r="N500" s="46">
        <v>374.47</v>
      </c>
      <c r="O500" s="46">
        <v>0</v>
      </c>
      <c r="P500" s="46" t="s">
        <v>133</v>
      </c>
      <c r="Q500" s="46" t="s">
        <v>1298</v>
      </c>
      <c r="R500" s="46" t="s">
        <v>134</v>
      </c>
      <c r="S500" s="46">
        <v>1</v>
      </c>
      <c r="T500" s="46">
        <v>111</v>
      </c>
      <c r="U500" s="46">
        <v>2</v>
      </c>
      <c r="V500" s="46" t="s">
        <v>136</v>
      </c>
      <c r="W500" s="46" t="s">
        <v>134</v>
      </c>
      <c r="X500" s="46"/>
      <c r="Y500" s="46"/>
      <c r="Z500" s="46" t="s">
        <v>1299</v>
      </c>
    </row>
    <row r="501" spans="1:26">
      <c r="A501" s="40" t="str">
        <f t="shared" si="7"/>
        <v>141-1</v>
      </c>
      <c r="B501" s="40">
        <v>5057</v>
      </c>
      <c r="C501" s="40">
        <v>2</v>
      </c>
      <c r="D501" s="40" t="s">
        <v>66</v>
      </c>
      <c r="E501" s="40">
        <v>141</v>
      </c>
      <c r="F501" s="40" t="s">
        <v>132</v>
      </c>
      <c r="G501" s="40">
        <v>1</v>
      </c>
      <c r="H501" s="40">
        <v>3102812</v>
      </c>
      <c r="I501" s="44">
        <v>0.71</v>
      </c>
      <c r="J501" s="40">
        <v>0.7</v>
      </c>
      <c r="K501" s="44">
        <v>374.5</v>
      </c>
      <c r="L501" s="40">
        <v>375.2</v>
      </c>
      <c r="M501" s="40">
        <v>374.5</v>
      </c>
      <c r="N501" s="40">
        <v>375.2</v>
      </c>
      <c r="O501" s="40">
        <v>0</v>
      </c>
      <c r="P501" s="40" t="s">
        <v>133</v>
      </c>
      <c r="Q501" s="40" t="s">
        <v>1300</v>
      </c>
      <c r="R501" s="40" t="s">
        <v>134</v>
      </c>
      <c r="S501" s="40">
        <v>1</v>
      </c>
      <c r="T501" s="40">
        <v>111</v>
      </c>
      <c r="U501" s="40">
        <v>3</v>
      </c>
      <c r="V501" s="40" t="s">
        <v>136</v>
      </c>
      <c r="W501" s="40" t="s">
        <v>134</v>
      </c>
      <c r="Z501" s="40" t="s">
        <v>1301</v>
      </c>
    </row>
    <row r="502" spans="1:26">
      <c r="A502" s="40" t="str">
        <f t="shared" si="7"/>
        <v>141-2</v>
      </c>
      <c r="B502" s="40">
        <v>5057</v>
      </c>
      <c r="C502" s="40">
        <v>2</v>
      </c>
      <c r="D502" s="40" t="s">
        <v>66</v>
      </c>
      <c r="E502" s="40">
        <v>141</v>
      </c>
      <c r="F502" s="40" t="s">
        <v>132</v>
      </c>
      <c r="G502" s="40">
        <v>2</v>
      </c>
      <c r="H502" s="40">
        <v>3102814</v>
      </c>
      <c r="I502" s="44">
        <v>0.62</v>
      </c>
      <c r="J502" s="40">
        <v>0.61</v>
      </c>
      <c r="K502" s="44">
        <v>375.21</v>
      </c>
      <c r="L502" s="40">
        <v>375.81</v>
      </c>
      <c r="M502" s="40">
        <v>375.2</v>
      </c>
      <c r="N502" s="40">
        <v>375.81</v>
      </c>
      <c r="O502" s="40">
        <v>0</v>
      </c>
      <c r="P502" s="40" t="s">
        <v>133</v>
      </c>
      <c r="Q502" s="40" t="s">
        <v>1302</v>
      </c>
      <c r="R502" s="40" t="s">
        <v>134</v>
      </c>
      <c r="S502" s="40">
        <v>1</v>
      </c>
      <c r="T502" s="40">
        <v>111</v>
      </c>
      <c r="U502" s="40">
        <v>4</v>
      </c>
      <c r="V502" s="40" t="s">
        <v>136</v>
      </c>
      <c r="W502" s="40" t="s">
        <v>134</v>
      </c>
      <c r="Z502" s="40" t="s">
        <v>1303</v>
      </c>
    </row>
    <row r="503" spans="1:26">
      <c r="A503" s="40" t="str">
        <f t="shared" si="7"/>
        <v>141-3</v>
      </c>
      <c r="B503" s="40">
        <v>5057</v>
      </c>
      <c r="C503" s="40">
        <v>2</v>
      </c>
      <c r="D503" s="40" t="s">
        <v>66</v>
      </c>
      <c r="E503" s="40">
        <v>141</v>
      </c>
      <c r="F503" s="40" t="s">
        <v>132</v>
      </c>
      <c r="G503" s="40">
        <v>3</v>
      </c>
      <c r="H503" s="40">
        <v>3102816</v>
      </c>
      <c r="I503" s="44">
        <v>0.9</v>
      </c>
      <c r="J503" s="40">
        <v>0.89</v>
      </c>
      <c r="K503" s="44">
        <v>375.83</v>
      </c>
      <c r="L503" s="40">
        <v>376.7</v>
      </c>
      <c r="M503" s="40">
        <v>375.81</v>
      </c>
      <c r="N503" s="40">
        <v>376.7</v>
      </c>
      <c r="O503" s="40">
        <v>0</v>
      </c>
      <c r="P503" s="40" t="s">
        <v>133</v>
      </c>
      <c r="Q503" s="40" t="s">
        <v>1304</v>
      </c>
      <c r="R503" s="40" t="s">
        <v>134</v>
      </c>
      <c r="S503" s="40">
        <v>1</v>
      </c>
      <c r="T503" s="40">
        <v>111</v>
      </c>
      <c r="U503" s="40">
        <v>5</v>
      </c>
      <c r="V503" s="40" t="s">
        <v>137</v>
      </c>
      <c r="W503" s="40" t="s">
        <v>134</v>
      </c>
      <c r="Z503" s="40" t="s">
        <v>1305</v>
      </c>
    </row>
    <row r="504" spans="1:26">
      <c r="A504" s="40" t="str">
        <f t="shared" si="7"/>
        <v>141-4</v>
      </c>
      <c r="B504" s="40">
        <v>5057</v>
      </c>
      <c r="C504" s="40">
        <v>2</v>
      </c>
      <c r="D504" s="40" t="s">
        <v>66</v>
      </c>
      <c r="E504" s="40">
        <v>141</v>
      </c>
      <c r="F504" s="40" t="s">
        <v>132</v>
      </c>
      <c r="G504" s="40">
        <v>4</v>
      </c>
      <c r="H504" s="40">
        <v>3102818</v>
      </c>
      <c r="I504" s="44">
        <v>0.84</v>
      </c>
      <c r="J504" s="40">
        <v>0.84</v>
      </c>
      <c r="K504" s="44">
        <v>376.72999999999996</v>
      </c>
      <c r="L504" s="40">
        <v>377.54</v>
      </c>
      <c r="M504" s="40">
        <v>376.7</v>
      </c>
      <c r="N504" s="40">
        <v>377.54</v>
      </c>
      <c r="O504" s="40">
        <v>0</v>
      </c>
      <c r="P504" s="40" t="s">
        <v>138</v>
      </c>
      <c r="Q504" s="40" t="s">
        <v>1306</v>
      </c>
      <c r="R504" s="40" t="s">
        <v>134</v>
      </c>
      <c r="S504" s="40">
        <v>1</v>
      </c>
      <c r="T504" s="40">
        <v>112</v>
      </c>
      <c r="U504" s="40">
        <v>1</v>
      </c>
      <c r="V504" s="40" t="s">
        <v>135</v>
      </c>
      <c r="W504" s="40" t="s">
        <v>134</v>
      </c>
      <c r="Z504" s="40" t="s">
        <v>1307</v>
      </c>
    </row>
    <row r="505" spans="1:26">
      <c r="A505" s="40" t="str">
        <f t="shared" si="7"/>
        <v>142-1</v>
      </c>
      <c r="B505" s="40">
        <v>5057</v>
      </c>
      <c r="C505" s="40">
        <v>2</v>
      </c>
      <c r="D505" s="40" t="s">
        <v>66</v>
      </c>
      <c r="E505" s="40">
        <v>142</v>
      </c>
      <c r="F505" s="40" t="s">
        <v>132</v>
      </c>
      <c r="G505" s="40">
        <v>1</v>
      </c>
      <c r="H505" s="40">
        <v>3102820</v>
      </c>
      <c r="I505" s="44">
        <v>0.86</v>
      </c>
      <c r="J505" s="40">
        <v>0.83</v>
      </c>
      <c r="K505" s="44">
        <v>377.55</v>
      </c>
      <c r="L505" s="40">
        <v>378.38</v>
      </c>
      <c r="M505" s="40">
        <v>377.55</v>
      </c>
      <c r="N505" s="40">
        <v>378.38</v>
      </c>
      <c r="O505" s="40">
        <v>0</v>
      </c>
      <c r="P505" s="40" t="s">
        <v>138</v>
      </c>
      <c r="Q505" s="40" t="s">
        <v>1308</v>
      </c>
      <c r="R505" s="40" t="s">
        <v>134</v>
      </c>
      <c r="S505" s="40">
        <v>1</v>
      </c>
      <c r="T505" s="40">
        <v>112</v>
      </c>
      <c r="U505" s="40">
        <v>2</v>
      </c>
      <c r="V505" s="40" t="s">
        <v>136</v>
      </c>
      <c r="W505" s="40" t="s">
        <v>134</v>
      </c>
      <c r="Z505" s="40" t="s">
        <v>1309</v>
      </c>
    </row>
    <row r="506" spans="1:26">
      <c r="A506" s="40" t="str">
        <f t="shared" si="7"/>
        <v>142-2</v>
      </c>
      <c r="B506" s="40">
        <v>5057</v>
      </c>
      <c r="C506" s="40">
        <v>2</v>
      </c>
      <c r="D506" s="40" t="s">
        <v>66</v>
      </c>
      <c r="E506" s="40">
        <v>142</v>
      </c>
      <c r="F506" s="40" t="s">
        <v>132</v>
      </c>
      <c r="G506" s="40">
        <v>2</v>
      </c>
      <c r="H506" s="40">
        <v>3102822</v>
      </c>
      <c r="I506" s="44">
        <v>0.745</v>
      </c>
      <c r="J506" s="40">
        <v>0.71</v>
      </c>
      <c r="K506" s="44">
        <v>378.41</v>
      </c>
      <c r="L506" s="40">
        <v>379.09</v>
      </c>
      <c r="M506" s="40">
        <v>378.38</v>
      </c>
      <c r="N506" s="40">
        <v>379.09</v>
      </c>
      <c r="O506" s="40">
        <v>0</v>
      </c>
      <c r="P506" s="40" t="s">
        <v>138</v>
      </c>
      <c r="Q506" s="40" t="s">
        <v>1310</v>
      </c>
      <c r="R506" s="40" t="s">
        <v>134</v>
      </c>
      <c r="S506" s="40">
        <v>1</v>
      </c>
      <c r="T506" s="40">
        <v>112</v>
      </c>
      <c r="U506" s="40">
        <v>3</v>
      </c>
      <c r="V506" s="40" t="s">
        <v>136</v>
      </c>
      <c r="W506" s="40" t="s">
        <v>134</v>
      </c>
      <c r="Z506" s="40" t="s">
        <v>1311</v>
      </c>
    </row>
    <row r="507" spans="1:26">
      <c r="A507" s="40" t="str">
        <f t="shared" si="7"/>
        <v>142-3</v>
      </c>
      <c r="B507" s="40">
        <v>5057</v>
      </c>
      <c r="C507" s="40">
        <v>2</v>
      </c>
      <c r="D507" s="40" t="s">
        <v>66</v>
      </c>
      <c r="E507" s="40">
        <v>142</v>
      </c>
      <c r="F507" s="40" t="s">
        <v>132</v>
      </c>
      <c r="G507" s="40">
        <v>3</v>
      </c>
      <c r="H507" s="40">
        <v>3102824</v>
      </c>
      <c r="I507" s="44">
        <v>0.76</v>
      </c>
      <c r="J507" s="40">
        <v>0.69</v>
      </c>
      <c r="K507" s="44">
        <v>379.15500000000003</v>
      </c>
      <c r="L507" s="40">
        <v>379.78</v>
      </c>
      <c r="M507" s="40">
        <v>379.09</v>
      </c>
      <c r="N507" s="40">
        <v>379.78</v>
      </c>
      <c r="O507" s="40">
        <v>0</v>
      </c>
      <c r="P507" s="40" t="s">
        <v>138</v>
      </c>
      <c r="Q507" s="40" t="s">
        <v>1312</v>
      </c>
      <c r="R507" s="40" t="s">
        <v>134</v>
      </c>
      <c r="S507" s="40">
        <v>1</v>
      </c>
      <c r="T507" s="40">
        <v>112</v>
      </c>
      <c r="U507" s="40">
        <v>4</v>
      </c>
      <c r="V507" s="40" t="s">
        <v>136</v>
      </c>
      <c r="W507" s="40" t="s">
        <v>134</v>
      </c>
      <c r="Z507" s="40" t="s">
        <v>1313</v>
      </c>
    </row>
    <row r="508" spans="1:26">
      <c r="A508" s="40" t="str">
        <f t="shared" si="7"/>
        <v>142-4</v>
      </c>
      <c r="B508" s="40">
        <v>5057</v>
      </c>
      <c r="C508" s="40">
        <v>2</v>
      </c>
      <c r="D508" s="40" t="s">
        <v>66</v>
      </c>
      <c r="E508" s="40">
        <v>142</v>
      </c>
      <c r="F508" s="40" t="s">
        <v>132</v>
      </c>
      <c r="G508" s="40">
        <v>4</v>
      </c>
      <c r="H508" s="40">
        <v>3102826</v>
      </c>
      <c r="I508" s="44">
        <v>0.82</v>
      </c>
      <c r="J508" s="40">
        <v>0.82</v>
      </c>
      <c r="K508" s="44">
        <v>379.91500000000002</v>
      </c>
      <c r="L508" s="40">
        <v>380.6</v>
      </c>
      <c r="M508" s="40">
        <v>379.78</v>
      </c>
      <c r="N508" s="40">
        <v>380.6</v>
      </c>
      <c r="O508" s="40">
        <v>0</v>
      </c>
      <c r="P508" s="40" t="s">
        <v>138</v>
      </c>
      <c r="R508" s="40" t="s">
        <v>134</v>
      </c>
      <c r="S508" s="40">
        <v>1</v>
      </c>
      <c r="T508" s="40">
        <v>112</v>
      </c>
      <c r="U508" s="40">
        <v>5</v>
      </c>
      <c r="V508" s="40" t="s">
        <v>137</v>
      </c>
      <c r="W508" s="40" t="s">
        <v>134</v>
      </c>
      <c r="Z508" s="40" t="s">
        <v>1314</v>
      </c>
    </row>
    <row r="509" spans="1:26">
      <c r="A509" s="40" t="str">
        <f t="shared" si="7"/>
        <v>143-1</v>
      </c>
      <c r="B509" s="40">
        <v>5057</v>
      </c>
      <c r="C509" s="40">
        <v>2</v>
      </c>
      <c r="D509" s="40" t="s">
        <v>66</v>
      </c>
      <c r="E509" s="40">
        <v>143</v>
      </c>
      <c r="F509" s="40" t="s">
        <v>132</v>
      </c>
      <c r="G509" s="40">
        <v>1</v>
      </c>
      <c r="H509" s="40">
        <v>3102828</v>
      </c>
      <c r="I509" s="44">
        <v>0.8</v>
      </c>
      <c r="J509" s="40">
        <v>0.79</v>
      </c>
      <c r="K509" s="44">
        <v>380.6</v>
      </c>
      <c r="L509" s="40">
        <v>381.39</v>
      </c>
      <c r="M509" s="40">
        <v>380.6</v>
      </c>
      <c r="N509" s="40">
        <v>381.39</v>
      </c>
      <c r="O509" s="40">
        <v>0</v>
      </c>
      <c r="P509" s="40" t="s">
        <v>138</v>
      </c>
      <c r="Q509" s="40" t="s">
        <v>1315</v>
      </c>
      <c r="R509" s="40" t="s">
        <v>134</v>
      </c>
      <c r="S509" s="40">
        <v>1</v>
      </c>
      <c r="T509" s="40">
        <v>113</v>
      </c>
      <c r="U509" s="40">
        <v>1</v>
      </c>
      <c r="V509" s="40" t="s">
        <v>135</v>
      </c>
      <c r="W509" s="40" t="s">
        <v>134</v>
      </c>
      <c r="Z509" s="40" t="s">
        <v>1316</v>
      </c>
    </row>
    <row r="510" spans="1:26">
      <c r="A510" s="40" t="str">
        <f t="shared" si="7"/>
        <v>143-2</v>
      </c>
      <c r="B510" s="40">
        <v>5057</v>
      </c>
      <c r="C510" s="40">
        <v>2</v>
      </c>
      <c r="D510" s="40" t="s">
        <v>66</v>
      </c>
      <c r="E510" s="40">
        <v>143</v>
      </c>
      <c r="F510" s="40" t="s">
        <v>132</v>
      </c>
      <c r="G510" s="40">
        <v>2</v>
      </c>
      <c r="H510" s="40">
        <v>3102830</v>
      </c>
      <c r="I510" s="44">
        <v>0.71499999999999997</v>
      </c>
      <c r="J510" s="40">
        <v>0.73</v>
      </c>
      <c r="K510" s="44">
        <v>381.40000000000003</v>
      </c>
      <c r="L510" s="40">
        <v>382.12</v>
      </c>
      <c r="M510" s="40">
        <v>381.39</v>
      </c>
      <c r="N510" s="40">
        <v>382.12</v>
      </c>
      <c r="O510" s="40">
        <v>0</v>
      </c>
      <c r="P510" s="40" t="s">
        <v>138</v>
      </c>
      <c r="Q510" s="40" t="s">
        <v>1317</v>
      </c>
      <c r="R510" s="40" t="s">
        <v>134</v>
      </c>
      <c r="S510" s="40">
        <v>1</v>
      </c>
      <c r="T510" s="40">
        <v>113</v>
      </c>
      <c r="U510" s="40">
        <v>2</v>
      </c>
      <c r="V510" s="40" t="s">
        <v>136</v>
      </c>
      <c r="W510" s="40" t="s">
        <v>134</v>
      </c>
      <c r="Z510" s="40" t="s">
        <v>1318</v>
      </c>
    </row>
    <row r="511" spans="1:26">
      <c r="A511" s="40" t="str">
        <f t="shared" si="7"/>
        <v>143-3</v>
      </c>
      <c r="B511" s="40">
        <v>5057</v>
      </c>
      <c r="C511" s="40">
        <v>2</v>
      </c>
      <c r="D511" s="40" t="s">
        <v>66</v>
      </c>
      <c r="E511" s="40">
        <v>143</v>
      </c>
      <c r="F511" s="40" t="s">
        <v>132</v>
      </c>
      <c r="G511" s="40">
        <v>3</v>
      </c>
      <c r="H511" s="40">
        <v>3102832</v>
      </c>
      <c r="I511" s="44">
        <v>0.82499999999999996</v>
      </c>
      <c r="J511" s="40">
        <v>0.8</v>
      </c>
      <c r="K511" s="44">
        <v>382.11500000000001</v>
      </c>
      <c r="L511" s="40">
        <v>382.92</v>
      </c>
      <c r="M511" s="40">
        <v>382.12</v>
      </c>
      <c r="N511" s="40">
        <v>382.92</v>
      </c>
      <c r="O511" s="40">
        <v>0</v>
      </c>
      <c r="P511" s="40" t="s">
        <v>138</v>
      </c>
      <c r="Q511" s="40" t="s">
        <v>1319</v>
      </c>
      <c r="R511" s="40" t="s">
        <v>134</v>
      </c>
      <c r="S511" s="40">
        <v>1</v>
      </c>
      <c r="T511" s="40">
        <v>113</v>
      </c>
      <c r="U511" s="40">
        <v>3</v>
      </c>
      <c r="V511" s="40" t="s">
        <v>136</v>
      </c>
      <c r="W511" s="40" t="s">
        <v>134</v>
      </c>
      <c r="Z511" s="40" t="s">
        <v>1320</v>
      </c>
    </row>
    <row r="512" spans="1:26">
      <c r="A512" s="40" t="str">
        <f t="shared" si="7"/>
        <v>143-4</v>
      </c>
      <c r="B512" s="40">
        <v>5057</v>
      </c>
      <c r="C512" s="40">
        <v>2</v>
      </c>
      <c r="D512" s="40" t="s">
        <v>66</v>
      </c>
      <c r="E512" s="40">
        <v>143</v>
      </c>
      <c r="F512" s="40" t="s">
        <v>132</v>
      </c>
      <c r="G512" s="40">
        <v>4</v>
      </c>
      <c r="H512" s="40">
        <v>3102834</v>
      </c>
      <c r="I512" s="44">
        <v>0.78500000000000003</v>
      </c>
      <c r="J512" s="40">
        <v>0.76</v>
      </c>
      <c r="K512" s="44">
        <v>382.94</v>
      </c>
      <c r="L512" s="40">
        <v>383.68</v>
      </c>
      <c r="M512" s="40">
        <v>382.92</v>
      </c>
      <c r="N512" s="40">
        <v>383.68</v>
      </c>
      <c r="O512" s="40">
        <v>0</v>
      </c>
      <c r="P512" s="40" t="s">
        <v>138</v>
      </c>
      <c r="Q512" s="40" t="s">
        <v>1321</v>
      </c>
      <c r="R512" s="40" t="s">
        <v>134</v>
      </c>
      <c r="S512" s="40">
        <v>1</v>
      </c>
      <c r="T512" s="40">
        <v>113</v>
      </c>
      <c r="U512" s="40">
        <v>4</v>
      </c>
      <c r="V512" s="40" t="s">
        <v>136</v>
      </c>
      <c r="W512" s="40" t="s">
        <v>134</v>
      </c>
      <c r="Z512" s="40" t="s">
        <v>1322</v>
      </c>
    </row>
    <row r="513" spans="1:26">
      <c r="A513" s="40" t="str">
        <f t="shared" si="7"/>
        <v>144-1</v>
      </c>
      <c r="B513" s="40">
        <v>5057</v>
      </c>
      <c r="C513" s="40">
        <v>2</v>
      </c>
      <c r="D513" s="40" t="s">
        <v>66</v>
      </c>
      <c r="E513" s="40">
        <v>144</v>
      </c>
      <c r="F513" s="40" t="s">
        <v>132</v>
      </c>
      <c r="G513" s="40">
        <v>1</v>
      </c>
      <c r="H513" s="40">
        <v>3102836</v>
      </c>
      <c r="I513" s="44">
        <v>0.66500000000000004</v>
      </c>
      <c r="J513" s="40">
        <v>0.67</v>
      </c>
      <c r="K513" s="44">
        <v>383.65</v>
      </c>
      <c r="L513" s="40">
        <v>384.32</v>
      </c>
      <c r="M513" s="40">
        <v>383.65</v>
      </c>
      <c r="N513" s="40">
        <v>384.32</v>
      </c>
      <c r="O513" s="40">
        <v>0</v>
      </c>
      <c r="P513" s="40" t="s">
        <v>138</v>
      </c>
      <c r="Q513" s="40" t="s">
        <v>1323</v>
      </c>
      <c r="R513" s="40" t="s">
        <v>134</v>
      </c>
      <c r="S513" s="40">
        <v>1</v>
      </c>
      <c r="T513" s="40">
        <v>113</v>
      </c>
      <c r="U513" s="40">
        <v>5</v>
      </c>
      <c r="V513" s="40" t="s">
        <v>137</v>
      </c>
      <c r="W513" s="40" t="s">
        <v>134</v>
      </c>
      <c r="Z513" s="40" t="s">
        <v>1324</v>
      </c>
    </row>
    <row r="514" spans="1:26">
      <c r="A514" s="40" t="str">
        <f t="shared" si="7"/>
        <v>144-2</v>
      </c>
      <c r="B514" s="40">
        <v>5057</v>
      </c>
      <c r="C514" s="40">
        <v>2</v>
      </c>
      <c r="D514" s="40" t="s">
        <v>66</v>
      </c>
      <c r="E514" s="40">
        <v>144</v>
      </c>
      <c r="F514" s="40" t="s">
        <v>132</v>
      </c>
      <c r="G514" s="40">
        <v>2</v>
      </c>
      <c r="H514" s="40">
        <v>3102838</v>
      </c>
      <c r="I514" s="44">
        <v>0.68500000000000005</v>
      </c>
      <c r="J514" s="40">
        <v>0.67</v>
      </c>
      <c r="K514" s="44">
        <v>384.315</v>
      </c>
      <c r="L514" s="40">
        <v>384.99</v>
      </c>
      <c r="M514" s="40">
        <v>384.32</v>
      </c>
      <c r="N514" s="40">
        <v>384.99</v>
      </c>
      <c r="O514" s="40">
        <v>0</v>
      </c>
      <c r="P514" s="40" t="s">
        <v>138</v>
      </c>
      <c r="Q514" s="40" t="s">
        <v>1325</v>
      </c>
      <c r="R514" s="40" t="s">
        <v>134</v>
      </c>
      <c r="S514" s="40">
        <v>1</v>
      </c>
      <c r="T514" s="40">
        <v>114</v>
      </c>
      <c r="U514" s="40">
        <v>1</v>
      </c>
      <c r="V514" s="40" t="s">
        <v>135</v>
      </c>
      <c r="W514" s="40" t="s">
        <v>134</v>
      </c>
      <c r="Z514" s="40" t="s">
        <v>1326</v>
      </c>
    </row>
    <row r="515" spans="1:26">
      <c r="A515" s="40" t="str">
        <f t="shared" si="7"/>
        <v>144-3</v>
      </c>
      <c r="B515" s="40">
        <v>5057</v>
      </c>
      <c r="C515" s="40">
        <v>2</v>
      </c>
      <c r="D515" s="40" t="s">
        <v>66</v>
      </c>
      <c r="E515" s="40">
        <v>144</v>
      </c>
      <c r="F515" s="40" t="s">
        <v>132</v>
      </c>
      <c r="G515" s="40">
        <v>3</v>
      </c>
      <c r="H515" s="40">
        <v>3102840</v>
      </c>
      <c r="I515" s="44">
        <v>0.83</v>
      </c>
      <c r="J515" s="40">
        <v>0.8</v>
      </c>
      <c r="K515" s="44">
        <v>385</v>
      </c>
      <c r="L515" s="40">
        <v>385.79</v>
      </c>
      <c r="M515" s="40">
        <v>384.99</v>
      </c>
      <c r="N515" s="40">
        <v>385.79</v>
      </c>
      <c r="O515" s="40">
        <v>0</v>
      </c>
      <c r="P515" s="40" t="s">
        <v>138</v>
      </c>
      <c r="Q515" s="40" t="s">
        <v>1327</v>
      </c>
      <c r="R515" s="40" t="s">
        <v>134</v>
      </c>
      <c r="S515" s="40">
        <v>1</v>
      </c>
      <c r="T515" s="40">
        <v>114</v>
      </c>
      <c r="U515" s="40">
        <v>2</v>
      </c>
      <c r="V515" s="40" t="s">
        <v>136</v>
      </c>
      <c r="W515" s="40" t="s">
        <v>134</v>
      </c>
      <c r="Z515" s="40" t="s">
        <v>1328</v>
      </c>
    </row>
    <row r="516" spans="1:26">
      <c r="A516" s="40" t="str">
        <f t="shared" ref="A516:A549" si="8">E516&amp;"-"&amp;G516</f>
        <v>144-4</v>
      </c>
      <c r="B516" s="40">
        <v>5057</v>
      </c>
      <c r="C516" s="40">
        <v>2</v>
      </c>
      <c r="D516" s="40" t="s">
        <v>66</v>
      </c>
      <c r="E516" s="40">
        <v>144</v>
      </c>
      <c r="F516" s="40" t="s">
        <v>132</v>
      </c>
      <c r="G516" s="40">
        <v>4</v>
      </c>
      <c r="H516" s="40">
        <v>3102842</v>
      </c>
      <c r="I516" s="44">
        <v>0.94499999999999995</v>
      </c>
      <c r="J516" s="40">
        <v>0.94</v>
      </c>
      <c r="K516" s="44">
        <v>385.83</v>
      </c>
      <c r="L516" s="40">
        <v>386.73</v>
      </c>
      <c r="M516" s="40">
        <v>385.79</v>
      </c>
      <c r="N516" s="40">
        <v>386.73</v>
      </c>
      <c r="O516" s="40">
        <v>0</v>
      </c>
      <c r="P516" s="40" t="s">
        <v>138</v>
      </c>
      <c r="Q516" s="40" t="s">
        <v>1329</v>
      </c>
      <c r="R516" s="40" t="s">
        <v>134</v>
      </c>
      <c r="S516" s="40">
        <v>1</v>
      </c>
      <c r="T516" s="40">
        <v>114</v>
      </c>
      <c r="U516" s="40">
        <v>3</v>
      </c>
      <c r="V516" s="40" t="s">
        <v>136</v>
      </c>
      <c r="W516" s="40" t="s">
        <v>134</v>
      </c>
      <c r="Z516" s="40" t="s">
        <v>1330</v>
      </c>
    </row>
    <row r="517" spans="1:26">
      <c r="A517" s="40" t="str">
        <f t="shared" si="8"/>
        <v>145-1</v>
      </c>
      <c r="B517" s="40">
        <v>5057</v>
      </c>
      <c r="C517" s="40">
        <v>2</v>
      </c>
      <c r="D517" s="40" t="s">
        <v>66</v>
      </c>
      <c r="E517" s="40">
        <v>145</v>
      </c>
      <c r="F517" s="40" t="s">
        <v>132</v>
      </c>
      <c r="G517" s="40">
        <v>1</v>
      </c>
      <c r="H517" s="40">
        <v>3102844</v>
      </c>
      <c r="I517" s="44">
        <v>0.85499999999999998</v>
      </c>
      <c r="J517" s="40">
        <v>0.85</v>
      </c>
      <c r="K517" s="44">
        <v>386.7</v>
      </c>
      <c r="L517" s="40">
        <v>387.55</v>
      </c>
      <c r="M517" s="40">
        <v>386.7</v>
      </c>
      <c r="N517" s="40">
        <v>387.55</v>
      </c>
      <c r="O517" s="40">
        <v>0</v>
      </c>
      <c r="P517" s="40" t="s">
        <v>138</v>
      </c>
      <c r="Q517" s="40" t="s">
        <v>1331</v>
      </c>
      <c r="R517" s="40" t="s">
        <v>134</v>
      </c>
      <c r="S517" s="40">
        <v>1</v>
      </c>
      <c r="T517" s="40">
        <v>114</v>
      </c>
      <c r="U517" s="40">
        <v>4</v>
      </c>
      <c r="V517" s="40" t="s">
        <v>136</v>
      </c>
      <c r="W517" s="40" t="s">
        <v>134</v>
      </c>
      <c r="Z517" s="40" t="s">
        <v>1332</v>
      </c>
    </row>
    <row r="518" spans="1:26">
      <c r="A518" s="40" t="str">
        <f t="shared" si="8"/>
        <v>145-2</v>
      </c>
      <c r="B518" s="40">
        <v>5057</v>
      </c>
      <c r="C518" s="40">
        <v>2</v>
      </c>
      <c r="D518" s="40" t="s">
        <v>66</v>
      </c>
      <c r="E518" s="40">
        <v>145</v>
      </c>
      <c r="F518" s="40" t="s">
        <v>132</v>
      </c>
      <c r="G518" s="40">
        <v>2</v>
      </c>
      <c r="H518" s="40">
        <v>3102846</v>
      </c>
      <c r="I518" s="44">
        <v>0.66500000000000004</v>
      </c>
      <c r="J518" s="40">
        <v>0.64</v>
      </c>
      <c r="K518" s="44">
        <v>387.55500000000001</v>
      </c>
      <c r="L518" s="40">
        <v>388.19</v>
      </c>
      <c r="M518" s="40">
        <v>387.55</v>
      </c>
      <c r="N518" s="40">
        <v>388.19</v>
      </c>
      <c r="O518" s="40">
        <v>0</v>
      </c>
      <c r="P518" s="40" t="s">
        <v>138</v>
      </c>
      <c r="Q518" s="40" t="s">
        <v>1333</v>
      </c>
      <c r="R518" s="40" t="s">
        <v>134</v>
      </c>
      <c r="S518" s="40">
        <v>1</v>
      </c>
      <c r="T518" s="40">
        <v>114</v>
      </c>
      <c r="U518" s="40">
        <v>5</v>
      </c>
      <c r="V518" s="40" t="s">
        <v>137</v>
      </c>
      <c r="W518" s="40" t="s">
        <v>134</v>
      </c>
      <c r="Z518" s="40" t="s">
        <v>1334</v>
      </c>
    </row>
    <row r="519" spans="1:26">
      <c r="A519" s="40" t="str">
        <f t="shared" si="8"/>
        <v>145-3</v>
      </c>
      <c r="B519" s="40">
        <v>5057</v>
      </c>
      <c r="C519" s="40">
        <v>2</v>
      </c>
      <c r="D519" s="40" t="s">
        <v>66</v>
      </c>
      <c r="E519" s="40">
        <v>145</v>
      </c>
      <c r="F519" s="40" t="s">
        <v>132</v>
      </c>
      <c r="G519" s="40">
        <v>3</v>
      </c>
      <c r="H519" s="40">
        <v>3102848</v>
      </c>
      <c r="I519" s="44">
        <v>0.83499999999999996</v>
      </c>
      <c r="J519" s="40">
        <v>0.81</v>
      </c>
      <c r="K519" s="44">
        <v>388.22</v>
      </c>
      <c r="L519" s="40">
        <v>389</v>
      </c>
      <c r="M519" s="40">
        <v>388.19</v>
      </c>
      <c r="N519" s="40">
        <v>389</v>
      </c>
      <c r="O519" s="40">
        <v>0</v>
      </c>
      <c r="P519" s="40" t="s">
        <v>138</v>
      </c>
      <c r="Q519" s="40" t="s">
        <v>1335</v>
      </c>
      <c r="R519" s="40" t="s">
        <v>134</v>
      </c>
      <c r="S519" s="40">
        <v>1</v>
      </c>
      <c r="T519" s="40">
        <v>115</v>
      </c>
      <c r="U519" s="40">
        <v>1</v>
      </c>
      <c r="V519" s="40" t="s">
        <v>135</v>
      </c>
      <c r="W519" s="40" t="s">
        <v>134</v>
      </c>
      <c r="Z519" s="40" t="s">
        <v>1336</v>
      </c>
    </row>
    <row r="520" spans="1:26">
      <c r="A520" s="40" t="str">
        <f t="shared" si="8"/>
        <v>145-4</v>
      </c>
      <c r="B520" s="40">
        <v>5057</v>
      </c>
      <c r="C520" s="40">
        <v>2</v>
      </c>
      <c r="D520" s="40" t="s">
        <v>66</v>
      </c>
      <c r="E520" s="40">
        <v>145</v>
      </c>
      <c r="F520" s="40" t="s">
        <v>132</v>
      </c>
      <c r="G520" s="40">
        <v>4</v>
      </c>
      <c r="H520" s="40">
        <v>3102850</v>
      </c>
      <c r="I520" s="44">
        <v>0.79</v>
      </c>
      <c r="J520" s="40">
        <v>0.76</v>
      </c>
      <c r="K520" s="44">
        <v>389.05500000000001</v>
      </c>
      <c r="L520" s="40">
        <v>389.76</v>
      </c>
      <c r="M520" s="40">
        <v>389</v>
      </c>
      <c r="N520" s="40">
        <v>389.76</v>
      </c>
      <c r="O520" s="40">
        <v>0</v>
      </c>
      <c r="P520" s="40" t="s">
        <v>138</v>
      </c>
      <c r="Q520" s="40" t="s">
        <v>1337</v>
      </c>
      <c r="R520" s="40" t="s">
        <v>134</v>
      </c>
      <c r="S520" s="40">
        <v>9</v>
      </c>
      <c r="T520" s="40">
        <v>115</v>
      </c>
      <c r="U520" s="40">
        <v>2</v>
      </c>
      <c r="V520" s="40" t="s">
        <v>136</v>
      </c>
      <c r="W520" s="40" t="s">
        <v>134</v>
      </c>
      <c r="Z520" s="40" t="s">
        <v>1338</v>
      </c>
    </row>
    <row r="521" spans="1:26">
      <c r="A521" s="40" t="str">
        <f t="shared" si="8"/>
        <v>146-1</v>
      </c>
      <c r="B521" s="40">
        <v>5057</v>
      </c>
      <c r="C521" s="40">
        <v>2</v>
      </c>
      <c r="D521" s="40" t="s">
        <v>66</v>
      </c>
      <c r="E521" s="40">
        <v>146</v>
      </c>
      <c r="F521" s="40" t="s">
        <v>132</v>
      </c>
      <c r="G521" s="40">
        <v>1</v>
      </c>
      <c r="H521" s="40">
        <v>3102852</v>
      </c>
      <c r="I521" s="44">
        <v>0.93</v>
      </c>
      <c r="J521" s="40">
        <v>0.92</v>
      </c>
      <c r="K521" s="44">
        <v>389.75</v>
      </c>
      <c r="L521" s="40">
        <v>390.67</v>
      </c>
      <c r="M521" s="40">
        <v>389.75</v>
      </c>
      <c r="N521" s="40">
        <v>390.67</v>
      </c>
      <c r="O521" s="40">
        <v>0</v>
      </c>
      <c r="P521" s="40" t="s">
        <v>138</v>
      </c>
      <c r="Q521" s="40" t="s">
        <v>1339</v>
      </c>
      <c r="R521" s="40" t="s">
        <v>134</v>
      </c>
      <c r="S521" s="40">
        <v>1</v>
      </c>
      <c r="T521" s="40">
        <v>115</v>
      </c>
      <c r="U521" s="40">
        <v>3</v>
      </c>
      <c r="V521" s="40" t="s">
        <v>136</v>
      </c>
      <c r="W521" s="40" t="s">
        <v>134</v>
      </c>
      <c r="Z521" s="40" t="s">
        <v>1340</v>
      </c>
    </row>
    <row r="522" spans="1:26">
      <c r="A522" s="40" t="str">
        <f t="shared" si="8"/>
        <v>146-2</v>
      </c>
      <c r="B522" s="40">
        <v>5057</v>
      </c>
      <c r="C522" s="40">
        <v>2</v>
      </c>
      <c r="D522" s="40" t="s">
        <v>66</v>
      </c>
      <c r="E522" s="40">
        <v>146</v>
      </c>
      <c r="F522" s="40" t="s">
        <v>132</v>
      </c>
      <c r="G522" s="40">
        <v>2</v>
      </c>
      <c r="H522" s="40">
        <v>3102854</v>
      </c>
      <c r="I522" s="44">
        <v>0.84</v>
      </c>
      <c r="J522" s="40">
        <v>0.82</v>
      </c>
      <c r="K522" s="44">
        <v>390.68</v>
      </c>
      <c r="L522" s="40">
        <v>391.49</v>
      </c>
      <c r="M522" s="40">
        <v>390.67</v>
      </c>
      <c r="N522" s="40">
        <v>391.49</v>
      </c>
      <c r="O522" s="40">
        <v>0</v>
      </c>
      <c r="P522" s="40" t="s">
        <v>138</v>
      </c>
      <c r="Q522" s="40" t="s">
        <v>1341</v>
      </c>
      <c r="R522" s="40" t="s">
        <v>134</v>
      </c>
      <c r="S522" s="40">
        <v>1</v>
      </c>
      <c r="T522" s="40">
        <v>115</v>
      </c>
      <c r="U522" s="40">
        <v>4</v>
      </c>
      <c r="V522" s="40" t="s">
        <v>136</v>
      </c>
      <c r="W522" s="40" t="s">
        <v>134</v>
      </c>
      <c r="Z522" s="40" t="s">
        <v>1342</v>
      </c>
    </row>
    <row r="523" spans="1:26">
      <c r="A523" s="40" t="str">
        <f t="shared" si="8"/>
        <v>146-3</v>
      </c>
      <c r="B523" s="40">
        <v>5057</v>
      </c>
      <c r="C523" s="40">
        <v>2</v>
      </c>
      <c r="D523" s="40" t="s">
        <v>66</v>
      </c>
      <c r="E523" s="40">
        <v>146</v>
      </c>
      <c r="F523" s="40" t="s">
        <v>132</v>
      </c>
      <c r="G523" s="40">
        <v>3</v>
      </c>
      <c r="H523" s="40">
        <v>3102856</v>
      </c>
      <c r="I523" s="44">
        <v>0.68500000000000005</v>
      </c>
      <c r="J523" s="40">
        <v>0.68</v>
      </c>
      <c r="K523" s="44">
        <v>391.52</v>
      </c>
      <c r="L523" s="40">
        <v>392.17</v>
      </c>
      <c r="M523" s="40">
        <v>391.49</v>
      </c>
      <c r="N523" s="40">
        <v>392.17</v>
      </c>
      <c r="O523" s="40">
        <v>0</v>
      </c>
      <c r="P523" s="40" t="s">
        <v>138</v>
      </c>
      <c r="Q523" s="40" t="s">
        <v>1343</v>
      </c>
      <c r="R523" s="40" t="s">
        <v>134</v>
      </c>
      <c r="S523" s="40">
        <v>1</v>
      </c>
      <c r="T523" s="40">
        <v>115</v>
      </c>
      <c r="U523" s="40">
        <v>5</v>
      </c>
      <c r="V523" s="40" t="s">
        <v>137</v>
      </c>
      <c r="W523" s="40" t="s">
        <v>134</v>
      </c>
      <c r="Z523" s="40" t="s">
        <v>1344</v>
      </c>
    </row>
    <row r="524" spans="1:26">
      <c r="A524" s="40" t="str">
        <f t="shared" si="8"/>
        <v>146-4</v>
      </c>
      <c r="B524" s="40">
        <v>5057</v>
      </c>
      <c r="C524" s="40">
        <v>2</v>
      </c>
      <c r="D524" s="40" t="s">
        <v>66</v>
      </c>
      <c r="E524" s="40">
        <v>146</v>
      </c>
      <c r="F524" s="40" t="s">
        <v>132</v>
      </c>
      <c r="G524" s="40">
        <v>4</v>
      </c>
      <c r="H524" s="40">
        <v>3102858</v>
      </c>
      <c r="I524" s="44">
        <v>0.68500000000000005</v>
      </c>
      <c r="J524" s="40">
        <v>0.52</v>
      </c>
      <c r="K524" s="44">
        <v>392.20499999999998</v>
      </c>
      <c r="L524" s="40">
        <v>392.69</v>
      </c>
      <c r="M524" s="40">
        <v>392.17</v>
      </c>
      <c r="N524" s="40">
        <v>392.69</v>
      </c>
      <c r="O524" s="40">
        <v>0</v>
      </c>
      <c r="P524" s="40" t="s">
        <v>138</v>
      </c>
      <c r="Q524" s="40" t="s">
        <v>1345</v>
      </c>
      <c r="R524" s="40" t="s">
        <v>134</v>
      </c>
      <c r="S524" s="40">
        <v>1</v>
      </c>
      <c r="T524" s="40">
        <v>116</v>
      </c>
      <c r="U524" s="40">
        <v>1</v>
      </c>
      <c r="V524" s="40" t="s">
        <v>135</v>
      </c>
      <c r="W524" s="40" t="s">
        <v>134</v>
      </c>
      <c r="Z524" s="40" t="s">
        <v>1346</v>
      </c>
    </row>
    <row r="525" spans="1:26">
      <c r="A525" s="40" t="str">
        <f t="shared" si="8"/>
        <v>147-1</v>
      </c>
      <c r="B525" s="40">
        <v>5057</v>
      </c>
      <c r="C525" s="40">
        <v>2</v>
      </c>
      <c r="D525" s="40" t="s">
        <v>66</v>
      </c>
      <c r="E525" s="40">
        <v>147</v>
      </c>
      <c r="F525" s="40" t="s">
        <v>132</v>
      </c>
      <c r="G525" s="40">
        <v>1</v>
      </c>
      <c r="H525" s="40">
        <v>3102860</v>
      </c>
      <c r="I525" s="44">
        <v>0.91500000000000004</v>
      </c>
      <c r="J525" s="40">
        <v>0.85</v>
      </c>
      <c r="K525" s="44">
        <v>392.8</v>
      </c>
      <c r="L525" s="40">
        <v>393.65</v>
      </c>
      <c r="M525" s="40">
        <v>392.8</v>
      </c>
      <c r="N525" s="40">
        <v>393.65</v>
      </c>
      <c r="O525" s="40">
        <v>0</v>
      </c>
      <c r="P525" s="40" t="s">
        <v>138</v>
      </c>
      <c r="Q525" s="40" t="s">
        <v>1347</v>
      </c>
      <c r="R525" s="40" t="s">
        <v>134</v>
      </c>
      <c r="S525" s="40">
        <v>1</v>
      </c>
      <c r="T525" s="40">
        <v>116</v>
      </c>
      <c r="U525" s="40">
        <v>2</v>
      </c>
      <c r="V525" s="40" t="s">
        <v>136</v>
      </c>
      <c r="W525" s="40" t="s">
        <v>134</v>
      </c>
      <c r="Z525" s="40" t="s">
        <v>1348</v>
      </c>
    </row>
    <row r="526" spans="1:26">
      <c r="A526" s="40" t="str">
        <f t="shared" si="8"/>
        <v>147-2</v>
      </c>
      <c r="B526" s="40">
        <v>5057</v>
      </c>
      <c r="C526" s="40">
        <v>2</v>
      </c>
      <c r="D526" s="40" t="s">
        <v>66</v>
      </c>
      <c r="E526" s="40">
        <v>147</v>
      </c>
      <c r="F526" s="40" t="s">
        <v>132</v>
      </c>
      <c r="G526" s="40">
        <v>2</v>
      </c>
      <c r="H526" s="40">
        <v>3102862</v>
      </c>
      <c r="I526" s="44">
        <v>0.82</v>
      </c>
      <c r="J526" s="40">
        <v>0.81</v>
      </c>
      <c r="K526" s="44">
        <v>393.71500000000003</v>
      </c>
      <c r="L526" s="40">
        <v>394.46</v>
      </c>
      <c r="M526" s="40">
        <v>393.65</v>
      </c>
      <c r="N526" s="40">
        <v>394.46</v>
      </c>
      <c r="O526" s="40">
        <v>0</v>
      </c>
      <c r="P526" s="40" t="s">
        <v>138</v>
      </c>
      <c r="Q526" s="40" t="s">
        <v>1349</v>
      </c>
      <c r="R526" s="40" t="s">
        <v>134</v>
      </c>
      <c r="S526" s="40">
        <v>1</v>
      </c>
      <c r="T526" s="40">
        <v>116</v>
      </c>
      <c r="U526" s="40">
        <v>3</v>
      </c>
      <c r="V526" s="40" t="s">
        <v>136</v>
      </c>
      <c r="W526" s="40" t="s">
        <v>134</v>
      </c>
      <c r="Z526" s="40" t="s">
        <v>1350</v>
      </c>
    </row>
    <row r="527" spans="1:26">
      <c r="A527" s="40" t="str">
        <f t="shared" si="8"/>
        <v>147-3</v>
      </c>
      <c r="B527" s="40">
        <v>5057</v>
      </c>
      <c r="C527" s="40">
        <v>2</v>
      </c>
      <c r="D527" s="40" t="s">
        <v>66</v>
      </c>
      <c r="E527" s="40">
        <v>147</v>
      </c>
      <c r="F527" s="40" t="s">
        <v>132</v>
      </c>
      <c r="G527" s="40">
        <v>3</v>
      </c>
      <c r="H527" s="40">
        <v>3102864</v>
      </c>
      <c r="I527" s="44">
        <v>0.87</v>
      </c>
      <c r="J527" s="40">
        <v>0.87</v>
      </c>
      <c r="K527" s="44">
        <v>394.53500000000003</v>
      </c>
      <c r="L527" s="40">
        <v>395.33</v>
      </c>
      <c r="M527" s="40">
        <v>394.46</v>
      </c>
      <c r="N527" s="40">
        <v>395.33</v>
      </c>
      <c r="O527" s="40">
        <v>0</v>
      </c>
      <c r="P527" s="40" t="s">
        <v>138</v>
      </c>
      <c r="Q527" s="40" t="s">
        <v>1351</v>
      </c>
      <c r="R527" s="40" t="s">
        <v>134</v>
      </c>
      <c r="S527" s="40">
        <v>1</v>
      </c>
      <c r="T527" s="40">
        <v>116</v>
      </c>
      <c r="U527" s="40">
        <v>4</v>
      </c>
      <c r="V527" s="40" t="s">
        <v>136</v>
      </c>
      <c r="W527" s="40" t="s">
        <v>134</v>
      </c>
      <c r="Z527" s="40" t="s">
        <v>1352</v>
      </c>
    </row>
    <row r="528" spans="1:26">
      <c r="A528" s="40" t="str">
        <f t="shared" si="8"/>
        <v>147-4</v>
      </c>
      <c r="B528" s="40">
        <v>5057</v>
      </c>
      <c r="C528" s="40">
        <v>2</v>
      </c>
      <c r="D528" s="40" t="s">
        <v>66</v>
      </c>
      <c r="E528" s="40">
        <v>147</v>
      </c>
      <c r="F528" s="40" t="s">
        <v>132</v>
      </c>
      <c r="G528" s="40">
        <v>4</v>
      </c>
      <c r="H528" s="40">
        <v>3102866</v>
      </c>
      <c r="I528" s="44">
        <v>0.52500000000000002</v>
      </c>
      <c r="J528" s="40">
        <v>0.7</v>
      </c>
      <c r="K528" s="44">
        <v>395.40500000000003</v>
      </c>
      <c r="L528" s="40">
        <v>396.03</v>
      </c>
      <c r="M528" s="40">
        <v>395.33</v>
      </c>
      <c r="N528" s="40">
        <v>396.03</v>
      </c>
      <c r="O528" s="40">
        <v>0</v>
      </c>
      <c r="P528" s="40" t="s">
        <v>138</v>
      </c>
      <c r="Q528" s="40" t="s">
        <v>1353</v>
      </c>
      <c r="R528" s="40" t="s">
        <v>134</v>
      </c>
      <c r="S528" s="40">
        <v>1</v>
      </c>
      <c r="T528" s="40">
        <v>116</v>
      </c>
      <c r="U528" s="40">
        <v>5</v>
      </c>
      <c r="V528" s="40" t="s">
        <v>137</v>
      </c>
      <c r="W528" s="40" t="s">
        <v>134</v>
      </c>
      <c r="Z528" s="40" t="s">
        <v>1354</v>
      </c>
    </row>
    <row r="529" spans="1:26">
      <c r="A529" s="40" t="str">
        <f t="shared" si="8"/>
        <v>148-1</v>
      </c>
      <c r="B529" s="40">
        <v>5057</v>
      </c>
      <c r="C529" s="40">
        <v>2</v>
      </c>
      <c r="D529" s="40" t="s">
        <v>66</v>
      </c>
      <c r="E529" s="40">
        <v>148</v>
      </c>
      <c r="F529" s="40" t="s">
        <v>132</v>
      </c>
      <c r="G529" s="40">
        <v>1</v>
      </c>
      <c r="H529" s="40">
        <v>3102868</v>
      </c>
      <c r="I529" s="44">
        <v>0.89500000000000002</v>
      </c>
      <c r="J529" s="40">
        <v>0.89</v>
      </c>
      <c r="K529" s="44">
        <v>395.85</v>
      </c>
      <c r="L529" s="40">
        <v>396.74</v>
      </c>
      <c r="M529" s="40">
        <v>395.85</v>
      </c>
      <c r="N529" s="40">
        <v>396.74</v>
      </c>
      <c r="O529" s="40">
        <v>0</v>
      </c>
      <c r="P529" s="40" t="s">
        <v>138</v>
      </c>
      <c r="Q529" s="40" t="s">
        <v>1355</v>
      </c>
      <c r="R529" s="40" t="s">
        <v>134</v>
      </c>
      <c r="S529" s="40">
        <v>1</v>
      </c>
      <c r="T529" s="40">
        <v>117</v>
      </c>
      <c r="U529" s="40">
        <v>1</v>
      </c>
      <c r="V529" s="40" t="s">
        <v>135</v>
      </c>
      <c r="W529" s="40" t="s">
        <v>134</v>
      </c>
      <c r="Z529" s="40" t="s">
        <v>1356</v>
      </c>
    </row>
    <row r="530" spans="1:26">
      <c r="A530" s="40" t="str">
        <f t="shared" si="8"/>
        <v>148-2</v>
      </c>
      <c r="B530" s="40">
        <v>5057</v>
      </c>
      <c r="C530" s="40">
        <v>2</v>
      </c>
      <c r="D530" s="40" t="s">
        <v>66</v>
      </c>
      <c r="E530" s="40">
        <v>148</v>
      </c>
      <c r="F530" s="40" t="s">
        <v>132</v>
      </c>
      <c r="G530" s="40">
        <v>2</v>
      </c>
      <c r="H530" s="40">
        <v>3102870</v>
      </c>
      <c r="I530" s="44">
        <v>0.66500000000000004</v>
      </c>
      <c r="J530" s="40">
        <v>0.65</v>
      </c>
      <c r="K530" s="44">
        <v>396.745</v>
      </c>
      <c r="L530" s="40">
        <v>397.39</v>
      </c>
      <c r="M530" s="40">
        <v>396.74</v>
      </c>
      <c r="N530" s="40">
        <v>397.39</v>
      </c>
      <c r="O530" s="40">
        <v>0</v>
      </c>
      <c r="P530" s="40" t="s">
        <v>138</v>
      </c>
      <c r="Q530" s="40" t="s">
        <v>1357</v>
      </c>
      <c r="R530" s="40" t="s">
        <v>134</v>
      </c>
      <c r="S530" s="40">
        <v>1</v>
      </c>
      <c r="T530" s="40">
        <v>117</v>
      </c>
      <c r="U530" s="40">
        <v>2</v>
      </c>
      <c r="V530" s="40" t="s">
        <v>136</v>
      </c>
      <c r="W530" s="40" t="s">
        <v>134</v>
      </c>
      <c r="Z530" s="40" t="s">
        <v>1358</v>
      </c>
    </row>
    <row r="531" spans="1:26">
      <c r="A531" s="40" t="str">
        <f t="shared" si="8"/>
        <v>148-3</v>
      </c>
      <c r="B531" s="40">
        <v>5057</v>
      </c>
      <c r="C531" s="40">
        <v>2</v>
      </c>
      <c r="D531" s="40" t="s">
        <v>66</v>
      </c>
      <c r="E531" s="40">
        <v>148</v>
      </c>
      <c r="F531" s="40" t="s">
        <v>132</v>
      </c>
      <c r="G531" s="40">
        <v>3</v>
      </c>
      <c r="H531" s="40">
        <v>3102872</v>
      </c>
      <c r="I531" s="44">
        <v>0.87</v>
      </c>
      <c r="J531" s="40">
        <v>0.85</v>
      </c>
      <c r="K531" s="44">
        <v>397.41</v>
      </c>
      <c r="L531" s="40">
        <v>398.24</v>
      </c>
      <c r="M531" s="40">
        <v>397.39</v>
      </c>
      <c r="N531" s="40">
        <v>398.24</v>
      </c>
      <c r="O531" s="40">
        <v>0</v>
      </c>
      <c r="P531" s="40" t="s">
        <v>138</v>
      </c>
      <c r="Q531" s="40" t="s">
        <v>1359</v>
      </c>
      <c r="R531" s="40" t="s">
        <v>134</v>
      </c>
      <c r="S531" s="40">
        <v>1</v>
      </c>
      <c r="T531" s="40">
        <v>117</v>
      </c>
      <c r="U531" s="40">
        <v>3</v>
      </c>
      <c r="V531" s="40" t="s">
        <v>136</v>
      </c>
      <c r="W531" s="40" t="s">
        <v>134</v>
      </c>
      <c r="Z531" s="40" t="s">
        <v>1360</v>
      </c>
    </row>
    <row r="532" spans="1:26">
      <c r="A532" s="40" t="str">
        <f t="shared" si="8"/>
        <v>148-4</v>
      </c>
      <c r="B532" s="40">
        <v>5057</v>
      </c>
      <c r="C532" s="40">
        <v>2</v>
      </c>
      <c r="D532" s="40" t="s">
        <v>66</v>
      </c>
      <c r="E532" s="40">
        <v>148</v>
      </c>
      <c r="F532" s="40" t="s">
        <v>132</v>
      </c>
      <c r="G532" s="40">
        <v>4</v>
      </c>
      <c r="H532" s="40">
        <v>3102874</v>
      </c>
      <c r="I532" s="44">
        <v>0.7</v>
      </c>
      <c r="J532" s="40">
        <v>0.68</v>
      </c>
      <c r="K532" s="44">
        <v>398.28000000000003</v>
      </c>
      <c r="L532" s="40">
        <v>398.92</v>
      </c>
      <c r="M532" s="40">
        <v>398.24</v>
      </c>
      <c r="N532" s="40">
        <v>398.92</v>
      </c>
      <c r="O532" s="40">
        <v>0</v>
      </c>
      <c r="P532" s="40" t="s">
        <v>138</v>
      </c>
      <c r="Q532" s="40" t="s">
        <v>1361</v>
      </c>
      <c r="R532" s="40" t="s">
        <v>134</v>
      </c>
      <c r="S532" s="40">
        <v>1</v>
      </c>
      <c r="T532" s="40">
        <v>117</v>
      </c>
      <c r="U532" s="40">
        <v>4</v>
      </c>
      <c r="V532" s="40" t="s">
        <v>136</v>
      </c>
      <c r="W532" s="40" t="s">
        <v>134</v>
      </c>
      <c r="Z532" s="40" t="s">
        <v>1362</v>
      </c>
    </row>
    <row r="533" spans="1:26">
      <c r="A533" s="40" t="str">
        <f t="shared" si="8"/>
        <v>149-1</v>
      </c>
      <c r="B533" s="40">
        <v>5057</v>
      </c>
      <c r="C533" s="40">
        <v>2</v>
      </c>
      <c r="D533" s="40" t="s">
        <v>66</v>
      </c>
      <c r="E533" s="40">
        <v>149</v>
      </c>
      <c r="F533" s="40" t="s">
        <v>132</v>
      </c>
      <c r="G533" s="40">
        <v>1</v>
      </c>
      <c r="H533" s="40">
        <v>3102876</v>
      </c>
      <c r="I533" s="44">
        <v>0.9</v>
      </c>
      <c r="J533" s="40">
        <v>0.9</v>
      </c>
      <c r="K533" s="44">
        <v>398.9</v>
      </c>
      <c r="L533" s="40">
        <v>399.8</v>
      </c>
      <c r="M533" s="40">
        <v>398.9</v>
      </c>
      <c r="N533" s="40">
        <v>399.8</v>
      </c>
      <c r="O533" s="40">
        <v>0</v>
      </c>
      <c r="P533" s="40" t="s">
        <v>138</v>
      </c>
      <c r="Q533" s="40" t="s">
        <v>1363</v>
      </c>
      <c r="R533" s="40" t="s">
        <v>134</v>
      </c>
      <c r="S533" s="40">
        <v>1</v>
      </c>
      <c r="T533" s="40">
        <v>117</v>
      </c>
      <c r="U533" s="40">
        <v>5</v>
      </c>
      <c r="V533" s="40" t="s">
        <v>137</v>
      </c>
      <c r="W533" s="40" t="s">
        <v>134</v>
      </c>
      <c r="Z533" s="40" t="s">
        <v>1364</v>
      </c>
    </row>
    <row r="534" spans="1:26">
      <c r="A534" s="40" t="str">
        <f t="shared" si="8"/>
        <v>149-2</v>
      </c>
      <c r="B534" s="40">
        <v>5057</v>
      </c>
      <c r="C534" s="40">
        <v>2</v>
      </c>
      <c r="D534" s="40" t="s">
        <v>66</v>
      </c>
      <c r="E534" s="40">
        <v>149</v>
      </c>
      <c r="F534" s="40" t="s">
        <v>132</v>
      </c>
      <c r="G534" s="40">
        <v>2</v>
      </c>
      <c r="H534" s="40">
        <v>3102878</v>
      </c>
      <c r="I534" s="44">
        <v>0.95</v>
      </c>
      <c r="J534" s="40">
        <v>0.95</v>
      </c>
      <c r="K534" s="44">
        <v>399.79999999999995</v>
      </c>
      <c r="L534" s="40">
        <v>400.75</v>
      </c>
      <c r="M534" s="40">
        <v>399.8</v>
      </c>
      <c r="N534" s="40">
        <v>400.75</v>
      </c>
      <c r="O534" s="40">
        <v>0</v>
      </c>
      <c r="P534" s="40" t="s">
        <v>138</v>
      </c>
      <c r="Q534" s="40" t="s">
        <v>1365</v>
      </c>
      <c r="R534" s="40" t="s">
        <v>134</v>
      </c>
      <c r="S534" s="40">
        <v>1</v>
      </c>
      <c r="T534" s="40">
        <v>118</v>
      </c>
      <c r="U534" s="40">
        <v>1</v>
      </c>
      <c r="V534" s="40" t="s">
        <v>135</v>
      </c>
      <c r="W534" s="40" t="s">
        <v>134</v>
      </c>
      <c r="Z534" s="40" t="s">
        <v>1366</v>
      </c>
    </row>
    <row r="535" spans="1:26">
      <c r="A535" s="40" t="str">
        <f t="shared" si="8"/>
        <v>149-3</v>
      </c>
      <c r="B535" s="40">
        <v>5057</v>
      </c>
      <c r="C535" s="40">
        <v>2</v>
      </c>
      <c r="D535" s="40" t="s">
        <v>66</v>
      </c>
      <c r="E535" s="40">
        <v>149</v>
      </c>
      <c r="F535" s="40" t="s">
        <v>132</v>
      </c>
      <c r="G535" s="40">
        <v>3</v>
      </c>
      <c r="H535" s="40">
        <v>3102880</v>
      </c>
      <c r="I535" s="44">
        <v>0.92</v>
      </c>
      <c r="J535" s="40">
        <v>0.91</v>
      </c>
      <c r="K535" s="44">
        <v>400.74999999999994</v>
      </c>
      <c r="L535" s="40">
        <v>401.66</v>
      </c>
      <c r="M535" s="40">
        <v>400.75</v>
      </c>
      <c r="N535" s="40">
        <v>401.66</v>
      </c>
      <c r="O535" s="40">
        <v>0</v>
      </c>
      <c r="P535" s="40" t="s">
        <v>138</v>
      </c>
      <c r="Q535" s="40" t="s">
        <v>1367</v>
      </c>
      <c r="R535" s="40" t="s">
        <v>134</v>
      </c>
      <c r="S535" s="40">
        <v>1</v>
      </c>
      <c r="T535" s="40">
        <v>118</v>
      </c>
      <c r="U535" s="40">
        <v>2</v>
      </c>
      <c r="V535" s="40" t="s">
        <v>136</v>
      </c>
      <c r="W535" s="40" t="s">
        <v>134</v>
      </c>
      <c r="Z535" s="40" t="s">
        <v>1368</v>
      </c>
    </row>
    <row r="536" spans="1:26">
      <c r="A536" s="40" t="str">
        <f t="shared" si="8"/>
        <v>149-4</v>
      </c>
      <c r="B536" s="40">
        <v>5057</v>
      </c>
      <c r="C536" s="40">
        <v>2</v>
      </c>
      <c r="D536" s="40" t="s">
        <v>66</v>
      </c>
      <c r="E536" s="40">
        <v>149</v>
      </c>
      <c r="F536" s="40" t="s">
        <v>132</v>
      </c>
      <c r="G536" s="40">
        <v>4</v>
      </c>
      <c r="H536" s="40">
        <v>3102882</v>
      </c>
      <c r="I536" s="44">
        <v>0.34</v>
      </c>
      <c r="J536" s="40">
        <v>0.32</v>
      </c>
      <c r="K536" s="44">
        <v>401.66999999999996</v>
      </c>
      <c r="L536" s="40">
        <v>401.98</v>
      </c>
      <c r="M536" s="40">
        <v>401.66</v>
      </c>
      <c r="N536" s="40">
        <v>401.98</v>
      </c>
      <c r="O536" s="40">
        <v>0</v>
      </c>
      <c r="P536" s="40" t="s">
        <v>138</v>
      </c>
      <c r="Q536" s="40" t="s">
        <v>1369</v>
      </c>
      <c r="R536" s="40" t="s">
        <v>134</v>
      </c>
      <c r="S536" s="40">
        <v>1</v>
      </c>
      <c r="T536" s="40">
        <v>118</v>
      </c>
      <c r="U536" s="40">
        <v>3</v>
      </c>
      <c r="V536" s="40" t="s">
        <v>136</v>
      </c>
      <c r="W536" s="40" t="s">
        <v>134</v>
      </c>
      <c r="Z536" s="40" t="s">
        <v>1370</v>
      </c>
    </row>
    <row r="537" spans="1:26">
      <c r="A537" s="40" t="str">
        <f t="shared" si="8"/>
        <v>150-1</v>
      </c>
      <c r="B537" s="40">
        <v>5057</v>
      </c>
      <c r="C537" s="40">
        <v>2</v>
      </c>
      <c r="D537" s="40" t="s">
        <v>66</v>
      </c>
      <c r="E537" s="40">
        <v>150</v>
      </c>
      <c r="F537" s="40" t="s">
        <v>132</v>
      </c>
      <c r="G537" s="40">
        <v>1</v>
      </c>
      <c r="H537" s="40">
        <v>3102884</v>
      </c>
      <c r="I537" s="44">
        <v>0.84499999999999997</v>
      </c>
      <c r="J537" s="40">
        <v>0.84</v>
      </c>
      <c r="K537" s="44">
        <v>401.95</v>
      </c>
      <c r="L537" s="40">
        <v>402.79</v>
      </c>
      <c r="M537" s="40">
        <v>401.95</v>
      </c>
      <c r="N537" s="40">
        <v>402.79</v>
      </c>
      <c r="O537" s="40">
        <v>0</v>
      </c>
      <c r="P537" s="40" t="s">
        <v>138</v>
      </c>
      <c r="Q537" s="40" t="s">
        <v>1371</v>
      </c>
      <c r="R537" s="40" t="s">
        <v>134</v>
      </c>
      <c r="S537" s="40">
        <v>1</v>
      </c>
      <c r="T537" s="40">
        <v>118</v>
      </c>
      <c r="U537" s="40">
        <v>4</v>
      </c>
      <c r="V537" s="40" t="s">
        <v>136</v>
      </c>
      <c r="W537" s="40" t="s">
        <v>134</v>
      </c>
      <c r="Z537" s="40" t="s">
        <v>1372</v>
      </c>
    </row>
    <row r="538" spans="1:26">
      <c r="A538" s="40" t="str">
        <f t="shared" si="8"/>
        <v>150-2</v>
      </c>
      <c r="B538" s="40">
        <v>5057</v>
      </c>
      <c r="C538" s="40">
        <v>2</v>
      </c>
      <c r="D538" s="40" t="s">
        <v>66</v>
      </c>
      <c r="E538" s="40">
        <v>150</v>
      </c>
      <c r="F538" s="40" t="s">
        <v>132</v>
      </c>
      <c r="G538" s="40">
        <v>2</v>
      </c>
      <c r="H538" s="40">
        <v>3102886</v>
      </c>
      <c r="I538" s="44">
        <v>0.53</v>
      </c>
      <c r="J538" s="40">
        <v>0.45</v>
      </c>
      <c r="K538" s="44">
        <v>402.79500000000002</v>
      </c>
      <c r="L538" s="40">
        <v>403.24</v>
      </c>
      <c r="M538" s="40">
        <v>402.79</v>
      </c>
      <c r="N538" s="40">
        <v>403.24</v>
      </c>
      <c r="O538" s="40">
        <v>0</v>
      </c>
      <c r="P538" s="40" t="s">
        <v>138</v>
      </c>
      <c r="Q538" s="40" t="s">
        <v>1373</v>
      </c>
      <c r="R538" s="40" t="s">
        <v>134</v>
      </c>
      <c r="S538" s="40">
        <v>1</v>
      </c>
      <c r="T538" s="40">
        <v>118</v>
      </c>
      <c r="U538" s="40">
        <v>5</v>
      </c>
      <c r="V538" s="40" t="s">
        <v>137</v>
      </c>
      <c r="W538" s="40" t="s">
        <v>134</v>
      </c>
      <c r="Z538" s="40" t="s">
        <v>1374</v>
      </c>
    </row>
    <row r="539" spans="1:26">
      <c r="A539" s="40" t="str">
        <f t="shared" si="8"/>
        <v>150-3</v>
      </c>
      <c r="B539" s="40">
        <v>5057</v>
      </c>
      <c r="C539" s="40">
        <v>2</v>
      </c>
      <c r="D539" s="40" t="s">
        <v>66</v>
      </c>
      <c r="E539" s="40">
        <v>150</v>
      </c>
      <c r="F539" s="40" t="s">
        <v>132</v>
      </c>
      <c r="G539" s="40">
        <v>3</v>
      </c>
      <c r="H539" s="40">
        <v>3102888</v>
      </c>
      <c r="I539" s="44">
        <v>0.65</v>
      </c>
      <c r="J539" s="40">
        <v>0.62</v>
      </c>
      <c r="K539" s="44">
        <v>403.32499999999999</v>
      </c>
      <c r="L539" s="40">
        <v>403.86</v>
      </c>
      <c r="M539" s="40">
        <v>403.24</v>
      </c>
      <c r="N539" s="40">
        <v>403.86</v>
      </c>
      <c r="O539" s="40">
        <v>0</v>
      </c>
      <c r="P539" s="40" t="s">
        <v>138</v>
      </c>
      <c r="Q539" s="40" t="s">
        <v>1375</v>
      </c>
      <c r="R539" s="40" t="s">
        <v>134</v>
      </c>
      <c r="S539" s="40">
        <v>1</v>
      </c>
      <c r="T539" s="40">
        <v>119</v>
      </c>
      <c r="U539" s="40">
        <v>1</v>
      </c>
      <c r="V539" s="40" t="s">
        <v>135</v>
      </c>
      <c r="W539" s="40" t="s">
        <v>134</v>
      </c>
      <c r="Z539" s="40" t="s">
        <v>1376</v>
      </c>
    </row>
    <row r="540" spans="1:26">
      <c r="A540" s="40" t="str">
        <f t="shared" si="8"/>
        <v>151-1</v>
      </c>
      <c r="B540" s="40">
        <v>5057</v>
      </c>
      <c r="C540" s="40">
        <v>2</v>
      </c>
      <c r="D540" s="40" t="s">
        <v>66</v>
      </c>
      <c r="E540" s="40">
        <v>151</v>
      </c>
      <c r="F540" s="40" t="s">
        <v>132</v>
      </c>
      <c r="G540" s="40">
        <v>1</v>
      </c>
      <c r="H540" s="40">
        <v>3102890</v>
      </c>
      <c r="I540" s="44">
        <v>0.87</v>
      </c>
      <c r="J540" s="40">
        <v>0.82</v>
      </c>
      <c r="K540" s="44">
        <v>404.25</v>
      </c>
      <c r="L540" s="40">
        <v>405.07</v>
      </c>
      <c r="M540" s="40">
        <v>404.25</v>
      </c>
      <c r="N540" s="40">
        <v>405.07</v>
      </c>
      <c r="O540" s="40">
        <v>0</v>
      </c>
      <c r="P540" s="40" t="s">
        <v>138</v>
      </c>
      <c r="Q540" s="40" t="s">
        <v>1377</v>
      </c>
      <c r="R540" s="40" t="s">
        <v>134</v>
      </c>
      <c r="S540" s="40">
        <v>1</v>
      </c>
      <c r="T540" s="40">
        <v>119</v>
      </c>
      <c r="U540" s="40">
        <v>2</v>
      </c>
      <c r="V540" s="40" t="s">
        <v>136</v>
      </c>
      <c r="W540" s="40" t="s">
        <v>134</v>
      </c>
      <c r="Z540" s="40" t="s">
        <v>1378</v>
      </c>
    </row>
    <row r="541" spans="1:26">
      <c r="A541" s="40" t="str">
        <f t="shared" si="8"/>
        <v>151-2</v>
      </c>
      <c r="B541" s="40">
        <v>5057</v>
      </c>
      <c r="C541" s="40">
        <v>2</v>
      </c>
      <c r="D541" s="40" t="s">
        <v>66</v>
      </c>
      <c r="E541" s="40">
        <v>151</v>
      </c>
      <c r="F541" s="40" t="s">
        <v>132</v>
      </c>
      <c r="G541" s="40">
        <v>2</v>
      </c>
      <c r="H541" s="40">
        <v>3102892</v>
      </c>
      <c r="I541" s="44">
        <v>0.94</v>
      </c>
      <c r="J541" s="40">
        <v>0.89</v>
      </c>
      <c r="K541" s="44">
        <v>405.12</v>
      </c>
      <c r="L541" s="40">
        <v>405.96</v>
      </c>
      <c r="M541" s="40">
        <v>405.07</v>
      </c>
      <c r="N541" s="40">
        <v>405.96</v>
      </c>
      <c r="O541" s="40">
        <v>0</v>
      </c>
      <c r="P541" s="40" t="s">
        <v>138</v>
      </c>
      <c r="Q541" s="40" t="s">
        <v>1379</v>
      </c>
      <c r="R541" s="40" t="s">
        <v>134</v>
      </c>
      <c r="S541" s="40">
        <v>1</v>
      </c>
      <c r="T541" s="40">
        <v>119</v>
      </c>
      <c r="U541" s="40">
        <v>3</v>
      </c>
      <c r="V541" s="40" t="s">
        <v>136</v>
      </c>
      <c r="W541" s="40" t="s">
        <v>134</v>
      </c>
      <c r="Z541" s="40" t="s">
        <v>1380</v>
      </c>
    </row>
    <row r="542" spans="1:26">
      <c r="A542" s="40" t="str">
        <f t="shared" si="8"/>
        <v>151-3</v>
      </c>
      <c r="B542" s="40">
        <v>5057</v>
      </c>
      <c r="C542" s="40">
        <v>2</v>
      </c>
      <c r="D542" s="40" t="s">
        <v>66</v>
      </c>
      <c r="E542" s="40">
        <v>151</v>
      </c>
      <c r="F542" s="40" t="s">
        <v>132</v>
      </c>
      <c r="G542" s="40">
        <v>3</v>
      </c>
      <c r="H542" s="40">
        <v>3102894</v>
      </c>
      <c r="I542" s="44">
        <v>0.71</v>
      </c>
      <c r="J542" s="40">
        <v>0.72</v>
      </c>
      <c r="K542" s="44">
        <v>406.06</v>
      </c>
      <c r="L542" s="40">
        <v>406.68</v>
      </c>
      <c r="M542" s="40">
        <v>405.96</v>
      </c>
      <c r="N542" s="40">
        <v>406.68</v>
      </c>
      <c r="O542" s="40">
        <v>0</v>
      </c>
      <c r="P542" s="40" t="s">
        <v>138</v>
      </c>
      <c r="Q542" s="40" t="s">
        <v>1381</v>
      </c>
      <c r="R542" s="40" t="s">
        <v>134</v>
      </c>
      <c r="S542" s="40">
        <v>1</v>
      </c>
      <c r="T542" s="40">
        <v>119</v>
      </c>
      <c r="U542" s="40">
        <v>4</v>
      </c>
      <c r="V542" s="40" t="s">
        <v>137</v>
      </c>
      <c r="W542" s="40" t="s">
        <v>134</v>
      </c>
      <c r="Z542" s="40" t="s">
        <v>1382</v>
      </c>
    </row>
    <row r="543" spans="1:26">
      <c r="A543" s="40" t="str">
        <f t="shared" si="8"/>
        <v>154-4</v>
      </c>
      <c r="B543" s="40">
        <v>5057</v>
      </c>
      <c r="C543" s="40">
        <v>1</v>
      </c>
      <c r="D543" s="40" t="s">
        <v>66</v>
      </c>
      <c r="E543" s="40">
        <v>154</v>
      </c>
      <c r="F543" s="40" t="s">
        <v>132</v>
      </c>
      <c r="G543" s="40">
        <v>4</v>
      </c>
      <c r="H543" s="40">
        <v>3104112</v>
      </c>
      <c r="I543" s="45">
        <v>0.745</v>
      </c>
      <c r="J543" s="40">
        <v>0.74</v>
      </c>
      <c r="K543" s="45">
        <v>398.57</v>
      </c>
      <c r="L543" s="40">
        <v>399.27</v>
      </c>
      <c r="M543" s="40">
        <v>398.53</v>
      </c>
      <c r="N543" s="40">
        <v>399.27</v>
      </c>
      <c r="O543" s="40">
        <v>0</v>
      </c>
      <c r="P543" s="40" t="s">
        <v>139</v>
      </c>
      <c r="Q543" s="40" t="s">
        <v>141</v>
      </c>
      <c r="R543" s="40" t="s">
        <v>134</v>
      </c>
      <c r="S543" s="40">
        <v>1</v>
      </c>
      <c r="T543" s="40">
        <v>127</v>
      </c>
      <c r="U543" s="40">
        <v>2</v>
      </c>
      <c r="V543" s="40" t="s">
        <v>136</v>
      </c>
      <c r="W543" s="40" t="s">
        <v>134</v>
      </c>
      <c r="Z543" s="40" t="s">
        <v>142</v>
      </c>
    </row>
    <row r="544" spans="1:26">
      <c r="A544" s="40" t="str">
        <f t="shared" si="8"/>
        <v>155-1</v>
      </c>
      <c r="B544" s="40">
        <v>5057</v>
      </c>
      <c r="C544" s="40">
        <v>1</v>
      </c>
      <c r="D544" s="40" t="s">
        <v>66</v>
      </c>
      <c r="E544" s="40">
        <v>155</v>
      </c>
      <c r="F544" s="40" t="s">
        <v>132</v>
      </c>
      <c r="G544" s="40">
        <v>1</v>
      </c>
      <c r="H544" s="40">
        <v>3104114</v>
      </c>
      <c r="I544" s="45">
        <v>0.755</v>
      </c>
      <c r="J544" s="40">
        <v>0.75</v>
      </c>
      <c r="K544" s="45">
        <v>399.2</v>
      </c>
      <c r="L544" s="40">
        <v>399.95</v>
      </c>
      <c r="M544" s="40">
        <v>399.2</v>
      </c>
      <c r="N544" s="40">
        <v>399.95</v>
      </c>
      <c r="O544" s="40">
        <v>0</v>
      </c>
      <c r="P544" s="40" t="s">
        <v>139</v>
      </c>
      <c r="Q544" s="40" t="s">
        <v>143</v>
      </c>
      <c r="R544" s="40" t="s">
        <v>134</v>
      </c>
      <c r="S544" s="40">
        <v>1</v>
      </c>
      <c r="T544" s="40">
        <v>127</v>
      </c>
      <c r="U544" s="40">
        <v>3</v>
      </c>
      <c r="V544" s="40" t="s">
        <v>136</v>
      </c>
      <c r="W544" s="40" t="s">
        <v>134</v>
      </c>
      <c r="Z544" s="40" t="s">
        <v>144</v>
      </c>
    </row>
    <row r="545" spans="1:26">
      <c r="A545" s="40" t="str">
        <f t="shared" si="8"/>
        <v>155-2</v>
      </c>
      <c r="B545" s="40">
        <v>5057</v>
      </c>
      <c r="C545" s="40">
        <v>1</v>
      </c>
      <c r="D545" s="40" t="s">
        <v>66</v>
      </c>
      <c r="E545" s="40">
        <v>155</v>
      </c>
      <c r="F545" s="40" t="s">
        <v>132</v>
      </c>
      <c r="G545" s="40">
        <v>2</v>
      </c>
      <c r="H545" s="40">
        <v>3104116</v>
      </c>
      <c r="I545" s="45">
        <v>0.92500000000000004</v>
      </c>
      <c r="J545" s="40">
        <v>0.92</v>
      </c>
      <c r="K545" s="45">
        <v>399.95499999999998</v>
      </c>
      <c r="L545" s="40">
        <v>400.87</v>
      </c>
      <c r="M545" s="40">
        <v>399.95</v>
      </c>
      <c r="N545" s="40">
        <v>400.87</v>
      </c>
      <c r="O545" s="40">
        <v>0</v>
      </c>
      <c r="P545" s="40" t="s">
        <v>139</v>
      </c>
      <c r="Q545" s="40" t="s">
        <v>145</v>
      </c>
      <c r="R545" s="40" t="s">
        <v>134</v>
      </c>
      <c r="S545" s="40">
        <v>1</v>
      </c>
      <c r="T545" s="40">
        <v>127</v>
      </c>
      <c r="U545" s="40">
        <v>4</v>
      </c>
      <c r="V545" s="40" t="s">
        <v>136</v>
      </c>
      <c r="W545" s="40" t="s">
        <v>134</v>
      </c>
      <c r="Z545" s="40" t="s">
        <v>146</v>
      </c>
    </row>
    <row r="546" spans="1:26">
      <c r="A546" s="40" t="str">
        <f t="shared" si="8"/>
        <v>155-3</v>
      </c>
      <c r="B546" s="40">
        <v>5057</v>
      </c>
      <c r="C546" s="40">
        <v>1</v>
      </c>
      <c r="D546" s="40" t="s">
        <v>66</v>
      </c>
      <c r="E546" s="40">
        <v>155</v>
      </c>
      <c r="F546" s="40" t="s">
        <v>132</v>
      </c>
      <c r="G546" s="40">
        <v>3</v>
      </c>
      <c r="H546" s="40">
        <v>3104118</v>
      </c>
      <c r="I546" s="45">
        <v>0.62</v>
      </c>
      <c r="J546" s="40">
        <v>0.59</v>
      </c>
      <c r="K546" s="45">
        <v>400.88</v>
      </c>
      <c r="L546" s="40">
        <v>401.46</v>
      </c>
      <c r="M546" s="40">
        <v>400.87</v>
      </c>
      <c r="N546" s="40">
        <v>401.46</v>
      </c>
      <c r="O546" s="40">
        <v>0</v>
      </c>
      <c r="P546" s="40" t="s">
        <v>139</v>
      </c>
      <c r="Q546" s="40" t="s">
        <v>147</v>
      </c>
      <c r="R546" s="40" t="s">
        <v>134</v>
      </c>
      <c r="S546" s="40">
        <v>1</v>
      </c>
      <c r="T546" s="40">
        <v>127</v>
      </c>
      <c r="U546" s="40">
        <v>5</v>
      </c>
      <c r="V546" s="40" t="s">
        <v>137</v>
      </c>
      <c r="W546" s="40" t="s">
        <v>134</v>
      </c>
      <c r="Z546" s="40" t="s">
        <v>148</v>
      </c>
    </row>
    <row r="547" spans="1:26">
      <c r="A547" s="40" t="str">
        <f t="shared" si="8"/>
        <v>155-4</v>
      </c>
      <c r="B547" s="40">
        <v>5057</v>
      </c>
      <c r="C547" s="40">
        <v>1</v>
      </c>
      <c r="D547" s="40" t="s">
        <v>66</v>
      </c>
      <c r="E547" s="40">
        <v>155</v>
      </c>
      <c r="F547" s="40" t="s">
        <v>132</v>
      </c>
      <c r="G547" s="40">
        <v>4</v>
      </c>
      <c r="H547" s="40">
        <v>3104120</v>
      </c>
      <c r="I547" s="45">
        <v>0.72</v>
      </c>
      <c r="J547" s="40">
        <v>0.66</v>
      </c>
      <c r="K547" s="45">
        <v>401.5</v>
      </c>
      <c r="L547" s="40">
        <v>402.12</v>
      </c>
      <c r="M547" s="40">
        <v>401.46</v>
      </c>
      <c r="N547" s="40">
        <v>402.12</v>
      </c>
      <c r="O547" s="40">
        <v>0</v>
      </c>
      <c r="P547" s="40" t="s">
        <v>139</v>
      </c>
      <c r="Q547" s="40" t="s">
        <v>149</v>
      </c>
      <c r="R547" s="40" t="s">
        <v>134</v>
      </c>
      <c r="S547" s="40">
        <v>1</v>
      </c>
      <c r="T547" s="40">
        <v>128</v>
      </c>
      <c r="U547" s="40">
        <v>1</v>
      </c>
      <c r="V547" s="40" t="s">
        <v>135</v>
      </c>
      <c r="W547" s="40" t="s">
        <v>134</v>
      </c>
      <c r="Z547" s="40" t="s">
        <v>150</v>
      </c>
    </row>
    <row r="548" spans="1:26">
      <c r="A548" s="40" t="str">
        <f t="shared" si="8"/>
        <v>156-1</v>
      </c>
      <c r="B548" s="40">
        <v>5057</v>
      </c>
      <c r="C548" s="40">
        <v>1</v>
      </c>
      <c r="D548" s="40" t="s">
        <v>66</v>
      </c>
      <c r="E548" s="40">
        <v>156</v>
      </c>
      <c r="F548" s="40" t="s">
        <v>132</v>
      </c>
      <c r="G548" s="40">
        <v>1</v>
      </c>
      <c r="H548" s="40">
        <v>3104122</v>
      </c>
      <c r="I548" s="45">
        <v>0.63</v>
      </c>
      <c r="J548" s="40">
        <v>0.6</v>
      </c>
      <c r="K548" s="45">
        <v>402.25</v>
      </c>
      <c r="L548" s="40">
        <v>402.85</v>
      </c>
      <c r="M548" s="40">
        <v>402.25</v>
      </c>
      <c r="N548" s="40">
        <v>402.85</v>
      </c>
      <c r="O548" s="40">
        <v>0</v>
      </c>
      <c r="P548" s="40" t="s">
        <v>139</v>
      </c>
      <c r="Q548" s="40" t="s">
        <v>151</v>
      </c>
      <c r="R548" s="40" t="s">
        <v>134</v>
      </c>
      <c r="S548" s="40">
        <v>1</v>
      </c>
      <c r="T548" s="40">
        <v>128</v>
      </c>
      <c r="U548" s="40">
        <v>2</v>
      </c>
      <c r="V548" s="40" t="s">
        <v>136</v>
      </c>
      <c r="W548" s="40" t="s">
        <v>134</v>
      </c>
      <c r="Z548" s="40" t="s">
        <v>152</v>
      </c>
    </row>
    <row r="549" spans="1:26">
      <c r="A549" s="40" t="str">
        <f t="shared" si="8"/>
        <v>156-2</v>
      </c>
      <c r="B549" s="40">
        <v>5057</v>
      </c>
      <c r="C549" s="40">
        <v>1</v>
      </c>
      <c r="D549" s="40" t="s">
        <v>66</v>
      </c>
      <c r="E549" s="40">
        <v>156</v>
      </c>
      <c r="F549" s="40" t="s">
        <v>132</v>
      </c>
      <c r="G549" s="40">
        <v>2</v>
      </c>
      <c r="H549" s="40">
        <v>3104124</v>
      </c>
      <c r="I549" s="45">
        <v>0.51500000000000001</v>
      </c>
      <c r="J549" s="40">
        <v>0.48</v>
      </c>
      <c r="K549" s="45">
        <v>402.88</v>
      </c>
      <c r="L549" s="40">
        <v>403.33</v>
      </c>
      <c r="M549" s="40">
        <v>402.85</v>
      </c>
      <c r="N549" s="40">
        <v>403.33</v>
      </c>
      <c r="O549" s="40">
        <v>0</v>
      </c>
      <c r="P549" s="40" t="s">
        <v>139</v>
      </c>
      <c r="Q549" s="40" t="s">
        <v>153</v>
      </c>
      <c r="R549" s="40" t="s">
        <v>134</v>
      </c>
      <c r="S549" s="40">
        <v>1</v>
      </c>
      <c r="T549" s="40">
        <v>128</v>
      </c>
      <c r="U549" s="40">
        <v>3</v>
      </c>
      <c r="V549" s="40" t="s">
        <v>137</v>
      </c>
      <c r="W549" s="40" t="s">
        <v>134</v>
      </c>
      <c r="Z549" s="40" t="s">
        <v>154</v>
      </c>
    </row>
  </sheetData>
  <sheetProtection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BE26"/>
  <sheetViews>
    <sheetView topLeftCell="T1" workbookViewId="0">
      <selection activeCell="AG22" sqref="AG22"/>
    </sheetView>
  </sheetViews>
  <sheetFormatPr baseColWidth="10" defaultColWidth="10.83203125" defaultRowHeight="14" x14ac:dyDescent="0"/>
  <cols>
    <col min="1" max="20" width="10.83203125" style="2"/>
    <col min="21" max="23" width="22.33203125" style="2" customWidth="1"/>
    <col min="24" max="53" width="10.83203125" style="2"/>
    <col min="54" max="54" width="11" style="2" customWidth="1"/>
    <col min="55" max="16384" width="10.83203125" style="2"/>
  </cols>
  <sheetData>
    <row r="1" spans="1:57" ht="28">
      <c r="A1" s="2" t="s">
        <v>88</v>
      </c>
      <c r="C1" s="2" t="s">
        <v>87</v>
      </c>
      <c r="E1" s="2" t="s">
        <v>41</v>
      </c>
      <c r="G1" s="2" t="s">
        <v>93</v>
      </c>
      <c r="H1" s="2" t="s">
        <v>89</v>
      </c>
      <c r="I1" s="2" t="s">
        <v>111</v>
      </c>
      <c r="J1" s="2" t="s">
        <v>112</v>
      </c>
      <c r="K1" s="2" t="s">
        <v>113</v>
      </c>
      <c r="N1" s="2" t="s">
        <v>104</v>
      </c>
      <c r="R1" s="2" t="s">
        <v>44</v>
      </c>
      <c r="S1" s="2" t="s">
        <v>234</v>
      </c>
      <c r="U1" s="2" t="s">
        <v>164</v>
      </c>
      <c r="V1" s="2" t="s">
        <v>163</v>
      </c>
      <c r="W1" s="2" t="s">
        <v>165</v>
      </c>
      <c r="Y1" s="2" t="s">
        <v>173</v>
      </c>
      <c r="AB1" s="2" t="s">
        <v>180</v>
      </c>
      <c r="AD1" s="2" t="s">
        <v>187</v>
      </c>
      <c r="AF1" s="2" t="s">
        <v>189</v>
      </c>
      <c r="AI1" s="2" t="s">
        <v>200</v>
      </c>
      <c r="AL1" s="2" t="s">
        <v>204</v>
      </c>
      <c r="AN1" s="2" t="s">
        <v>214</v>
      </c>
      <c r="AP1" s="2" t="s">
        <v>223</v>
      </c>
      <c r="AR1" s="2" t="s">
        <v>239</v>
      </c>
      <c r="AT1" s="2" t="s">
        <v>240</v>
      </c>
      <c r="AW1" s="2" t="s">
        <v>272</v>
      </c>
      <c r="AY1" s="2" t="s">
        <v>279</v>
      </c>
      <c r="BA1" s="30" t="s">
        <v>292</v>
      </c>
      <c r="BB1" s="29" t="s">
        <v>293</v>
      </c>
      <c r="BC1" s="29" t="s">
        <v>294</v>
      </c>
      <c r="BE1" s="2" t="s">
        <v>300</v>
      </c>
    </row>
    <row r="2" spans="1:57" ht="15" thickBot="1"/>
    <row r="3" spans="1:57" ht="28">
      <c r="A3" s="2" t="s">
        <v>32</v>
      </c>
      <c r="C3" s="3" t="s">
        <v>74</v>
      </c>
      <c r="E3" s="3" t="s">
        <v>77</v>
      </c>
      <c r="G3" s="2" t="s">
        <v>90</v>
      </c>
      <c r="H3" s="2" t="s">
        <v>94</v>
      </c>
      <c r="I3" s="9" t="s">
        <v>18</v>
      </c>
      <c r="J3" s="10" t="s">
        <v>2</v>
      </c>
      <c r="K3" s="2" t="s">
        <v>25</v>
      </c>
      <c r="L3" s="9"/>
      <c r="N3" s="12" t="s">
        <v>1</v>
      </c>
      <c r="R3" s="2" t="s">
        <v>235</v>
      </c>
      <c r="S3" s="2" t="s">
        <v>248</v>
      </c>
      <c r="U3" s="12" t="s">
        <v>170</v>
      </c>
      <c r="V3" s="12"/>
      <c r="W3" s="2" t="s">
        <v>166</v>
      </c>
      <c r="Y3" s="2" t="s">
        <v>172</v>
      </c>
      <c r="AB3" s="2" t="s">
        <v>172</v>
      </c>
      <c r="AD3" s="2" t="s">
        <v>155</v>
      </c>
      <c r="AF3" s="2" t="s">
        <v>188</v>
      </c>
      <c r="AI3" s="2" t="s">
        <v>176</v>
      </c>
      <c r="AL3" s="2" t="s">
        <v>205</v>
      </c>
      <c r="AN3" s="2" t="s">
        <v>215</v>
      </c>
      <c r="AP3" s="2" t="s">
        <v>224</v>
      </c>
      <c r="AR3" s="2" t="s">
        <v>176</v>
      </c>
      <c r="AT3" s="14" t="s">
        <v>241</v>
      </c>
      <c r="AU3" s="15">
        <v>0</v>
      </c>
      <c r="AW3" s="5" t="s">
        <v>263</v>
      </c>
      <c r="AY3" s="1" t="s">
        <v>274</v>
      </c>
      <c r="BA3" s="5" t="s">
        <v>8</v>
      </c>
      <c r="BB3" s="5" t="s">
        <v>285</v>
      </c>
      <c r="BC3" s="5" t="s">
        <v>286</v>
      </c>
      <c r="BE3" s="2" t="s">
        <v>301</v>
      </c>
    </row>
    <row r="4" spans="1:57">
      <c r="A4" s="2" t="s">
        <v>68</v>
      </c>
      <c r="C4" s="3" t="s">
        <v>75</v>
      </c>
      <c r="E4" s="3" t="s">
        <v>78</v>
      </c>
      <c r="G4" s="2" t="s">
        <v>91</v>
      </c>
      <c r="H4" s="2" t="s">
        <v>95</v>
      </c>
      <c r="I4" s="9" t="s">
        <v>24</v>
      </c>
      <c r="J4" s="10" t="s">
        <v>3</v>
      </c>
      <c r="K4" s="2" t="s">
        <v>26</v>
      </c>
      <c r="L4" s="9"/>
      <c r="N4" s="12" t="s">
        <v>42</v>
      </c>
      <c r="R4" s="2" t="s">
        <v>202</v>
      </c>
      <c r="S4" s="2" t="s">
        <v>249</v>
      </c>
      <c r="U4" s="12" t="s">
        <v>171</v>
      </c>
      <c r="V4" s="12"/>
      <c r="W4" s="2" t="s">
        <v>107</v>
      </c>
      <c r="Y4" s="2" t="s">
        <v>176</v>
      </c>
      <c r="AB4" s="2" t="s">
        <v>176</v>
      </c>
      <c r="AD4" s="2" t="s">
        <v>156</v>
      </c>
      <c r="AF4" s="2" t="s">
        <v>194</v>
      </c>
      <c r="AI4" s="2" t="s">
        <v>201</v>
      </c>
      <c r="AL4" s="2" t="s">
        <v>206</v>
      </c>
      <c r="AN4" s="2" t="s">
        <v>216</v>
      </c>
      <c r="AP4" s="2" t="s">
        <v>225</v>
      </c>
      <c r="AR4" s="2" t="s">
        <v>201</v>
      </c>
      <c r="AT4" s="16" t="s">
        <v>242</v>
      </c>
      <c r="AU4" s="17">
        <v>1</v>
      </c>
      <c r="AW4" s="31" t="s">
        <v>264</v>
      </c>
      <c r="AY4" s="3" t="s">
        <v>275</v>
      </c>
      <c r="BA4" s="31" t="s">
        <v>9</v>
      </c>
      <c r="BB4" s="31" t="s">
        <v>287</v>
      </c>
      <c r="BC4" s="31" t="s">
        <v>288</v>
      </c>
      <c r="BE4" s="2" t="s">
        <v>302</v>
      </c>
    </row>
    <row r="5" spans="1:57" ht="29" thickBot="1">
      <c r="A5" s="2" t="s">
        <v>69</v>
      </c>
      <c r="C5" s="3" t="s">
        <v>76</v>
      </c>
      <c r="E5" s="3" t="s">
        <v>79</v>
      </c>
      <c r="G5" s="2" t="s">
        <v>92</v>
      </c>
      <c r="H5" s="2" t="s">
        <v>96</v>
      </c>
      <c r="I5" s="9" t="s">
        <v>20</v>
      </c>
      <c r="J5" s="10" t="s">
        <v>4</v>
      </c>
      <c r="K5" s="2" t="s">
        <v>27</v>
      </c>
      <c r="L5" s="9"/>
      <c r="N5" s="12" t="s">
        <v>43</v>
      </c>
      <c r="R5" s="2" t="s">
        <v>236</v>
      </c>
      <c r="S5" s="2" t="s">
        <v>250</v>
      </c>
      <c r="U5" s="13" t="s">
        <v>158</v>
      </c>
      <c r="V5" s="12" t="s">
        <v>159</v>
      </c>
      <c r="W5" s="2" t="s">
        <v>167</v>
      </c>
      <c r="Y5" s="2" t="s">
        <v>175</v>
      </c>
      <c r="AB5" s="2" t="s">
        <v>175</v>
      </c>
      <c r="AF5" s="2" t="s">
        <v>195</v>
      </c>
      <c r="AI5" s="2" t="s">
        <v>202</v>
      </c>
      <c r="AL5" s="2" t="s">
        <v>207</v>
      </c>
      <c r="AN5" s="2" t="s">
        <v>232</v>
      </c>
      <c r="AP5" s="2" t="s">
        <v>157</v>
      </c>
      <c r="AR5" s="2" t="s">
        <v>202</v>
      </c>
      <c r="AT5" s="18" t="s">
        <v>243</v>
      </c>
      <c r="AU5" s="19">
        <v>2</v>
      </c>
      <c r="AW5" s="31" t="s">
        <v>265</v>
      </c>
      <c r="AY5" s="3" t="s">
        <v>276</v>
      </c>
      <c r="BA5" s="31" t="s">
        <v>10</v>
      </c>
      <c r="BB5" s="31" t="s">
        <v>289</v>
      </c>
      <c r="BC5" s="31" t="s">
        <v>290</v>
      </c>
      <c r="BE5" s="2" t="s">
        <v>303</v>
      </c>
    </row>
    <row r="6" spans="1:57" ht="28">
      <c r="A6" s="2" t="s">
        <v>70</v>
      </c>
      <c r="E6" s="3" t="s">
        <v>80</v>
      </c>
      <c r="H6" s="2" t="s">
        <v>97</v>
      </c>
      <c r="I6" s="9" t="s">
        <v>21</v>
      </c>
      <c r="J6" s="1" t="s">
        <v>5</v>
      </c>
      <c r="K6" s="2" t="s">
        <v>28</v>
      </c>
      <c r="L6" s="9"/>
      <c r="N6" s="12" t="s">
        <v>245</v>
      </c>
      <c r="R6" s="2" t="s">
        <v>226</v>
      </c>
      <c r="V6" s="12" t="s">
        <v>160</v>
      </c>
      <c r="W6" s="2" t="s">
        <v>168</v>
      </c>
      <c r="Y6" s="2" t="s">
        <v>174</v>
      </c>
      <c r="AB6" s="2" t="s">
        <v>182</v>
      </c>
      <c r="AF6" s="2" t="s">
        <v>313</v>
      </c>
      <c r="AI6" s="2" t="s">
        <v>203</v>
      </c>
      <c r="AN6" s="2" t="s">
        <v>217</v>
      </c>
      <c r="AP6" s="2" t="s">
        <v>226</v>
      </c>
      <c r="AR6" s="2" t="s">
        <v>246</v>
      </c>
      <c r="AW6" s="31" t="s">
        <v>266</v>
      </c>
      <c r="AY6" s="3" t="s">
        <v>277</v>
      </c>
      <c r="BA6" s="31" t="s">
        <v>291</v>
      </c>
      <c r="BB6" s="31"/>
      <c r="BC6" s="31"/>
      <c r="BE6" s="2" t="s">
        <v>304</v>
      </c>
    </row>
    <row r="7" spans="1:57" ht="28">
      <c r="A7" s="2" t="s">
        <v>71</v>
      </c>
      <c r="E7" s="3" t="s">
        <v>81</v>
      </c>
      <c r="H7" s="2" t="s">
        <v>98</v>
      </c>
      <c r="I7" s="9" t="s">
        <v>22</v>
      </c>
      <c r="J7" s="1" t="s">
        <v>6</v>
      </c>
      <c r="K7" s="2" t="s">
        <v>29</v>
      </c>
      <c r="L7" s="9"/>
      <c r="N7" s="11" t="s">
        <v>0</v>
      </c>
      <c r="O7" s="2" t="s">
        <v>105</v>
      </c>
      <c r="P7" s="2">
        <v>0</v>
      </c>
      <c r="V7" s="12" t="s">
        <v>161</v>
      </c>
      <c r="AB7" s="2" t="s">
        <v>174</v>
      </c>
      <c r="AF7" s="2" t="s">
        <v>196</v>
      </c>
      <c r="AN7" s="2" t="s">
        <v>218</v>
      </c>
      <c r="AP7" s="2" t="s">
        <v>227</v>
      </c>
      <c r="AR7" s="2" t="s">
        <v>247</v>
      </c>
      <c r="AW7" s="31" t="s">
        <v>267</v>
      </c>
      <c r="AY7" s="3" t="s">
        <v>278</v>
      </c>
      <c r="BE7" s="2" t="s">
        <v>305</v>
      </c>
    </row>
    <row r="8" spans="1:57">
      <c r="A8" s="2" t="s">
        <v>72</v>
      </c>
      <c r="E8" s="3" t="s">
        <v>82</v>
      </c>
      <c r="I8" s="9" t="s">
        <v>23</v>
      </c>
      <c r="J8" s="1" t="s">
        <v>7</v>
      </c>
      <c r="K8" s="2" t="s">
        <v>30</v>
      </c>
      <c r="L8" s="9"/>
      <c r="N8" s="11" t="s">
        <v>99</v>
      </c>
      <c r="O8" s="2" t="s">
        <v>106</v>
      </c>
      <c r="P8" s="2">
        <v>1</v>
      </c>
      <c r="V8" s="12" t="s">
        <v>162</v>
      </c>
      <c r="AF8" s="2" t="s">
        <v>213</v>
      </c>
      <c r="AN8" s="2" t="s">
        <v>219</v>
      </c>
      <c r="AP8" s="2" t="s">
        <v>228</v>
      </c>
      <c r="AW8" s="31" t="s">
        <v>268</v>
      </c>
      <c r="BE8" s="2" t="s">
        <v>306</v>
      </c>
    </row>
    <row r="9" spans="1:57">
      <c r="A9" s="2" t="s">
        <v>73</v>
      </c>
      <c r="E9" s="3" t="s">
        <v>77</v>
      </c>
      <c r="I9" s="9" t="s">
        <v>19</v>
      </c>
      <c r="J9" s="10" t="s">
        <v>8</v>
      </c>
      <c r="K9" s="2" t="s">
        <v>31</v>
      </c>
      <c r="L9" s="9"/>
      <c r="N9" s="11" t="s">
        <v>100</v>
      </c>
      <c r="O9" s="2" t="s">
        <v>107</v>
      </c>
      <c r="P9" s="2">
        <v>2</v>
      </c>
      <c r="V9" s="12"/>
      <c r="AN9" s="2" t="s">
        <v>220</v>
      </c>
      <c r="AP9" s="2" t="s">
        <v>229</v>
      </c>
      <c r="AW9" s="31" t="s">
        <v>269</v>
      </c>
    </row>
    <row r="10" spans="1:57" ht="15" thickBot="1">
      <c r="E10" s="3" t="s">
        <v>83</v>
      </c>
      <c r="I10" s="9" t="s">
        <v>233</v>
      </c>
      <c r="J10" s="10" t="s">
        <v>9</v>
      </c>
      <c r="N10" s="11" t="s">
        <v>101</v>
      </c>
      <c r="O10" s="2" t="s">
        <v>108</v>
      </c>
      <c r="P10" s="2">
        <v>3</v>
      </c>
      <c r="AN10" s="2" t="s">
        <v>43</v>
      </c>
      <c r="AP10" s="2" t="s">
        <v>230</v>
      </c>
      <c r="AW10" s="31" t="s">
        <v>270</v>
      </c>
    </row>
    <row r="11" spans="1:57" ht="28">
      <c r="E11" s="3" t="s">
        <v>84</v>
      </c>
      <c r="J11" s="10" t="s">
        <v>10</v>
      </c>
      <c r="N11" s="11" t="s">
        <v>102</v>
      </c>
      <c r="O11" s="2" t="s">
        <v>109</v>
      </c>
      <c r="P11" s="2">
        <v>4</v>
      </c>
      <c r="V11" s="14" t="s">
        <v>179</v>
      </c>
      <c r="W11" s="15"/>
      <c r="Y11" s="14" t="s">
        <v>178</v>
      </c>
      <c r="Z11" s="15"/>
      <c r="AB11" s="14" t="s">
        <v>181</v>
      </c>
      <c r="AC11" s="15"/>
      <c r="AF11" s="14" t="s">
        <v>190</v>
      </c>
      <c r="AG11" s="15"/>
      <c r="AI11" s="14" t="s">
        <v>197</v>
      </c>
      <c r="AJ11" s="15"/>
      <c r="AL11" s="14" t="s">
        <v>208</v>
      </c>
      <c r="AM11" s="15"/>
      <c r="AN11" s="2" t="s">
        <v>221</v>
      </c>
      <c r="AP11" s="2" t="s">
        <v>207</v>
      </c>
      <c r="AW11" s="31" t="s">
        <v>271</v>
      </c>
    </row>
    <row r="12" spans="1:57">
      <c r="E12" s="3" t="s">
        <v>85</v>
      </c>
      <c r="J12" s="10" t="s">
        <v>11</v>
      </c>
      <c r="N12" s="11" t="s">
        <v>103</v>
      </c>
      <c r="O12" s="2" t="s">
        <v>110</v>
      </c>
      <c r="P12" s="2">
        <v>5</v>
      </c>
      <c r="V12" s="16" t="s">
        <v>166</v>
      </c>
      <c r="W12" s="17">
        <v>1</v>
      </c>
      <c r="Y12" s="16" t="s">
        <v>177</v>
      </c>
      <c r="Z12" s="17">
        <v>0</v>
      </c>
      <c r="AB12" s="34" t="s">
        <v>183</v>
      </c>
      <c r="AC12" s="17">
        <v>0</v>
      </c>
      <c r="AF12" s="16" t="s">
        <v>191</v>
      </c>
      <c r="AG12" s="17">
        <v>1</v>
      </c>
      <c r="AI12" s="34" t="s">
        <v>183</v>
      </c>
      <c r="AJ12" s="17">
        <v>0</v>
      </c>
      <c r="AL12" s="16" t="s">
        <v>209</v>
      </c>
      <c r="AM12" s="17">
        <v>0</v>
      </c>
      <c r="AN12" s="2" t="s">
        <v>222</v>
      </c>
      <c r="AP12" s="2" t="s">
        <v>231</v>
      </c>
    </row>
    <row r="13" spans="1:57" ht="15" thickBot="1">
      <c r="E13" s="3" t="s">
        <v>86</v>
      </c>
      <c r="J13" s="10" t="s">
        <v>12</v>
      </c>
      <c r="V13" s="16" t="s">
        <v>107</v>
      </c>
      <c r="W13" s="17">
        <v>2</v>
      </c>
      <c r="Y13" s="16" t="s">
        <v>166</v>
      </c>
      <c r="Z13" s="17">
        <v>1</v>
      </c>
      <c r="AB13" s="34" t="s">
        <v>184</v>
      </c>
      <c r="AC13" s="17">
        <v>1</v>
      </c>
      <c r="AF13" s="16" t="s">
        <v>192</v>
      </c>
      <c r="AG13" s="17">
        <v>2</v>
      </c>
      <c r="AI13" s="34" t="s">
        <v>198</v>
      </c>
      <c r="AJ13" s="17">
        <v>1</v>
      </c>
      <c r="AL13" s="16" t="s">
        <v>210</v>
      </c>
      <c r="AM13" s="17">
        <v>1</v>
      </c>
    </row>
    <row r="14" spans="1:57" ht="15" thickBot="1">
      <c r="J14" s="10" t="s">
        <v>13</v>
      </c>
      <c r="N14" s="20" t="s">
        <v>169</v>
      </c>
      <c r="O14" s="21"/>
      <c r="P14" s="15"/>
      <c r="Q14" s="23"/>
      <c r="R14" s="23"/>
      <c r="S14" s="23"/>
      <c r="V14" s="16" t="s">
        <v>167</v>
      </c>
      <c r="W14" s="17">
        <v>3</v>
      </c>
      <c r="Y14" s="16" t="s">
        <v>107</v>
      </c>
      <c r="Z14" s="17">
        <v>2</v>
      </c>
      <c r="AB14" s="34" t="s">
        <v>310</v>
      </c>
      <c r="AC14" s="17">
        <v>2</v>
      </c>
      <c r="AF14" s="18" t="s">
        <v>193</v>
      </c>
      <c r="AG14" s="19">
        <v>3</v>
      </c>
      <c r="AI14" s="34" t="s">
        <v>199</v>
      </c>
      <c r="AJ14" s="17">
        <v>2</v>
      </c>
      <c r="AL14" s="16" t="s">
        <v>211</v>
      </c>
      <c r="AM14" s="17">
        <v>2</v>
      </c>
    </row>
    <row r="15" spans="1:57" ht="15" thickBot="1">
      <c r="J15" s="10" t="s">
        <v>14</v>
      </c>
      <c r="N15" s="22">
        <v>0</v>
      </c>
      <c r="O15" s="23" t="s">
        <v>105</v>
      </c>
      <c r="P15" s="17">
        <v>0</v>
      </c>
      <c r="Q15" s="23"/>
      <c r="R15" s="23"/>
      <c r="S15" s="23"/>
      <c r="V15" s="18" t="s">
        <v>168</v>
      </c>
      <c r="W15" s="19">
        <v>0</v>
      </c>
      <c r="Y15" s="18" t="s">
        <v>167</v>
      </c>
      <c r="Z15" s="19">
        <v>3</v>
      </c>
      <c r="AB15" s="34" t="s">
        <v>311</v>
      </c>
      <c r="AC15" s="17">
        <v>3</v>
      </c>
      <c r="AF15" s="23"/>
      <c r="AG15" s="23"/>
      <c r="AI15" s="34" t="s">
        <v>307</v>
      </c>
      <c r="AJ15" s="17">
        <v>3</v>
      </c>
      <c r="AL15" s="18" t="s">
        <v>212</v>
      </c>
      <c r="AM15" s="19">
        <v>3</v>
      </c>
    </row>
    <row r="16" spans="1:57">
      <c r="J16" s="1" t="s">
        <v>15</v>
      </c>
      <c r="N16" s="22">
        <v>3</v>
      </c>
      <c r="O16" s="23" t="s">
        <v>106</v>
      </c>
      <c r="P16" s="17">
        <v>1</v>
      </c>
      <c r="Q16" s="23"/>
      <c r="R16" s="23"/>
      <c r="S16" s="23"/>
      <c r="AB16" s="34" t="s">
        <v>185</v>
      </c>
      <c r="AC16" s="17">
        <v>4</v>
      </c>
      <c r="AI16" s="34" t="s">
        <v>308</v>
      </c>
      <c r="AJ16" s="17">
        <v>4</v>
      </c>
    </row>
    <row r="17" spans="9:36" ht="15" thickBot="1">
      <c r="J17" s="1" t="s">
        <v>16</v>
      </c>
      <c r="N17" s="22">
        <v>11</v>
      </c>
      <c r="O17" s="23" t="s">
        <v>107</v>
      </c>
      <c r="P17" s="17">
        <v>2</v>
      </c>
      <c r="Q17" s="23"/>
      <c r="R17" s="23"/>
      <c r="S17" s="23"/>
      <c r="AB17" s="35" t="s">
        <v>186</v>
      </c>
      <c r="AC17" s="19">
        <v>5</v>
      </c>
      <c r="AI17" s="35" t="s">
        <v>309</v>
      </c>
      <c r="AJ17" s="19">
        <v>5</v>
      </c>
    </row>
    <row r="18" spans="9:36">
      <c r="J18" s="10" t="s">
        <v>17</v>
      </c>
      <c r="N18" s="22">
        <v>31</v>
      </c>
      <c r="O18" s="23" t="s">
        <v>108</v>
      </c>
      <c r="P18" s="17">
        <v>3</v>
      </c>
      <c r="Q18" s="23"/>
      <c r="R18" s="23"/>
      <c r="S18" s="23"/>
    </row>
    <row r="19" spans="9:36">
      <c r="J19" s="26" t="s">
        <v>244</v>
      </c>
      <c r="N19" s="22">
        <v>61</v>
      </c>
      <c r="O19" s="23" t="s">
        <v>109</v>
      </c>
      <c r="P19" s="17">
        <v>4</v>
      </c>
      <c r="Q19" s="23"/>
      <c r="R19" s="23"/>
      <c r="S19" s="23"/>
    </row>
    <row r="20" spans="9:36" ht="15" thickBot="1">
      <c r="N20" s="24">
        <v>91</v>
      </c>
      <c r="O20" s="25" t="s">
        <v>110</v>
      </c>
      <c r="P20" s="19">
        <v>5</v>
      </c>
      <c r="Q20" s="23"/>
      <c r="R20" s="23"/>
      <c r="S20" s="23"/>
    </row>
    <row r="22" spans="9:36" ht="26">
      <c r="I22" s="27" t="s">
        <v>252</v>
      </c>
      <c r="J22" s="27" t="s">
        <v>251</v>
      </c>
    </row>
    <row r="23" spans="9:36">
      <c r="I23" s="2" t="s">
        <v>155</v>
      </c>
      <c r="J23" s="2" t="s">
        <v>159</v>
      </c>
    </row>
    <row r="24" spans="9:36">
      <c r="I24" s="2" t="s">
        <v>182</v>
      </c>
      <c r="J24" s="2" t="s">
        <v>160</v>
      </c>
    </row>
    <row r="25" spans="9:36">
      <c r="I25" s="2" t="s">
        <v>255</v>
      </c>
      <c r="J25" s="2" t="s">
        <v>161</v>
      </c>
    </row>
    <row r="26" spans="9:36">
      <c r="J26" s="2" t="s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magmatic fabric</vt:lpstr>
      <vt:lpstr>Depth_Lookup_CCL</vt:lpstr>
      <vt:lpstr>definitions_list_lookup</vt:lpstr>
    </vt:vector>
  </TitlesOfParts>
  <Company>Plymouth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Harris</dc:creator>
  <cp:lastModifiedBy>Jude Coggon</cp:lastModifiedBy>
  <dcterms:created xsi:type="dcterms:W3CDTF">2017-06-27T13:20:34Z</dcterms:created>
  <dcterms:modified xsi:type="dcterms:W3CDTF">2019-02-06T09:21:41Z</dcterms:modified>
</cp:coreProperties>
</file>