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80" yWindow="0" windowWidth="25020" windowHeight="14580" tabRatio="766"/>
  </bookViews>
  <sheets>
    <sheet name="CHIKYU_IGN vs St. A" sheetId="13" r:id="rId1"/>
    <sheet name="GeoRem SRM data" sheetId="1" r:id="rId2"/>
    <sheet name="SRMs" sheetId="2" r:id="rId3"/>
  </sheets>
  <externalReferences>
    <externalReference r:id="rId4"/>
  </externalReferences>
  <definedNames>
    <definedName name="Lithology">[1]definitions_list_lookup!$J$3:$J$19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74" i="13" l="1"/>
  <c r="AS75" i="13"/>
  <c r="AS109" i="13"/>
  <c r="AR74" i="13"/>
  <c r="AR75" i="13"/>
  <c r="AR109" i="13"/>
  <c r="AQ74" i="13"/>
  <c r="AQ75" i="13"/>
  <c r="AQ109" i="13"/>
  <c r="AP74" i="13"/>
  <c r="AP75" i="13"/>
  <c r="AP109" i="13"/>
  <c r="AO74" i="13"/>
  <c r="AO75" i="13"/>
  <c r="AO109" i="13"/>
  <c r="AN74" i="13"/>
  <c r="AN75" i="13"/>
  <c r="AN109" i="13"/>
  <c r="AM74" i="13"/>
  <c r="AM75" i="13"/>
  <c r="AM109" i="13"/>
  <c r="AS108" i="13"/>
  <c r="AR108" i="13"/>
  <c r="AQ108" i="13"/>
  <c r="AP108" i="13"/>
  <c r="AO108" i="13"/>
  <c r="AN108" i="13"/>
  <c r="AM108" i="13"/>
  <c r="AS107" i="13"/>
  <c r="AR107" i="13"/>
  <c r="AQ107" i="13"/>
  <c r="AP107" i="13"/>
  <c r="AO107" i="13"/>
  <c r="AN107" i="13"/>
  <c r="AM107" i="13"/>
  <c r="AS106" i="13"/>
  <c r="AR106" i="13"/>
  <c r="AQ106" i="13"/>
  <c r="AP106" i="13"/>
  <c r="AO106" i="13"/>
  <c r="AN106" i="13"/>
  <c r="AM106" i="13"/>
  <c r="AS105" i="13"/>
  <c r="AR105" i="13"/>
  <c r="AQ105" i="13"/>
  <c r="AP105" i="13"/>
  <c r="AO105" i="13"/>
  <c r="AN105" i="13"/>
  <c r="AM105" i="13"/>
  <c r="AS104" i="13"/>
  <c r="AR104" i="13"/>
  <c r="AQ104" i="13"/>
  <c r="AP104" i="13"/>
  <c r="AO104" i="13"/>
  <c r="AN104" i="13"/>
  <c r="AM104" i="13"/>
  <c r="AS103" i="13"/>
  <c r="AR103" i="13"/>
  <c r="AQ103" i="13"/>
  <c r="AP103" i="13"/>
  <c r="AO103" i="13"/>
  <c r="AN103" i="13"/>
  <c r="AM103" i="13"/>
  <c r="AS102" i="13"/>
  <c r="AR102" i="13"/>
  <c r="AQ102" i="13"/>
  <c r="AP102" i="13"/>
  <c r="AO102" i="13"/>
  <c r="AN102" i="13"/>
  <c r="AM102" i="13"/>
  <c r="AS101" i="13"/>
  <c r="AR101" i="13"/>
  <c r="AQ101" i="13"/>
  <c r="AP101" i="13"/>
  <c r="AO101" i="13"/>
  <c r="AN101" i="13"/>
  <c r="AM101" i="13"/>
  <c r="AS100" i="13"/>
  <c r="AR100" i="13"/>
  <c r="AQ100" i="13"/>
  <c r="AP100" i="13"/>
  <c r="AO100" i="13"/>
  <c r="AN100" i="13"/>
  <c r="AM100" i="13"/>
  <c r="AS99" i="13"/>
  <c r="AR99" i="13"/>
  <c r="AQ99" i="13"/>
  <c r="AP99" i="13"/>
  <c r="AO99" i="13"/>
  <c r="AN99" i="13"/>
  <c r="AM99" i="13"/>
  <c r="AJ82" i="13"/>
  <c r="AI82" i="13"/>
  <c r="AH82" i="13"/>
  <c r="AJ81" i="13"/>
  <c r="AI81" i="13"/>
  <c r="AH81" i="13"/>
  <c r="AS73" i="13"/>
  <c r="AR73" i="13"/>
  <c r="AQ73" i="13"/>
  <c r="AP73" i="13"/>
  <c r="AO73" i="13"/>
  <c r="AN73" i="13"/>
  <c r="AM73" i="13"/>
  <c r="M51" i="13"/>
  <c r="B68" i="13"/>
  <c r="C68" i="13"/>
  <c r="D68" i="13"/>
  <c r="E68" i="13"/>
  <c r="F68" i="13"/>
  <c r="G68" i="13"/>
  <c r="H68" i="13"/>
  <c r="I68" i="13"/>
  <c r="J68" i="13"/>
  <c r="K68" i="13"/>
  <c r="M68" i="13"/>
  <c r="M50" i="13"/>
  <c r="B67" i="13"/>
  <c r="C67" i="13"/>
  <c r="D67" i="13"/>
  <c r="E67" i="13"/>
  <c r="F67" i="13"/>
  <c r="G67" i="13"/>
  <c r="H67" i="13"/>
  <c r="I67" i="13"/>
  <c r="J67" i="13"/>
  <c r="K67" i="13"/>
  <c r="M67" i="13"/>
  <c r="M49" i="13"/>
  <c r="B66" i="13"/>
  <c r="C66" i="13"/>
  <c r="D66" i="13"/>
  <c r="E66" i="13"/>
  <c r="F66" i="13"/>
  <c r="G66" i="13"/>
  <c r="H66" i="13"/>
  <c r="I66" i="13"/>
  <c r="J66" i="13"/>
  <c r="K66" i="13"/>
  <c r="M66" i="13"/>
  <c r="M48" i="13"/>
  <c r="B65" i="13"/>
  <c r="C65" i="13"/>
  <c r="D65" i="13"/>
  <c r="E65" i="13"/>
  <c r="F65" i="13"/>
  <c r="G65" i="13"/>
  <c r="H65" i="13"/>
  <c r="I65" i="13"/>
  <c r="J65" i="13"/>
  <c r="K65" i="13"/>
  <c r="M65" i="13"/>
  <c r="M47" i="13"/>
  <c r="B64" i="13"/>
  <c r="C64" i="13"/>
  <c r="D64" i="13"/>
  <c r="E64" i="13"/>
  <c r="F64" i="13"/>
  <c r="G64" i="13"/>
  <c r="H64" i="13"/>
  <c r="I64" i="13"/>
  <c r="J64" i="13"/>
  <c r="K64" i="13"/>
  <c r="M64" i="13"/>
  <c r="M46" i="13"/>
  <c r="B63" i="13"/>
  <c r="C63" i="13"/>
  <c r="D63" i="13"/>
  <c r="E63" i="13"/>
  <c r="F63" i="13"/>
  <c r="G63" i="13"/>
  <c r="H63" i="13"/>
  <c r="I63" i="13"/>
  <c r="J63" i="13"/>
  <c r="K63" i="13"/>
  <c r="M63" i="13"/>
  <c r="M45" i="13"/>
  <c r="B62" i="13"/>
  <c r="C62" i="13"/>
  <c r="D62" i="13"/>
  <c r="E62" i="13"/>
  <c r="F62" i="13"/>
  <c r="G62" i="13"/>
  <c r="H62" i="13"/>
  <c r="I62" i="13"/>
  <c r="J62" i="13"/>
  <c r="K62" i="13"/>
  <c r="M62" i="13"/>
  <c r="M44" i="13"/>
  <c r="B61" i="13"/>
  <c r="C61" i="13"/>
  <c r="D61" i="13"/>
  <c r="E61" i="13"/>
  <c r="F61" i="13"/>
  <c r="G61" i="13"/>
  <c r="H61" i="13"/>
  <c r="I61" i="13"/>
  <c r="J61" i="13"/>
  <c r="K61" i="13"/>
  <c r="M61" i="13"/>
  <c r="M43" i="13"/>
  <c r="B60" i="13"/>
  <c r="C60" i="13"/>
  <c r="D60" i="13"/>
  <c r="E60" i="13"/>
  <c r="F60" i="13"/>
  <c r="G60" i="13"/>
  <c r="H60" i="13"/>
  <c r="I60" i="13"/>
  <c r="J60" i="13"/>
  <c r="K60" i="13"/>
  <c r="M60" i="13"/>
  <c r="M42" i="13"/>
  <c r="B59" i="13"/>
  <c r="C59" i="13"/>
  <c r="D59" i="13"/>
  <c r="E59" i="13"/>
  <c r="F59" i="13"/>
  <c r="G59" i="13"/>
  <c r="H59" i="13"/>
  <c r="I59" i="13"/>
  <c r="J59" i="13"/>
  <c r="K59" i="13"/>
  <c r="M59" i="13"/>
  <c r="M41" i="13"/>
  <c r="B58" i="13"/>
  <c r="C58" i="13"/>
  <c r="D58" i="13"/>
  <c r="E58" i="13"/>
  <c r="F58" i="13"/>
  <c r="G58" i="13"/>
  <c r="H58" i="13"/>
  <c r="I58" i="13"/>
  <c r="J58" i="13"/>
  <c r="K58" i="13"/>
  <c r="M58" i="13"/>
  <c r="M40" i="13"/>
  <c r="B57" i="13"/>
  <c r="C57" i="13"/>
  <c r="D57" i="13"/>
  <c r="E57" i="13"/>
  <c r="F57" i="13"/>
  <c r="G57" i="13"/>
  <c r="H57" i="13"/>
  <c r="I57" i="13"/>
  <c r="J57" i="13"/>
  <c r="K57" i="13"/>
  <c r="M57" i="13"/>
  <c r="M39" i="13"/>
  <c r="B56" i="13"/>
  <c r="C56" i="13"/>
  <c r="D56" i="13"/>
  <c r="E56" i="13"/>
  <c r="F56" i="13"/>
  <c r="G56" i="13"/>
  <c r="H56" i="13"/>
  <c r="I56" i="13"/>
  <c r="J56" i="13"/>
  <c r="K56" i="13"/>
  <c r="M56" i="13"/>
  <c r="M38" i="13"/>
  <c r="B55" i="13"/>
  <c r="C55" i="13"/>
  <c r="D55" i="13"/>
  <c r="E55" i="13"/>
  <c r="F55" i="13"/>
  <c r="G55" i="13"/>
  <c r="H55" i="13"/>
  <c r="I55" i="13"/>
  <c r="J55" i="13"/>
  <c r="K55" i="13"/>
  <c r="M55" i="13"/>
  <c r="M37" i="13"/>
  <c r="B54" i="13"/>
  <c r="C54" i="13"/>
  <c r="D54" i="13"/>
  <c r="E54" i="13"/>
  <c r="F54" i="13"/>
  <c r="G54" i="13"/>
  <c r="H54" i="13"/>
  <c r="I54" i="13"/>
  <c r="J54" i="13"/>
  <c r="K54" i="13"/>
  <c r="M54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AM3" i="13"/>
  <c r="AM4" i="13"/>
  <c r="AM38" i="13"/>
  <c r="AN3" i="13"/>
  <c r="AN4" i="13"/>
  <c r="AN38" i="13"/>
  <c r="AO3" i="13"/>
  <c r="AO4" i="13"/>
  <c r="AO38" i="13"/>
  <c r="AP3" i="13"/>
  <c r="AP4" i="13"/>
  <c r="AP38" i="13"/>
  <c r="AQ3" i="13"/>
  <c r="AQ4" i="13"/>
  <c r="AQ38" i="13"/>
  <c r="AR3" i="13"/>
  <c r="AR4" i="13"/>
  <c r="AR38" i="13"/>
  <c r="AS3" i="13"/>
  <c r="AS4" i="13"/>
  <c r="AS38" i="13"/>
  <c r="AT3" i="13"/>
  <c r="AT4" i="13"/>
  <c r="AT38" i="13"/>
  <c r="AU3" i="13"/>
  <c r="AU4" i="13"/>
  <c r="AU38" i="13"/>
  <c r="AX38" i="13"/>
  <c r="O38" i="13"/>
  <c r="AM37" i="13"/>
  <c r="AN37" i="13"/>
  <c r="AO37" i="13"/>
  <c r="AP37" i="13"/>
  <c r="AQ37" i="13"/>
  <c r="AR37" i="13"/>
  <c r="AS37" i="13"/>
  <c r="AT37" i="13"/>
  <c r="AU37" i="13"/>
  <c r="AX37" i="13"/>
  <c r="O37" i="13"/>
  <c r="AM36" i="13"/>
  <c r="AN36" i="13"/>
  <c r="AO36" i="13"/>
  <c r="AP36" i="13"/>
  <c r="AQ36" i="13"/>
  <c r="AR36" i="13"/>
  <c r="AS36" i="13"/>
  <c r="AT36" i="13"/>
  <c r="AU36" i="13"/>
  <c r="AX36" i="13"/>
  <c r="AM35" i="13"/>
  <c r="AN35" i="13"/>
  <c r="AO35" i="13"/>
  <c r="AP35" i="13"/>
  <c r="AQ35" i="13"/>
  <c r="AR35" i="13"/>
  <c r="AS35" i="13"/>
  <c r="AT35" i="13"/>
  <c r="AU35" i="13"/>
  <c r="AX35" i="13"/>
  <c r="AM34" i="13"/>
  <c r="AN34" i="13"/>
  <c r="AO34" i="13"/>
  <c r="AP34" i="13"/>
  <c r="AQ34" i="13"/>
  <c r="AR34" i="13"/>
  <c r="AS34" i="13"/>
  <c r="AT34" i="13"/>
  <c r="AU34" i="13"/>
  <c r="AX34" i="13"/>
  <c r="M18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AM33" i="13"/>
  <c r="AN33" i="13"/>
  <c r="AO33" i="13"/>
  <c r="AP33" i="13"/>
  <c r="AQ33" i="13"/>
  <c r="AR33" i="13"/>
  <c r="AS33" i="13"/>
  <c r="AT33" i="13"/>
  <c r="AU33" i="13"/>
  <c r="AX33" i="13"/>
  <c r="M17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AM32" i="13"/>
  <c r="AN32" i="13"/>
  <c r="AO32" i="13"/>
  <c r="AP32" i="13"/>
  <c r="AQ32" i="13"/>
  <c r="AR32" i="13"/>
  <c r="AS32" i="13"/>
  <c r="AT32" i="13"/>
  <c r="AU32" i="13"/>
  <c r="AX32" i="13"/>
  <c r="M16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AM31" i="13"/>
  <c r="AN31" i="13"/>
  <c r="AO31" i="13"/>
  <c r="AP31" i="13"/>
  <c r="AQ31" i="13"/>
  <c r="AR31" i="13"/>
  <c r="AS31" i="13"/>
  <c r="AT31" i="13"/>
  <c r="AU31" i="13"/>
  <c r="AX31" i="13"/>
  <c r="M15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AM30" i="13"/>
  <c r="AN30" i="13"/>
  <c r="AO30" i="13"/>
  <c r="AP30" i="13"/>
  <c r="AQ30" i="13"/>
  <c r="AR30" i="13"/>
  <c r="AS30" i="13"/>
  <c r="AT30" i="13"/>
  <c r="AU30" i="13"/>
  <c r="AX30" i="13"/>
  <c r="M14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AM29" i="13"/>
  <c r="AN29" i="13"/>
  <c r="AO29" i="13"/>
  <c r="AP29" i="13"/>
  <c r="AQ29" i="13"/>
  <c r="AR29" i="13"/>
  <c r="AS29" i="13"/>
  <c r="AT29" i="13"/>
  <c r="AU29" i="13"/>
  <c r="AX29" i="13"/>
  <c r="M13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AM28" i="13"/>
  <c r="AN28" i="13"/>
  <c r="AO28" i="13"/>
  <c r="AP28" i="13"/>
  <c r="AQ28" i="13"/>
  <c r="AR28" i="13"/>
  <c r="AS28" i="13"/>
  <c r="AT28" i="13"/>
  <c r="AU28" i="13"/>
  <c r="AX28" i="13"/>
  <c r="M12" i="13"/>
  <c r="B28" i="13"/>
  <c r="C28" i="13"/>
  <c r="D28" i="13"/>
  <c r="E28" i="13"/>
  <c r="F28" i="13"/>
  <c r="G28" i="13"/>
  <c r="H28" i="13"/>
  <c r="J28" i="13"/>
  <c r="K28" i="13"/>
  <c r="L28" i="13"/>
  <c r="M28" i="13"/>
  <c r="AM27" i="13"/>
  <c r="AN27" i="13"/>
  <c r="AO27" i="13"/>
  <c r="AP27" i="13"/>
  <c r="AQ27" i="13"/>
  <c r="AR27" i="13"/>
  <c r="AS27" i="13"/>
  <c r="AT27" i="13"/>
  <c r="AU27" i="13"/>
  <c r="AX27" i="13"/>
  <c r="M11" i="13"/>
  <c r="B27" i="13"/>
  <c r="C27" i="13"/>
  <c r="D27" i="13"/>
  <c r="E27" i="13"/>
  <c r="F27" i="13"/>
  <c r="G27" i="13"/>
  <c r="H27" i="13"/>
  <c r="J27" i="13"/>
  <c r="M27" i="13"/>
  <c r="AM26" i="13"/>
  <c r="AN26" i="13"/>
  <c r="AO26" i="13"/>
  <c r="AP26" i="13"/>
  <c r="AQ26" i="13"/>
  <c r="AR26" i="13"/>
  <c r="AS26" i="13"/>
  <c r="AT26" i="13"/>
  <c r="AU26" i="13"/>
  <c r="AX26" i="13"/>
  <c r="M10" i="13"/>
  <c r="B26" i="13"/>
  <c r="C26" i="13"/>
  <c r="D26" i="13"/>
  <c r="E26" i="13"/>
  <c r="F26" i="13"/>
  <c r="G26" i="13"/>
  <c r="H26" i="13"/>
  <c r="J26" i="13"/>
  <c r="K26" i="13"/>
  <c r="M26" i="13"/>
  <c r="AM25" i="13"/>
  <c r="AN25" i="13"/>
  <c r="AO25" i="13"/>
  <c r="AP25" i="13"/>
  <c r="AQ25" i="13"/>
  <c r="AR25" i="13"/>
  <c r="AS25" i="13"/>
  <c r="AT25" i="13"/>
  <c r="AU25" i="13"/>
  <c r="AX25" i="13"/>
  <c r="M9" i="13"/>
  <c r="B25" i="13"/>
  <c r="C25" i="13"/>
  <c r="D25" i="13"/>
  <c r="E25" i="13"/>
  <c r="F25" i="13"/>
  <c r="G25" i="13"/>
  <c r="H25" i="13"/>
  <c r="J25" i="13"/>
  <c r="M25" i="13"/>
  <c r="AM24" i="13"/>
  <c r="AN24" i="13"/>
  <c r="AO24" i="13"/>
  <c r="AP24" i="13"/>
  <c r="AQ24" i="13"/>
  <c r="AR24" i="13"/>
  <c r="AS24" i="13"/>
  <c r="AT24" i="13"/>
  <c r="AU24" i="13"/>
  <c r="AX24" i="13"/>
  <c r="M8" i="13"/>
  <c r="B24" i="13"/>
  <c r="C24" i="13"/>
  <c r="D24" i="13"/>
  <c r="E24" i="13"/>
  <c r="F24" i="13"/>
  <c r="G24" i="13"/>
  <c r="H24" i="13"/>
  <c r="J24" i="13"/>
  <c r="L24" i="13"/>
  <c r="M24" i="13"/>
  <c r="M7" i="13"/>
  <c r="B23" i="13"/>
  <c r="C23" i="13"/>
  <c r="D23" i="13"/>
  <c r="E23" i="13"/>
  <c r="F23" i="13"/>
  <c r="G23" i="13"/>
  <c r="H23" i="13"/>
  <c r="J23" i="13"/>
  <c r="M23" i="13"/>
  <c r="M6" i="13"/>
  <c r="B22" i="13"/>
  <c r="C22" i="13"/>
  <c r="D22" i="13"/>
  <c r="E22" i="13"/>
  <c r="F22" i="13"/>
  <c r="G22" i="13"/>
  <c r="H22" i="13"/>
  <c r="J22" i="13"/>
  <c r="K22" i="13"/>
  <c r="L22" i="13"/>
  <c r="M22" i="13"/>
  <c r="AX21" i="13"/>
  <c r="M5" i="13"/>
  <c r="B21" i="13"/>
  <c r="C21" i="13"/>
  <c r="D21" i="13"/>
  <c r="E21" i="13"/>
  <c r="F21" i="13"/>
  <c r="G21" i="13"/>
  <c r="H21" i="13"/>
  <c r="J21" i="13"/>
  <c r="L21" i="13"/>
  <c r="M21" i="13"/>
  <c r="AX20" i="13"/>
  <c r="M4" i="13"/>
  <c r="B20" i="13"/>
  <c r="C20" i="13"/>
  <c r="D20" i="13"/>
  <c r="E20" i="13"/>
  <c r="F20" i="13"/>
  <c r="G20" i="13"/>
  <c r="H20" i="13"/>
  <c r="J20" i="13"/>
  <c r="K20" i="13"/>
  <c r="L20" i="13"/>
  <c r="M20" i="13"/>
  <c r="AX19" i="13"/>
  <c r="AX18" i="13"/>
  <c r="O18" i="13"/>
  <c r="AX17" i="13"/>
  <c r="O17" i="13"/>
  <c r="AX16" i="13"/>
  <c r="O16" i="13"/>
  <c r="AX15" i="13"/>
  <c r="O15" i="13"/>
  <c r="AX14" i="13"/>
  <c r="O14" i="13"/>
  <c r="AX13" i="13"/>
  <c r="AJ13" i="13"/>
  <c r="AI13" i="13"/>
  <c r="AH13" i="13"/>
  <c r="O13" i="13"/>
  <c r="AX12" i="13"/>
  <c r="AJ12" i="13"/>
  <c r="AI12" i="13"/>
  <c r="AH12" i="13"/>
  <c r="O12" i="13"/>
  <c r="AX11" i="13"/>
  <c r="O11" i="13"/>
  <c r="AX10" i="13"/>
  <c r="O10" i="13"/>
  <c r="AX9" i="13"/>
  <c r="O9" i="13"/>
  <c r="AX8" i="13"/>
  <c r="O8" i="13"/>
  <c r="AX7" i="13"/>
  <c r="O7" i="13"/>
  <c r="O6" i="13"/>
  <c r="O5" i="13"/>
  <c r="O4" i="13"/>
  <c r="AU2" i="13"/>
  <c r="AT2" i="13"/>
  <c r="AS2" i="13"/>
  <c r="AR2" i="13"/>
  <c r="AQ2" i="13"/>
  <c r="AP2" i="13"/>
  <c r="AO2" i="13"/>
  <c r="AN2" i="13"/>
  <c r="AM2" i="13"/>
  <c r="D6" i="2"/>
  <c r="E6" i="2"/>
  <c r="F6" i="2"/>
  <c r="G6" i="2"/>
  <c r="H6" i="2"/>
  <c r="I6" i="2"/>
  <c r="J6" i="2"/>
  <c r="K6" i="2"/>
  <c r="L6" i="2"/>
  <c r="M6" i="2"/>
  <c r="P6" i="2"/>
  <c r="S6" i="2"/>
  <c r="AD6" i="2"/>
  <c r="AE6" i="2"/>
  <c r="AF6" i="2"/>
  <c r="AG6" i="2"/>
  <c r="AH6" i="2"/>
  <c r="AL6" i="2"/>
  <c r="AN6" i="2"/>
  <c r="AO6" i="2"/>
  <c r="AP6" i="2"/>
  <c r="AQ6" i="2"/>
  <c r="AR6" i="2"/>
  <c r="AS6" i="2"/>
  <c r="O7" i="2"/>
  <c r="O8" i="2"/>
  <c r="D9" i="2"/>
  <c r="E9" i="2"/>
  <c r="F9" i="2"/>
  <c r="G9" i="2"/>
  <c r="H9" i="2"/>
  <c r="I9" i="2"/>
  <c r="J9" i="2"/>
  <c r="K9" i="2"/>
  <c r="L9" i="2"/>
  <c r="M9" i="2"/>
  <c r="N9" i="2"/>
  <c r="O9" i="2"/>
  <c r="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17" i="2"/>
  <c r="S17" i="2"/>
  <c r="T17" i="2"/>
  <c r="V17" i="2"/>
  <c r="D26" i="2"/>
  <c r="E26" i="2"/>
  <c r="F26" i="2"/>
  <c r="G26" i="2"/>
  <c r="H26" i="2"/>
  <c r="I26" i="2"/>
  <c r="J26" i="2"/>
  <c r="K26" i="2"/>
  <c r="L26" i="2"/>
  <c r="M26" i="2"/>
  <c r="Q26" i="2"/>
  <c r="R26" i="2"/>
  <c r="S26" i="2"/>
  <c r="T26" i="2"/>
  <c r="U26" i="2"/>
  <c r="V26" i="2"/>
  <c r="W26" i="2"/>
  <c r="Y26" i="2"/>
  <c r="AD26" i="2"/>
  <c r="AE26" i="2"/>
  <c r="AF26" i="2"/>
  <c r="AG26" i="2"/>
  <c r="AN26" i="2"/>
  <c r="AO26" i="2"/>
  <c r="AP26" i="2"/>
  <c r="AQ26" i="2"/>
  <c r="AR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D34" i="2"/>
  <c r="E34" i="2"/>
  <c r="F34" i="2"/>
  <c r="G34" i="2"/>
  <c r="H34" i="2"/>
  <c r="I34" i="2"/>
  <c r="J34" i="2"/>
  <c r="K34" i="2"/>
  <c r="L34" i="2"/>
  <c r="M34" i="2"/>
  <c r="P34" i="2"/>
  <c r="Q34" i="2"/>
  <c r="R34" i="2"/>
  <c r="S34" i="2"/>
  <c r="T34" i="2"/>
  <c r="U34" i="2"/>
  <c r="V34" i="2"/>
  <c r="W34" i="2"/>
  <c r="Y34" i="2"/>
  <c r="AB34" i="2"/>
  <c r="AD34" i="2"/>
  <c r="AE34" i="2"/>
  <c r="AF34" i="2"/>
  <c r="AG34" i="2"/>
  <c r="AH34" i="2"/>
  <c r="AJ34" i="2"/>
  <c r="AK34" i="2"/>
  <c r="AL34" i="2"/>
  <c r="AM34" i="2"/>
  <c r="AN34" i="2"/>
  <c r="AO34" i="2"/>
  <c r="AP34" i="2"/>
  <c r="AQ34" i="2"/>
  <c r="AR34" i="2"/>
  <c r="AS34" i="2"/>
  <c r="D43" i="2"/>
  <c r="E43" i="2"/>
  <c r="F43" i="2"/>
  <c r="G43" i="2"/>
  <c r="H43" i="2"/>
  <c r="I43" i="2"/>
  <c r="J43" i="2"/>
  <c r="K43" i="2"/>
  <c r="L43" i="2"/>
  <c r="M43" i="2"/>
  <c r="N43" i="2"/>
  <c r="Q43" i="2"/>
  <c r="R43" i="2"/>
  <c r="S43" i="2"/>
  <c r="T43" i="2"/>
  <c r="U43" i="2"/>
  <c r="V43" i="2"/>
  <c r="W43" i="2"/>
  <c r="Y43" i="2"/>
  <c r="AC43" i="2"/>
  <c r="AD43" i="2"/>
  <c r="AE43" i="2"/>
  <c r="AF43" i="2"/>
  <c r="AG43" i="2"/>
  <c r="AN43" i="2"/>
  <c r="AO43" i="2"/>
  <c r="AP43" i="2"/>
  <c r="AQ43" i="2"/>
  <c r="AR43" i="2"/>
  <c r="AS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</calcChain>
</file>

<file path=xl/sharedStrings.xml><?xml version="1.0" encoding="utf-8"?>
<sst xmlns="http://schemas.openxmlformats.org/spreadsheetml/2006/main" count="1255" uniqueCount="477">
  <si>
    <t>0.348414   </t>
  </si>
  <si>
    <t>145Nd/144Nd</t>
  </si>
  <si>
    <t>0.512654 - 0.512672    7 values</t>
  </si>
  <si>
    <t>143Nd/144Nd</t>
  </si>
  <si>
    <t>-0.147 ‰NIST979   </t>
  </si>
  <si>
    <t>d53/52Cr</t>
  </si>
  <si>
    <t>1.24 ‰CDT   </t>
  </si>
  <si>
    <t>d34S</t>
  </si>
  <si>
    <t>4.13 - 4.5 ‰LSVEC   3 values</t>
  </si>
  <si>
    <t>d7Li</t>
  </si>
  <si>
    <t>-6.1 ‰LSVEC   </t>
  </si>
  <si>
    <t>d6Li</t>
  </si>
  <si>
    <t>0.09 - 0.15 µg/g   18 values ( compiled: 0.13 - 0.15 µg/g  , 2 values ) (uncertain : ()0.09 µg/g )</t>
  </si>
  <si>
    <t>U</t>
  </si>
  <si>
    <t>0.35 - 0.75 µg/g   20 values ( compiled: 0.48 - 0.53 µg/g  , 2 values )</t>
  </si>
  <si>
    <t>Th</t>
  </si>
  <si>
    <t>0.007 - 0.08 µg/g   3 values ( compiled: 0.014 µg/g )</t>
  </si>
  <si>
    <t>Bi</t>
  </si>
  <si>
    <t>1.3 - 2.03 µg/g   11 values ( compiled: 1.9 - 1.92 µg/g  , 2 values )</t>
  </si>
  <si>
    <t>Pb</t>
  </si>
  <si>
    <t>0.023 - 0.1 µg/g   3 values ( compiled: 0.06 - 0.066 µg/g  , 2 values )</t>
  </si>
  <si>
    <t>Tl</t>
  </si>
  <si>
    <t>0.0021 - 0.0042 µg/g   2 values compiled</t>
  </si>
  <si>
    <t>Hg</t>
  </si>
  <si>
    <t>0.0012 µg/g    ( compiled: 0.00102 - 0.0011 µg/g  , 2 values )</t>
  </si>
  <si>
    <t>Au</t>
  </si>
  <si>
    <t>&lt;0.0005 µg/g    , uncertain compiled</t>
  </si>
  <si>
    <t>Pt</t>
  </si>
  <si>
    <t>0.00027 µg/g    compiled</t>
  </si>
  <si>
    <t>Re</t>
  </si>
  <si>
    <t>3.3 - 3.63 µg/g   2 values ( compiled: 0.81 µg/g )</t>
  </si>
  <si>
    <t>W</t>
  </si>
  <si>
    <t>0.13 - 0.38 µg/g   14 values ( compiled: 0.17 - 0.18 µg/g  , 2 values )</t>
  </si>
  <si>
    <t>Ta</t>
  </si>
  <si>
    <t>0.72 - 1.05 µg/g   20 values ( compiled: 0.88 µg/g )</t>
  </si>
  <si>
    <t>Hf</t>
  </si>
  <si>
    <t>0.129 - 0.17 µg/g   26 values ( compiled: 0.15 µg/g )</t>
  </si>
  <si>
    <t>Lu</t>
  </si>
  <si>
    <t>0.88 - 1.12 µg/g   26 values ( compiled: 0.97 - 1.06 µg/g  , 2 values )</t>
  </si>
  <si>
    <t>Yb</t>
  </si>
  <si>
    <t>0.34841   </t>
  </si>
  <si>
    <t>0.12 - 0.19 µg/g   24 values ( compiled: 0.15 - 0.16 µg/g  , 2 values )</t>
  </si>
  <si>
    <t>Tm</t>
  </si>
  <si>
    <t>0.51221 - 0.51224    6 values</t>
  </si>
  <si>
    <t>0.89 - 2 µg/g   25 values ( compiled: 1.04 - 1.07 µg/g  , 2 values )</t>
  </si>
  <si>
    <t>Er</t>
  </si>
  <si>
    <t>4.45 ‰CDT   </t>
  </si>
  <si>
    <t>0.3 - 0.4 µg/g   24 values ( compiled: 0.32 - 0.33 µg/g  , 2 values )</t>
  </si>
  <si>
    <t>Ho</t>
  </si>
  <si>
    <t>0.02 - 0.053 µg/g   9 values ( compiled: 0.03 - 0.05 µg/g  , 2 values )</t>
  </si>
  <si>
    <t>1.51 - 1.95 µg/g   25 values ( compiled: 1.53 - 1.56 µg/g  , 2 values )</t>
  </si>
  <si>
    <t>Dy</t>
  </si>
  <si>
    <t>0.081 - 0.21 µg/g   10 values ( compiled: 0.194 µg/g )</t>
  </si>
  <si>
    <t>0.22 - 0.31 µg/g   25 values ( compiled: 0.29 - 0.31 µg/g  , 2 values )</t>
  </si>
  <si>
    <t>Tb</t>
  </si>
  <si>
    <t>0.022 µg/g    compiled</t>
  </si>
  <si>
    <t>1.4 - 1.99 µg/g   25 values ( compiled: 1.61 - 1.63 µg/g  , 2 values )</t>
  </si>
  <si>
    <t>Gd</t>
  </si>
  <si>
    <t>1.07 - 3.17 µg/g   8 values ( compiled: 1.46 µg/g )</t>
  </si>
  <si>
    <t>0.553 - 0.7 µg/g   26 values ( compiled: 0.62 - 0.63 µg/g  , 2 values )</t>
  </si>
  <si>
    <t>Eu</t>
  </si>
  <si>
    <t>0.03 µg/g    compiled</t>
  </si>
  <si>
    <t>1.31 - 1.74 µg/g   26 values ( compiled: 1.49 µg/g )</t>
  </si>
  <si>
    <t>Sm</t>
  </si>
  <si>
    <t>0.00177 - 0.002 µg/g   2 values compiled</t>
  </si>
  <si>
    <t>4.81 - 5.97 µg/g   26 values ( compiled: 5.47 - 5.65 µg/g  , 2 values ) (uncertain : ()5 µg/g )</t>
  </si>
  <si>
    <t>Nd</t>
  </si>
  <si>
    <t>0.00076 µg/g    ( compiled: 0.0007 µg/g )</t>
  </si>
  <si>
    <t>1.06 - 1.29 µg/g   24 values ( compiled: 1.13 - 1.14 µg/g  , 2 values )</t>
  </si>
  <si>
    <t>Pr</t>
  </si>
  <si>
    <t>&lt;0.0013 µg/g    , uncertain</t>
  </si>
  <si>
    <t>Ir</t>
  </si>
  <si>
    <t>7.64 - 11.23 µg/g   27 values ( compiled: 7.86 - 8.17 µg/g  , 2 values )</t>
  </si>
  <si>
    <t>Ce</t>
  </si>
  <si>
    <t>1.45 - 1.74 µg/g   2 values compiled</t>
  </si>
  <si>
    <t>3.27 - 4.13 µg/g   27 values ( compiled: 3.6 - 3.74 µg/g  , 2 values )</t>
  </si>
  <si>
    <t>La</t>
  </si>
  <si>
    <t>0.07 - 2.628 µg/g   8 values ( compiled: 0.286 µg/g )</t>
  </si>
  <si>
    <t>54.7 - 83 µg/g   19 values ( compiled: 63 - 64.3 µg/g  , 2 values )</t>
  </si>
  <si>
    <t>Ba</t>
  </si>
  <si>
    <t>0.21 - 0.3 µg/g   3 values ( compiled: 0.252 µg/g )</t>
  </si>
  <si>
    <t>0.18 - 0.68 µg/g   16 values ( compiled: 0.26 - 0.27 µg/g  , 2 values )</t>
  </si>
  <si>
    <t>Cs</t>
  </si>
  <si>
    <t>0.047 - 0.0614 µg/g   9 values ( compiled: 0.062 µg/g )</t>
  </si>
  <si>
    <t>0.072 - 0.078 µg/g   2 values</t>
  </si>
  <si>
    <t>I</t>
  </si>
  <si>
    <t>0.29 - 0.42 µg/g   10 values ( compiled: 0.39 µg/g )</t>
  </si>
  <si>
    <t>0.006 - 0.013 µg/g   2 values</t>
  </si>
  <si>
    <t>Te</t>
  </si>
  <si>
    <t>0.05 - 0.06 µg/g   8 values ( compiled: 0.05 - 0.07 µg/g  , 2 values )</t>
  </si>
  <si>
    <t>0.031 - 0.22 µg/g   4 values ( compiled: 0.085 - 0.11 µg/g  , 2 values ) (uncertain : ()0.05 µg/g )</t>
  </si>
  <si>
    <t>Sb</t>
  </si>
  <si>
    <t>0.3 - 0.389 µg/g   8 values ( compiled: 0.362 µg/g )</t>
  </si>
  <si>
    <t>0.43 - 0.48 µg/g   4 values ( compiled: 0.36 - 0.48 µg/g  , 2 values )</t>
  </si>
  <si>
    <t>Sn</t>
  </si>
  <si>
    <t>0.11 - 0.134 µg/g   8 values ( compiled: 0.145 µg/g )</t>
  </si>
  <si>
    <t>38.6803 - 38.714    3 values</t>
  </si>
  <si>
    <t>208Pb/204Pb</t>
  </si>
  <si>
    <t>0.041 - 0.048 µg/g   2 values</t>
  </si>
  <si>
    <t>In</t>
  </si>
  <si>
    <t>0.52 - 0.65 µg/g   8 values ( compiled: 0.598 µg/g )</t>
  </si>
  <si>
    <t>15.5611 - 15.567    3 values</t>
  </si>
  <si>
    <t>207Pb/204Pb</t>
  </si>
  <si>
    <t>0.085 - 0.087 µg/g   2 values compiled (uncertain : &lt;0.28 µg/g )</t>
  </si>
  <si>
    <t>Cd</t>
  </si>
  <si>
    <t>0.075 - 0.1 µg/g   9 values ( compiled: 0.152 µg/g )</t>
  </si>
  <si>
    <t>18.3797 - 18.381    3 values</t>
  </si>
  <si>
    <t>206Pb/204Pb</t>
  </si>
  <si>
    <t>0.025 µg/g    ( compiled: 0.024 µg/g )</t>
  </si>
  <si>
    <t>Ag</t>
  </si>
  <si>
    <t>0.42 - 0.612 µg/g   8 values ( compiled: 0.39 - 0.554 µg/g  , 2 values )</t>
  </si>
  <si>
    <t>0.282965 - 0.283007    9 values</t>
  </si>
  <si>
    <t>176Hf/177Hf</t>
  </si>
  <si>
    <t>0.00018 µg/g    compiled</t>
  </si>
  <si>
    <t>Pd</t>
  </si>
  <si>
    <t>0.45 - 0.61 µg/g   9 values ( compiled: 0.585 µg/g )</t>
  </si>
  <si>
    <t>0.51281   </t>
  </si>
  <si>
    <t>0.33 - 0.82 µg/g   4 values ( compiled: 0.45 - 0.59 µg/g  , 2 values )</t>
  </si>
  <si>
    <t>Mo</t>
  </si>
  <si>
    <t>0.376 - 0.521 µg/g   8 values ( compiled: 0.506 µg/g )</t>
  </si>
  <si>
    <t>0.70407   </t>
  </si>
  <si>
    <t>87Sr/86Sr</t>
  </si>
  <si>
    <t>2 - 3.4 µg/g   22 values ( compiled: 2.8 - 3.34 µg/g  , 2 values )</t>
  </si>
  <si>
    <t>Nb</t>
  </si>
  <si>
    <t>1.508 - 1.91 µg/g   9 values ( compiled: 1.84 µg/g )</t>
  </si>
  <si>
    <t>-1.4 ‰NIST986   </t>
  </si>
  <si>
    <t>d64/58Ni</t>
  </si>
  <si>
    <t>23 - 37.44 µg/g   21 values ( compiled: 32.8 - 33.5 µg/g  , 2 values ) (uncertain : ()35 µg/g )</t>
  </si>
  <si>
    <t>Zr</t>
  </si>
  <si>
    <t>0.31 - 0.43 µg/g   8 values ( compiled: 0.385 µg/g )</t>
  </si>
  <si>
    <t>0.394 ‰NIST986   </t>
  </si>
  <si>
    <t>d62/58Ni</t>
  </si>
  <si>
    <t>8.13 - 11.4 µg/g   24 values ( compiled: 10.4 - 10.75 µg/g  , 2 values )</t>
  </si>
  <si>
    <t>Y</t>
  </si>
  <si>
    <t>2.278 - 3.42 µg/g   9 values ( compiled: 2.98 µg/g )</t>
  </si>
  <si>
    <t>0.3 ‰NIST986   </t>
  </si>
  <si>
    <t>d61/58Ni</t>
  </si>
  <si>
    <t>300 - 375.25 µg/g   20 values ( compiled: 321 - 327 µg/g  , 2 values )</t>
  </si>
  <si>
    <t>Sr</t>
  </si>
  <si>
    <t>1.126 - 1.58 µg/g   9 values ( compiled: 1.45 µg/g )</t>
  </si>
  <si>
    <t>0.205 ‰NIST986   </t>
  </si>
  <si>
    <t>d60/58Ni</t>
  </si>
  <si>
    <t>4 - 6.46 µg/g   19 values ( compiled: 4 - 6.87 µg/g  , 2 values ) (uncertain : ()8 µg/g )</t>
  </si>
  <si>
    <t>Rb</t>
  </si>
  <si>
    <t>34.1 - 35.9 µg/g   2 values ( compiled: 36.5 µg/g )</t>
  </si>
  <si>
    <t>0.119 - 0.125 ‰IRMM14   2 values</t>
  </si>
  <si>
    <t>d57Fe</t>
  </si>
  <si>
    <t>&lt;0.7 µg/g    , uncertain</t>
  </si>
  <si>
    <t>Br</t>
  </si>
  <si>
    <t>0.34 - 0.56 µg/g   9 values ( compiled: 0.51 µg/g )</t>
  </si>
  <si>
    <t>0.095 - 0.099 ‰IRMM14   2 values</t>
  </si>
  <si>
    <t>d56Fe</t>
  </si>
  <si>
    <t>0.135 - 0.159 µg/g   3 values ( compiled: 0.15 - 0.17 µg/g  , 2 values ) (uncertain : ()0.5 µg/g )</t>
  </si>
  <si>
    <t>Se</t>
  </si>
  <si>
    <t>0.0081 µg/g   </t>
  </si>
  <si>
    <t>6.8 µg/g    ( compiled: 6.8 µg/g )</t>
  </si>
  <si>
    <t>1.31 µg/g    ( compiled: 1.09 - 1.11 µg/g  , 2 values ) (uncertain : ()1.3 µg/g )</t>
  </si>
  <si>
    <t>As</t>
  </si>
  <si>
    <t>0.11 - 0.13 µg/g   2 values compiled</t>
  </si>
  <si>
    <t>3.8 µg/g   </t>
  </si>
  <si>
    <t>0.91 µg/g    ( compiled: 0.84 - 1.01 µg/g  , 2 values )</t>
  </si>
  <si>
    <t>Ge</t>
  </si>
  <si>
    <t>0.31 - 0.8 µg/g   2 values compiled</t>
  </si>
  <si>
    <t>1.21 µg/g    ( compiled: 1.21 µg/g )</t>
  </si>
  <si>
    <t>16.2 - 19.7 µg/g   10 values ( compiled: 17.9 - 18.9 µg/g  , 2 values )</t>
  </si>
  <si>
    <t>Ga</t>
  </si>
  <si>
    <t>0.025 µg/g   </t>
  </si>
  <si>
    <t>0.018 µg/g   </t>
  </si>
  <si>
    <t>87 - 139 µg/g   13 values ( compiled: 109 - 111 µg/g  , 2 values )</t>
  </si>
  <si>
    <t>Zn</t>
  </si>
  <si>
    <t>0.07 µg/g    compiled</t>
  </si>
  <si>
    <t>0.0009 µg/g   </t>
  </si>
  <si>
    <t>52 - 92 µg/g   12 values ( compiled: 85.7 - 86.8 µg/g  , 2 values )</t>
  </si>
  <si>
    <t>Cu</t>
  </si>
  <si>
    <t>&lt;0.2 µg/g    , uncertain</t>
  </si>
  <si>
    <t>0.2 µg/g    ( compiled: 0.2 µg/g )</t>
  </si>
  <si>
    <t>19 - 42 µg/g   14 values ( compiled: 24 - 25.4 µg/g  , 3 values ) (uncertain : &lt;70 µg/g )</t>
  </si>
  <si>
    <t>Ni</t>
  </si>
  <si>
    <t>0.61 - 0.64 µg/g   2 values ( compiled: 0.424 µg/g )</t>
  </si>
  <si>
    <t>0.053 µg/g   </t>
  </si>
  <si>
    <t>54.6 - 66.7 µg/g   14 values ( compiled: 60.1 - 61.6 µg/g  , 2 values )</t>
  </si>
  <si>
    <t>Co</t>
  </si>
  <si>
    <t>0.739 - 1.853 µg/g   8 values ( compiled: 1.91 µg/g )</t>
  </si>
  <si>
    <t>439 µg/g    ( compiled: 439 µg/g )</t>
  </si>
  <si>
    <t>105958 - 109452 µg/g   3 values</t>
  </si>
  <si>
    <t>Fe</t>
  </si>
  <si>
    <t>7.66 - 10.9 µg/g   3 values ( compiled: 11.6 µg/g )</t>
  </si>
  <si>
    <t>39.1 µg/g    ( compiled: 39.1 µg/g )</t>
  </si>
  <si>
    <t>1277 - 1540 µg/g   4 values</t>
  </si>
  <si>
    <t>Mn</t>
  </si>
  <si>
    <t>3.43 - 4.6 µg/g   3 values ( compiled: 4.53 µg/g )</t>
  </si>
  <si>
    <t>0.28 µg/g   </t>
  </si>
  <si>
    <t>44.35 - 82.2 µg/g   15 values ( compiled: 57.8 - 59.3 µg/g  , 3 values )</t>
  </si>
  <si>
    <t>Cr</t>
  </si>
  <si>
    <t>440 - 447 µg/g   2 values ( compiled: 435 - 438 µg/g  , 2 values )</t>
  </si>
  <si>
    <t>0.009 µg/g   </t>
  </si>
  <si>
    <t>632 - 753.03 µg/g   12 values ( compiled: 635 - 640 µg/g  , 2 values )</t>
  </si>
  <si>
    <t>V</t>
  </si>
  <si>
    <t>1.65 - 2.4 µg/g   8 values ( compiled: 2.85 µg/g )</t>
  </si>
  <si>
    <t>1.24 µg/g    ( compiled: 1.24 µg/g )</t>
  </si>
  <si>
    <t>9771 - 10769 µg/g   2 values</t>
  </si>
  <si>
    <t>Ti</t>
  </si>
  <si>
    <t>0.029 µg/g    ( compiled: 2 µg/g )</t>
  </si>
  <si>
    <t>70.9 - 80 µg/g   3 values ( compiled: 80 µg/g )</t>
  </si>
  <si>
    <t>33.7 - 54.13 µg/g   17 values ( compiled: 35.8 - 36.6 µg/g  , 2 values )</t>
  </si>
  <si>
    <t>Sc</t>
  </si>
  <si>
    <t>0.86 - 1.06 µg/g   3 values compiled</t>
  </si>
  <si>
    <t>55.5 µg/g    ( compiled: 55.5 µg/g )</t>
  </si>
  <si>
    <t>87000 µg/g   </t>
  </si>
  <si>
    <t>Ca</t>
  </si>
  <si>
    <t>15.9 µg/g    compiled</t>
  </si>
  <si>
    <t>148 - 151 µg/g   2 values ( compiled: 148 µg/g )</t>
  </si>
  <si>
    <t>&lt;5000 µg/g    , uncertain</t>
  </si>
  <si>
    <t>K</t>
  </si>
  <si>
    <t>48 - 48.5 µg/g   2 values compiled</t>
  </si>
  <si>
    <t>37.4 - 40.3 µg/g   2 values ( compiled: 40.3 µg/g )</t>
  </si>
  <si>
    <t>81 µg/g    compiled</t>
  </si>
  <si>
    <t>Cl</t>
  </si>
  <si>
    <t>11 - 11.4 µg/g   2 values compiled</t>
  </si>
  <si>
    <t>60800 µg/g   </t>
  </si>
  <si>
    <t>1887 - 2146 µg/g   5 values ( compiled: 1910 - 1950 µg/g  , 3 values )</t>
  </si>
  <si>
    <t>S</t>
  </si>
  <si>
    <t>12.9 µg/g    ( compiled: 13.6 - 13.8 µg/g  , 2 values )</t>
  </si>
  <si>
    <t>1098 µg/g   </t>
  </si>
  <si>
    <t>215 - 227 µg/g   3 values</t>
  </si>
  <si>
    <t>P</t>
  </si>
  <si>
    <t>25.8 - 32.43 µg/g   7 values ( compiled: 25.8 - 28 µg/g  , 2 values )</t>
  </si>
  <si>
    <t>439 - 458 µg/g   2 values ( compiled: 439 µg/g )</t>
  </si>
  <si>
    <t>9240 µg/g   </t>
  </si>
  <si>
    <t>Na</t>
  </si>
  <si>
    <t>124 µg/g    ( compiled: 125 - 130 µg/g  , 2 values )</t>
  </si>
  <si>
    <t>214 µg/g    ( compiled: 214 µg/g )</t>
  </si>
  <si>
    <t>133 - 150 µg/g   2 values compiled</t>
  </si>
  <si>
    <t>F</t>
  </si>
  <si>
    <t>175 µg/g    ( compiled: 174 - 175 µg/g  , 2 values )</t>
  </si>
  <si>
    <t>43 - 50.6 µg/g   2 values</t>
  </si>
  <si>
    <t>295 - 300 µg/g   2 values compiled</t>
  </si>
  <si>
    <t>C</t>
  </si>
  <si>
    <t>22.83 - 24.6 µg/g   2 values ( compiled: 24.7 µg/g )</t>
  </si>
  <si>
    <t>10 µg/g   </t>
  </si>
  <si>
    <t>S(t)</t>
  </si>
  <si>
    <t>7 - 9.78 µg/g   2 values ( compiled: 2.4 - 4.03 µg/g  , 2 values )</t>
  </si>
  <si>
    <t>B</t>
  </si>
  <si>
    <t>659 - 699 µg/g   4 values ( compiled: 400 - 707 µg/g  , 4 values )</t>
  </si>
  <si>
    <t>10 µg/g    compiled</t>
  </si>
  <si>
    <t>0.34 - 0.36 µg/g   2 values compiled (uncertain : &lt;2 µg/g )</t>
  </si>
  <si>
    <t>Be</t>
  </si>
  <si>
    <t>70 µg/g    compiled</t>
  </si>
  <si>
    <t>333 - 374 µg/g   2 values</t>
  </si>
  <si>
    <t>4.1 - 5.03 µg/g   8 values ( compiled: 4.3 - 4.59 µg/g  , 2 values )</t>
  </si>
  <si>
    <t>Li</t>
  </si>
  <si>
    <t>710 - 1050 µg/g   3 values compiled</t>
  </si>
  <si>
    <t>419 µg/g   </t>
  </si>
  <si>
    <t>C(t)</t>
  </si>
  <si>
    <t>0.85 - 1.85 %m/m   2 values</t>
  </si>
  <si>
    <t>LOI</t>
  </si>
  <si>
    <t>4.9 µg/g    compiled</t>
  </si>
  <si>
    <t>419 µg/g    compiled</t>
  </si>
  <si>
    <t>0.17 %m/m   </t>
  </si>
  <si>
    <t>LOD</t>
  </si>
  <si>
    <t>0.2 µg/g    compiled</t>
  </si>
  <si>
    <t>4.81 µg/g   </t>
  </si>
  <si>
    <t>13.63 - 15.3 %m/m   3 values</t>
  </si>
  <si>
    <t>FeO(t)</t>
  </si>
  <si>
    <t>11.922 - 13.634 µg/g   6 values ( compiled: 15.2 - 16 µg/g  , 3 values )</t>
  </si>
  <si>
    <t>1.3 µg/g    ( compiled: 1.3 µg/g )</t>
  </si>
  <si>
    <t>10.89 - 12.74 %m/m   2 values</t>
  </si>
  <si>
    <t>FeO</t>
  </si>
  <si>
    <t>1.357 %m/m    compiled</t>
  </si>
  <si>
    <t>10.8 µg/g    ( compiled: 10.8 µg/g )</t>
  </si>
  <si>
    <t>15.27 - 15.85 %m/m   4 values ( compiled: 15.06 - 15.16 %m/m  , 2 values )</t>
  </si>
  <si>
    <t>Fe2O3(t)</t>
  </si>
  <si>
    <t>6.56 %m/m   </t>
  </si>
  <si>
    <t>5.15 %m/m    ( compiled: 5.16 %m/m )</t>
  </si>
  <si>
    <t>15.33 - 16.27 %m/m   3 values</t>
  </si>
  <si>
    <t>Fe2O3</t>
  </si>
  <si>
    <t>5.38 - 5.54 %m/m   2 values</t>
  </si>
  <si>
    <t>9.02 %m/m    ( compiled: 9.02 %m/m )</t>
  </si>
  <si>
    <t>0.15 - 0.2 %m/m   14 values ( compiled: 0.17 - 0.189 %m/m  , 2 values )</t>
  </si>
  <si>
    <t>MnO</t>
  </si>
  <si>
    <t>6.691 - 6.85 %m/m   2 values compiled</t>
  </si>
  <si>
    <t>3.29 %m/m    compiled</t>
  </si>
  <si>
    <t>1.45 - 2.18 %m/m   15 values ( compiled: 1.6 - 1.62 %m/m  , 2 values )</t>
  </si>
  <si>
    <t>TiO2</t>
  </si>
  <si>
    <t>6.58 - 6.85 %m/m   2 values</t>
  </si>
  <si>
    <t>0.147 %m/m    ( compiled: 0.147 %m/m )</t>
  </si>
  <si>
    <t>11.46 - 12.37 %m/m   12 values ( compiled: 11.9 - 11.98 %m/m  , 2 values )</t>
  </si>
  <si>
    <t>CaO</t>
  </si>
  <si>
    <t>0.128 - 0.13 %m/m   3 values ( compiled: 0.126 - 0.127 %m/m  , 2 values )</t>
  </si>
  <si>
    <t>1.26 %m/m    ( compiled: 1.26 %m/m )</t>
  </si>
  <si>
    <t>0.2 - 0.3 %m/m   12 values ( compiled: 0.24 %m/m )</t>
  </si>
  <si>
    <t>K2O</t>
  </si>
  <si>
    <t>0.54 - 0.592 %m/m   3 values ( compiled: 0.561 - 0.58 %m/m  , 2 values )</t>
  </si>
  <si>
    <t>9.6 %m/m    ( compiled: 9.6 %m/m )</t>
  </si>
  <si>
    <t>0.22 %m/m   </t>
  </si>
  <si>
    <t>SO3</t>
  </si>
  <si>
    <t>13.5 - 14.2 %m/m   3 values ( compiled: 14.1 - 14.2 %m/m  , 2 values )</t>
  </si>
  <si>
    <t>1.32 %m/m    ( compiled: 1.32 %m/m )</t>
  </si>
  <si>
    <t>0.03 - 0.19 %m/m   12 values ( compiled: 0.05 - 0.056 %m/m  , 2 values )</t>
  </si>
  <si>
    <t>P2O5</t>
  </si>
  <si>
    <t>0.04 - 0.06 %m/m   3 values ( compiled: 0.059 - 0.06 %m/m  , 2 values )</t>
  </si>
  <si>
    <t>1.32 %m/m    ( compiled: 0.256 %m/m )</t>
  </si>
  <si>
    <t>42.34 - 45.61 %m/m   11 values ( compiled: 43.44 - 43.66 %m/m  , 2 values )</t>
  </si>
  <si>
    <t>SiO2</t>
  </si>
  <si>
    <t>0.01 - 0.017 %m/m   3 values ( compiled: 0.007 - 0.017 %m/m  , 2 values )</t>
  </si>
  <si>
    <t>70.9 - 80</t>
  </si>
  <si>
    <t>148 - 151</t>
  </si>
  <si>
    <t>37.4 - 40.3</t>
  </si>
  <si>
    <t>439 - 458</t>
  </si>
  <si>
    <t>JB-1b</t>
  </si>
  <si>
    <t>51.11 %m/m    ( compiled: 51.11 %m/m )</t>
  </si>
  <si>
    <t>16.63 - 18.35 %m/m   12 values ( compiled: 17.49 - 17.66 %m/m  , 2 values )</t>
  </si>
  <si>
    <t>Al2O3</t>
  </si>
  <si>
    <t>46.3 - 46.93 %m/m   3 values ( compiled: 46.47 - 46.68 %m/m  , 2 values )</t>
  </si>
  <si>
    <t>0.09 - 0.15</t>
  </si>
  <si>
    <t>0.35 - 0.75</t>
  </si>
  <si>
    <t>1.3 - 2.03</t>
  </si>
  <si>
    <t>7.64 - 11.23</t>
  </si>
  <si>
    <t>3.27 - 4.13</t>
  </si>
  <si>
    <t>54.7 - 83</t>
  </si>
  <si>
    <t>0.031 - 0.22</t>
  </si>
  <si>
    <t>0.43 - 0.48</t>
  </si>
  <si>
    <t>0.041 - 0.048</t>
  </si>
  <si>
    <t>0.085 - 0.087</t>
  </si>
  <si>
    <t>0.33 - 0.82</t>
  </si>
  <si>
    <t>2 - 3.4</t>
  </si>
  <si>
    <t>23 - 37.44</t>
  </si>
  <si>
    <t>8.13 - 11.4</t>
  </si>
  <si>
    <t>300 - 375</t>
  </si>
  <si>
    <t>4 - 6.46</t>
  </si>
  <si>
    <t>&lt;0.7</t>
  </si>
  <si>
    <t>0.135 - 0.159</t>
  </si>
  <si>
    <t>16.2 - 19.7</t>
  </si>
  <si>
    <t>87 - 139</t>
  </si>
  <si>
    <t>52 - 92</t>
  </si>
  <si>
    <t>19 - 42</t>
  </si>
  <si>
    <t>54.6 - 66.7</t>
  </si>
  <si>
    <t>44.35 - 82.2</t>
  </si>
  <si>
    <t>632 - 753</t>
  </si>
  <si>
    <t>0.85 - 1.85</t>
  </si>
  <si>
    <t>0.05 - 0.056</t>
  </si>
  <si>
    <t>0.2 - 0.3</t>
  </si>
  <si>
    <t>0.95 - 1.83</t>
  </si>
  <si>
    <t>11.46 - 12.37</t>
  </si>
  <si>
    <t>7.53 - 8.62</t>
  </si>
  <si>
    <t>0.15 - 0.2</t>
  </si>
  <si>
    <t>15.27 - 15.85</t>
  </si>
  <si>
    <t>16.63 - 18.35</t>
  </si>
  <si>
    <t>1.45 - 2.18</t>
  </si>
  <si>
    <t>42.34 - 45.61</t>
  </si>
  <si>
    <t>JGb-1</t>
  </si>
  <si>
    <t>14.38 %m/m    ( compiled: 14.38 %m/m )</t>
  </si>
  <si>
    <t>7.53 - 8.62 %m/m   12 values ( compiled: 7.83 - 7.85 %m/m  , 2 values )</t>
  </si>
  <si>
    <t>MgO</t>
  </si>
  <si>
    <t>23.32 - 23.9 %m/m   3 values ( compiled: 23.32 - 23.48 %m/m  , 2 values )</t>
  </si>
  <si>
    <t>0.02 - 0.053</t>
  </si>
  <si>
    <t>0.081 - 0.21</t>
  </si>
  <si>
    <t>1.07 - 3.17</t>
  </si>
  <si>
    <t>2.278 - 3.42</t>
  </si>
  <si>
    <t>1.126 - 1.58</t>
  </si>
  <si>
    <t>34.1 - 35.9</t>
  </si>
  <si>
    <t>0.11 - 0.13</t>
  </si>
  <si>
    <t>0.31 - 0.8</t>
  </si>
  <si>
    <t>&lt;0.2</t>
  </si>
  <si>
    <t>0.61 - 0.64</t>
  </si>
  <si>
    <t>0.739 - 1.853</t>
  </si>
  <si>
    <t>7.66 - 10.9</t>
  </si>
  <si>
    <t>3.43 - 4.6</t>
  </si>
  <si>
    <t>440 - 447</t>
  </si>
  <si>
    <t>1.65 - 2.4</t>
  </si>
  <si>
    <t>0.86 - 1.06</t>
  </si>
  <si>
    <t>48 - 48.5</t>
  </si>
  <si>
    <t>11 - 11.4</t>
  </si>
  <si>
    <t>25.8 - 32.43</t>
  </si>
  <si>
    <t>0.01 - 0.017</t>
  </si>
  <si>
    <t>0.04 - 0.06</t>
  </si>
  <si>
    <t>0.907 - 0.95</t>
  </si>
  <si>
    <t>13.5 - 14.2</t>
  </si>
  <si>
    <t>6.15 - 6.24</t>
  </si>
  <si>
    <t>0.128 - 0.13</t>
  </si>
  <si>
    <t>6.691 - 6.85</t>
  </si>
  <si>
    <t>23.32 - 23.9</t>
  </si>
  <si>
    <t>0.54 - 0.592</t>
  </si>
  <si>
    <t>46.3 - 46.93</t>
  </si>
  <si>
    <t>JGb-2</t>
  </si>
  <si>
    <t>8.14 %m/m    ( compiled: 8.14 %m/m )</t>
  </si>
  <si>
    <t>0.95 - 1.83 %m/m   11 values ( compiled: 1.2 - 1.23 %m/m  , 2 values )</t>
  </si>
  <si>
    <t>Na2O</t>
  </si>
  <si>
    <t>6.15 - 6.24 %m/m   3 values ( compiled: 6.183 - 6.24 %m/m  , 2 values )</t>
  </si>
  <si>
    <t>2.63 %m/m    ( compiled: 2.63 %m/m )</t>
  </si>
  <si>
    <t>1.23 - 1.28 %m/m   2 values compiled</t>
  </si>
  <si>
    <t>H2O+</t>
  </si>
  <si>
    <t>0.907 - 0.95 %m/m   3 values ( compiled: 0.92 - 0.921 %m/m  , 2 values )</t>
  </si>
  <si>
    <t xml:space="preserve"> %m/m</t>
  </si>
  <si>
    <t>1.53 %m/m   </t>
  </si>
  <si>
    <t>0.85 - 1.27 %m/m   2 values</t>
  </si>
  <si>
    <t>H2O(t)</t>
  </si>
  <si>
    <t>1.26 - 1.77 %m/m   3 values compiled</t>
  </si>
  <si>
    <t>1.06 %m/m   </t>
  </si>
  <si>
    <t>H2O-</t>
  </si>
  <si>
    <t>0.04 %m/m - 0.13 %m/m    2 values compiled</t>
  </si>
  <si>
    <t>0.142 %m/m - 0.16 %m/m    2 values compiled</t>
  </si>
  <si>
    <t>JB-1b  (basalt  powder) [Geological Survey of Japan, 1-1-3 Higashi, Tsukuba, Ibaraki 305-0046, Japan ]    Info</t>
  </si>
  <si>
    <t>JGb-1  (gabbro  powder) [Geological Survey of Japan, 1-1-3 Higashi, Tsukuba, Ibaraki 305-0046, Japan ]    Info</t>
  </si>
  <si>
    <t>JGb-2  (gabbro  powder) [Geological Survey of Japan, 1-1-3 Higashi, Tsukuba, Ibaraki 305-0046, Japan ]    Info</t>
  </si>
  <si>
    <t>% deviation of mean from SRM</t>
  </si>
  <si>
    <t>St. Andrews</t>
  </si>
  <si>
    <t>SD(%)</t>
  </si>
  <si>
    <t>Average</t>
  </si>
  <si>
    <t>&lt; 3</t>
  </si>
  <si>
    <t>&lt; 2</t>
  </si>
  <si>
    <t>JGB1_8</t>
  </si>
  <si>
    <t>JGB1_7</t>
  </si>
  <si>
    <t>JGB1_6</t>
  </si>
  <si>
    <t>JGB1_5</t>
  </si>
  <si>
    <t>JGB1_4</t>
  </si>
  <si>
    <t>JGB1_3</t>
  </si>
  <si>
    <t>JGB1_2</t>
  </si>
  <si>
    <t>JGB1_1</t>
  </si>
  <si>
    <t>mean</t>
  </si>
  <si>
    <t>max</t>
  </si>
  <si>
    <t>min</t>
  </si>
  <si>
    <t>GeoRem</t>
  </si>
  <si>
    <t>&lt; 1</t>
  </si>
  <si>
    <t>&lt; 0.01</t>
  </si>
  <si>
    <t>JB1B_8</t>
  </si>
  <si>
    <t>JB1B_7</t>
  </si>
  <si>
    <t>JB1B_6</t>
  </si>
  <si>
    <t>JB1B_5</t>
  </si>
  <si>
    <t>JB1B_4</t>
  </si>
  <si>
    <t>JB1B_3</t>
  </si>
  <si>
    <t>JB1B_2</t>
  </si>
  <si>
    <t>JB1B_1</t>
  </si>
  <si>
    <t>Chikyu</t>
  </si>
  <si>
    <t>ppm</t>
  </si>
  <si>
    <t>%</t>
  </si>
  <si>
    <t>Total</t>
  </si>
  <si>
    <t>mass%</t>
  </si>
  <si>
    <t>Chikyu (anhydrous Σ = 100%)</t>
  </si>
  <si>
    <t>Chikyu (recalibrated)</t>
  </si>
  <si>
    <t>St Andrews (anhydrous Σ = 100%)</t>
  </si>
  <si>
    <t>c</t>
  </si>
  <si>
    <t>m</t>
  </si>
  <si>
    <t>St Andrews</t>
  </si>
  <si>
    <r>
      <t>R</t>
    </r>
    <r>
      <rPr>
        <b/>
        <vertAlign val="superscript"/>
        <sz val="10"/>
        <rFont val="Arial"/>
      </rPr>
      <t>2</t>
    </r>
  </si>
  <si>
    <t>with LOI</t>
  </si>
  <si>
    <t>mass %</t>
  </si>
  <si>
    <t>without LOI</t>
  </si>
  <si>
    <t>TOTAL</t>
  </si>
  <si>
    <t>Measured on beads</t>
  </si>
  <si>
    <t>Interval bottom</t>
  </si>
  <si>
    <t>Section</t>
  </si>
  <si>
    <t>Core</t>
  </si>
  <si>
    <t>Lab</t>
  </si>
  <si>
    <t>Sample name</t>
  </si>
  <si>
    <t>St.Andrews</t>
  </si>
  <si>
    <t>Bottom Depth</t>
  </si>
  <si>
    <t>Top Depth</t>
  </si>
  <si>
    <t>Summary</t>
  </si>
  <si>
    <t>Interval top</t>
  </si>
  <si>
    <t>&lt; 0.1</t>
  </si>
  <si>
    <t>BT1</t>
  </si>
  <si>
    <t>BT1B 12_1_84-89</t>
  </si>
  <si>
    <t>BT1B 20_1_78-83</t>
  </si>
  <si>
    <t>BT1B 28_1_69-74</t>
  </si>
  <si>
    <t>BT1B 38_3_86-91</t>
  </si>
  <si>
    <t>BT1B 44_4_50-55</t>
  </si>
  <si>
    <t>BT1B 52_3_0-5</t>
  </si>
  <si>
    <t>BT1B 60_1_12-17</t>
  </si>
  <si>
    <t>BT1B 66_3_66-71</t>
  </si>
  <si>
    <t>BT1B 73_2_0-5</t>
  </si>
  <si>
    <t>BT1B 80_1_38-43</t>
  </si>
  <si>
    <t>BT1B 90_3_8-13</t>
  </si>
  <si>
    <t>BT1B 99_1_0-5</t>
  </si>
  <si>
    <t>BT1B 105_4_31-36</t>
  </si>
  <si>
    <t>BT1B 114_1_35-40</t>
  </si>
  <si>
    <t>BT1B 126_2_25-30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</si>
</sst>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62" x14ac:knownFonts="1"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Tahoma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0"/>
      <name val="Arial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sz val="12"/>
      <color theme="1"/>
      <name val="Arial"/>
    </font>
    <font>
      <b/>
      <sz val="12"/>
      <color theme="1"/>
      <name val="Arial"/>
    </font>
    <font>
      <b/>
      <sz val="12"/>
      <name val="Arial"/>
      <family val="2"/>
    </font>
    <font>
      <sz val="12"/>
      <color rgb="FFFF0000"/>
      <name val="Arial"/>
    </font>
    <font>
      <b/>
      <sz val="12"/>
      <color rgb="FFFF0000"/>
      <name val="Arial"/>
    </font>
    <font>
      <b/>
      <sz val="12"/>
      <color indexed="12"/>
      <name val="Arial"/>
    </font>
    <font>
      <b/>
      <sz val="12"/>
      <color indexed="61"/>
      <name val="Arial"/>
    </font>
    <font>
      <sz val="10"/>
      <color theme="0" tint="-0.249977111117893"/>
      <name val="Arial"/>
    </font>
    <font>
      <b/>
      <sz val="10"/>
      <color theme="1"/>
      <name val="Arial"/>
    </font>
    <font>
      <sz val="10"/>
      <color rgb="FFFF0000"/>
      <name val="Arial"/>
      <family val="2"/>
    </font>
    <font>
      <sz val="10"/>
      <color theme="8"/>
      <name val="Arial"/>
    </font>
    <font>
      <b/>
      <sz val="10"/>
      <color theme="8"/>
      <name val="Arial"/>
    </font>
    <font>
      <b/>
      <sz val="10"/>
      <color theme="0" tint="-0.249977111117893"/>
      <name val="Arial"/>
    </font>
    <font>
      <b/>
      <vertAlign val="superscript"/>
      <sz val="10"/>
      <name val="Arial"/>
    </font>
    <font>
      <i/>
      <sz val="10"/>
      <name val="Arial"/>
      <family val="2"/>
    </font>
    <font>
      <u/>
      <sz val="12"/>
      <color theme="11"/>
      <name val="Tahoma"/>
      <family val="2"/>
    </font>
    <font>
      <b/>
      <sz val="10"/>
      <color rgb="FFFF0000"/>
      <name val="Arial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AFC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1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9" fillId="41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/>
    <xf numFmtId="0" fontId="9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/>
    <xf numFmtId="0" fontId="9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31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1" fillId="4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1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1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1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51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/>
    <xf numFmtId="0" fontId="15" fillId="54" borderId="10" applyNumberFormat="0" applyAlignment="0" applyProtection="0">
      <alignment vertical="center"/>
    </xf>
    <xf numFmtId="0" fontId="16" fillId="0" borderId="6" applyNumberFormat="0" applyFill="0" applyAlignment="0" applyProtection="0"/>
    <xf numFmtId="0" fontId="17" fillId="0" borderId="11" applyNumberFormat="0" applyFill="0" applyAlignment="0" applyProtection="0">
      <alignment vertical="center"/>
    </xf>
    <xf numFmtId="0" fontId="8" fillId="8" borderId="8" applyNumberFormat="0" applyFont="0" applyAlignment="0" applyProtection="0"/>
    <xf numFmtId="0" fontId="18" fillId="55" borderId="12" applyNumberFormat="0" applyFont="0" applyAlignment="0" applyProtection="0">
      <alignment vertical="center"/>
    </xf>
    <xf numFmtId="0" fontId="19" fillId="5" borderId="4" applyNumberFormat="0" applyAlignment="0" applyProtection="0"/>
    <xf numFmtId="0" fontId="20" fillId="41" borderId="10" applyNumberFormat="0" applyAlignment="0" applyProtection="0">
      <alignment vertical="center"/>
    </xf>
    <xf numFmtId="0" fontId="21" fillId="3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5" fillId="0" borderId="0">
      <alignment vertical="center"/>
    </xf>
    <xf numFmtId="0" fontId="2" fillId="0" borderId="0"/>
    <xf numFmtId="0" fontId="5" fillId="0" borderId="0"/>
    <xf numFmtId="0" fontId="5" fillId="0" borderId="0"/>
    <xf numFmtId="0" fontId="26" fillId="0" borderId="0"/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" fillId="0" borderId="0"/>
    <xf numFmtId="0" fontId="28" fillId="2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30" fillId="6" borderId="5" applyNumberFormat="0" applyAlignment="0" applyProtection="0"/>
    <xf numFmtId="0" fontId="31" fillId="54" borderId="13" applyNumberFormat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/>
    <xf numFmtId="0" fontId="35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/>
    <xf numFmtId="0" fontId="38" fillId="0" borderId="15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40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/>
    <xf numFmtId="0" fontId="42" fillId="0" borderId="17" applyNumberFormat="0" applyFill="0" applyAlignment="0" applyProtection="0">
      <alignment vertical="center"/>
    </xf>
    <xf numFmtId="0" fontId="43" fillId="7" borderId="7" applyNumberFormat="0" applyAlignment="0" applyProtection="0"/>
    <xf numFmtId="0" fontId="44" fillId="57" borderId="18" applyNumberFormat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7" fillId="33" borderId="0" xfId="2" applyFill="1" applyBorder="1" applyAlignment="1">
      <alignment vertical="center" wrapText="1"/>
    </xf>
    <xf numFmtId="0" fontId="0" fillId="33" borderId="0" xfId="0" applyFill="1" applyBorder="1"/>
    <xf numFmtId="0" fontId="0" fillId="0" borderId="0" xfId="0" applyFill="1" applyAlignment="1"/>
    <xf numFmtId="0" fontId="0" fillId="34" borderId="0" xfId="0" applyFill="1" applyAlignment="1"/>
    <xf numFmtId="0" fontId="0" fillId="35" borderId="0" xfId="0" applyFill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/>
    <xf numFmtId="1" fontId="47" fillId="0" borderId="0" xfId="0" applyNumberFormat="1" applyFont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8" fillId="0" borderId="0" xfId="0" applyFont="1"/>
    <xf numFmtId="2" fontId="49" fillId="0" borderId="0" xfId="0" applyNumberFormat="1" applyFont="1" applyAlignment="1">
      <alignment horizontal="center"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Alignment="1">
      <alignment horizontal="right"/>
    </xf>
    <xf numFmtId="0" fontId="49" fillId="0" borderId="0" xfId="0" applyFont="1"/>
    <xf numFmtId="0" fontId="45" fillId="0" borderId="0" xfId="1" applyFont="1"/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right"/>
    </xf>
    <xf numFmtId="0" fontId="50" fillId="0" borderId="0" xfId="0" applyFont="1"/>
    <xf numFmtId="1" fontId="50" fillId="0" borderId="0" xfId="0" applyNumberFormat="1" applyFont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1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right"/>
    </xf>
    <xf numFmtId="2" fontId="45" fillId="0" borderId="0" xfId="0" applyNumberFormat="1" applyFont="1" applyAlignment="1">
      <alignment horizontal="right"/>
    </xf>
    <xf numFmtId="0" fontId="47" fillId="0" borderId="0" xfId="0" applyFont="1"/>
    <xf numFmtId="2" fontId="45" fillId="58" borderId="0" xfId="0" applyNumberFormat="1" applyFont="1" applyFill="1" applyAlignment="1">
      <alignment horizontal="center"/>
    </xf>
    <xf numFmtId="0" fontId="45" fillId="58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58" borderId="0" xfId="0" applyNumberFormat="1" applyFont="1" applyFill="1" applyAlignment="1">
      <alignment horizontal="right"/>
    </xf>
    <xf numFmtId="0" fontId="45" fillId="58" borderId="0" xfId="1" applyFont="1" applyFill="1"/>
    <xf numFmtId="0" fontId="45" fillId="58" borderId="0" xfId="0" applyFont="1" applyFill="1" applyAlignment="1">
      <alignment horizontal="right"/>
    </xf>
    <xf numFmtId="0" fontId="45" fillId="58" borderId="0" xfId="0" applyFont="1" applyFill="1"/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8" fillId="0" borderId="0" xfId="1" applyFont="1"/>
    <xf numFmtId="0" fontId="45" fillId="0" borderId="0" xfId="1" applyFont="1" applyAlignment="1">
      <alignment horizontal="center"/>
    </xf>
    <xf numFmtId="0" fontId="45" fillId="0" borderId="0" xfId="1" applyFont="1" applyFill="1" applyAlignment="1">
      <alignment horizontal="center"/>
    </xf>
    <xf numFmtId="2" fontId="45" fillId="0" borderId="0" xfId="1" applyNumberFormat="1" applyFont="1"/>
    <xf numFmtId="165" fontId="45" fillId="0" borderId="0" xfId="1" applyNumberFormat="1" applyFont="1"/>
    <xf numFmtId="0" fontId="46" fillId="0" borderId="0" xfId="1" applyFont="1"/>
    <xf numFmtId="14" fontId="45" fillId="0" borderId="0" xfId="1" applyNumberFormat="1" applyFont="1"/>
    <xf numFmtId="2" fontId="45" fillId="0" borderId="0" xfId="1" applyNumberFormat="1" applyFont="1" applyAlignment="1">
      <alignment horizontal="center"/>
    </xf>
    <xf numFmtId="2" fontId="50" fillId="0" borderId="0" xfId="0" applyNumberFormat="1" applyFont="1"/>
    <xf numFmtId="2" fontId="45" fillId="58" borderId="0" xfId="1" applyNumberFormat="1" applyFont="1" applyFill="1"/>
    <xf numFmtId="165" fontId="45" fillId="58" borderId="0" xfId="1" applyNumberFormat="1" applyFont="1" applyFill="1"/>
    <xf numFmtId="2" fontId="47" fillId="0" borderId="0" xfId="0" applyNumberFormat="1" applyFont="1" applyAlignment="1">
      <alignment horizontal="center"/>
    </xf>
    <xf numFmtId="0" fontId="26" fillId="0" borderId="0" xfId="86"/>
    <xf numFmtId="0" fontId="52" fillId="0" borderId="0" xfId="86" applyFont="1"/>
    <xf numFmtId="0" fontId="26" fillId="0" borderId="0" xfId="86" applyAlignment="1">
      <alignment horizontal="center"/>
    </xf>
    <xf numFmtId="0" fontId="26" fillId="0" borderId="0" xfId="86" applyAlignment="1">
      <alignment horizontal="left"/>
    </xf>
    <xf numFmtId="0" fontId="6" fillId="0" borderId="0" xfId="86" applyFont="1"/>
    <xf numFmtId="2" fontId="26" fillId="59" borderId="0" xfId="86" applyNumberFormat="1" applyFill="1" applyAlignment="1">
      <alignment horizontal="center"/>
    </xf>
    <xf numFmtId="2" fontId="26" fillId="0" borderId="0" xfId="86" applyNumberFormat="1" applyFill="1" applyAlignment="1">
      <alignment horizontal="center"/>
    </xf>
    <xf numFmtId="0" fontId="53" fillId="0" borderId="0" xfId="0" applyFont="1" applyBorder="1" applyAlignment="1">
      <alignment horizontal="center"/>
    </xf>
    <xf numFmtId="2" fontId="26" fillId="34" borderId="0" xfId="86" applyNumberFormat="1" applyFill="1" applyAlignment="1">
      <alignment horizontal="center"/>
    </xf>
    <xf numFmtId="0" fontId="26" fillId="34" borderId="0" xfId="86" applyFill="1" applyAlignment="1">
      <alignment horizontal="center"/>
    </xf>
    <xf numFmtId="0" fontId="6" fillId="34" borderId="0" xfId="86" applyFont="1" applyFill="1"/>
    <xf numFmtId="2" fontId="3" fillId="0" borderId="0" xfId="1" applyNumberFormat="1" applyFont="1" applyAlignment="1">
      <alignment horizontal="center"/>
    </xf>
    <xf numFmtId="0" fontId="3" fillId="0" borderId="0" xfId="12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/>
    <xf numFmtId="2" fontId="26" fillId="0" borderId="0" xfId="86" applyNumberFormat="1" applyAlignment="1">
      <alignment horizontal="center"/>
    </xf>
    <xf numFmtId="2" fontId="3" fillId="0" borderId="0" xfId="1" applyNumberFormat="1" applyFont="1" applyFill="1" applyAlignment="1">
      <alignment horizontal="center"/>
    </xf>
    <xf numFmtId="2" fontId="3" fillId="0" borderId="0" xfId="86" applyNumberFormat="1" applyFont="1" applyFill="1" applyAlignment="1">
      <alignment horizontal="center"/>
    </xf>
    <xf numFmtId="2" fontId="52" fillId="0" borderId="0" xfId="86" applyNumberFormat="1" applyFont="1" applyFill="1" applyAlignment="1">
      <alignment horizontal="center"/>
    </xf>
    <xf numFmtId="0" fontId="26" fillId="33" borderId="0" xfId="86" applyFill="1"/>
    <xf numFmtId="0" fontId="6" fillId="33" borderId="0" xfId="86" applyFont="1" applyFill="1"/>
    <xf numFmtId="0" fontId="26" fillId="0" borderId="0" xfId="86" applyFill="1" applyAlignment="1">
      <alignment horizontal="center"/>
    </xf>
    <xf numFmtId="0" fontId="26" fillId="0" borderId="0" xfId="86" applyFill="1"/>
    <xf numFmtId="0" fontId="6" fillId="0" borderId="0" xfId="86" applyFont="1" applyFill="1"/>
    <xf numFmtId="0" fontId="6" fillId="0" borderId="0" xfId="77" applyFont="1" applyAlignment="1">
      <alignment horizontal="left"/>
    </xf>
    <xf numFmtId="2" fontId="54" fillId="0" borderId="0" xfId="86" applyNumberFormat="1" applyFont="1" applyFill="1" applyAlignment="1">
      <alignment horizontal="center"/>
    </xf>
    <xf numFmtId="0" fontId="26" fillId="60" borderId="0" xfId="86" applyFill="1"/>
    <xf numFmtId="0" fontId="52" fillId="60" borderId="0" xfId="86" applyFont="1" applyFill="1"/>
    <xf numFmtId="0" fontId="6" fillId="60" borderId="0" xfId="86" applyFont="1" applyFill="1"/>
    <xf numFmtId="0" fontId="55" fillId="0" borderId="0" xfId="86" applyFont="1" applyAlignment="1">
      <alignment horizontal="center"/>
    </xf>
    <xf numFmtId="0" fontId="56" fillId="0" borderId="0" xfId="86" applyFont="1" applyFill="1" applyAlignment="1">
      <alignment horizontal="left"/>
    </xf>
    <xf numFmtId="2" fontId="56" fillId="0" borderId="0" xfId="86" applyNumberFormat="1" applyFont="1" applyAlignment="1">
      <alignment horizontal="left"/>
    </xf>
    <xf numFmtId="0" fontId="26" fillId="61" borderId="0" xfId="86" applyFill="1" applyAlignment="1">
      <alignment horizontal="center"/>
    </xf>
    <xf numFmtId="0" fontId="6" fillId="61" borderId="0" xfId="86" applyFont="1" applyFill="1"/>
    <xf numFmtId="2" fontId="3" fillId="0" borderId="0" xfId="77" applyNumberFormat="1" applyFont="1" applyAlignment="1">
      <alignment horizontal="center"/>
    </xf>
    <xf numFmtId="0" fontId="52" fillId="0" borderId="0" xfId="86" applyFont="1" applyFill="1"/>
    <xf numFmtId="0" fontId="52" fillId="0" borderId="0" xfId="86" applyFont="1" applyFill="1" applyAlignment="1">
      <alignment horizontal="center"/>
    </xf>
    <xf numFmtId="0" fontId="57" fillId="0" borderId="0" xfId="86" applyFont="1" applyFill="1" applyAlignment="1">
      <alignment horizontal="left"/>
    </xf>
    <xf numFmtId="2" fontId="6" fillId="0" borderId="0" xfId="86" applyNumberFormat="1" applyFont="1" applyAlignment="1">
      <alignment horizontal="left"/>
    </xf>
    <xf numFmtId="0" fontId="52" fillId="0" borderId="0" xfId="86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2" fillId="34" borderId="0" xfId="86" applyFont="1" applyFill="1" applyAlignment="1">
      <alignment horizontal="center"/>
    </xf>
    <xf numFmtId="0" fontId="6" fillId="0" borderId="0" xfId="86" applyFont="1" applyAlignment="1">
      <alignment horizontal="center"/>
    </xf>
    <xf numFmtId="0" fontId="26" fillId="62" borderId="0" xfId="86" applyFill="1"/>
    <xf numFmtId="0" fontId="6" fillId="62" borderId="0" xfId="86" applyFont="1" applyFill="1"/>
    <xf numFmtId="2" fontId="6" fillId="0" borderId="0" xfId="86" applyNumberFormat="1" applyFont="1" applyAlignment="1">
      <alignment horizontal="center"/>
    </xf>
    <xf numFmtId="2" fontId="57" fillId="0" borderId="0" xfId="86" applyNumberFormat="1" applyFont="1" applyAlignment="1">
      <alignment horizontal="center"/>
    </xf>
    <xf numFmtId="165" fontId="6" fillId="0" borderId="0" xfId="86" applyNumberFormat="1" applyFont="1" applyAlignment="1">
      <alignment horizontal="center"/>
    </xf>
    <xf numFmtId="1" fontId="3" fillId="0" borderId="0" xfId="77" applyNumberFormat="1" applyFont="1" applyAlignment="1">
      <alignment horizontal="center"/>
    </xf>
    <xf numFmtId="1" fontId="26" fillId="0" borderId="0" xfId="86" applyNumberFormat="1"/>
    <xf numFmtId="0" fontId="26" fillId="0" borderId="0" xfId="86" applyFont="1"/>
    <xf numFmtId="0" fontId="59" fillId="0" borderId="0" xfId="77" applyFont="1" applyFill="1" applyBorder="1" applyAlignment="1">
      <alignment horizontal="left"/>
    </xf>
    <xf numFmtId="2" fontId="26" fillId="0" borderId="0" xfId="86" applyNumberFormat="1" applyFont="1" applyFill="1" applyAlignment="1">
      <alignment horizontal="center"/>
    </xf>
    <xf numFmtId="0" fontId="3" fillId="0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wrapText="1"/>
    </xf>
    <xf numFmtId="0" fontId="3" fillId="0" borderId="0" xfId="77" applyFont="1" applyFill="1" applyBorder="1"/>
    <xf numFmtId="0" fontId="6" fillId="0" borderId="0" xfId="77" applyFont="1" applyFill="1" applyBorder="1" applyAlignment="1">
      <alignment horizontal="left"/>
    </xf>
    <xf numFmtId="0" fontId="59" fillId="0" borderId="0" xfId="77" applyFont="1" applyBorder="1" applyAlignment="1">
      <alignment horizontal="left"/>
    </xf>
    <xf numFmtId="0" fontId="53" fillId="0" borderId="0" xfId="77" applyFont="1" applyBorder="1"/>
    <xf numFmtId="0" fontId="3" fillId="0" borderId="0" xfId="77" applyFont="1" applyBorder="1"/>
    <xf numFmtId="1" fontId="3" fillId="0" borderId="0" xfId="77" applyNumberFormat="1" applyFont="1" applyBorder="1" applyAlignment="1">
      <alignment horizontal="center"/>
    </xf>
    <xf numFmtId="0" fontId="26" fillId="0" borderId="0" xfId="77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" fontId="26" fillId="0" borderId="0" xfId="0" applyNumberFormat="1" applyFont="1" applyFill="1" applyAlignment="1">
      <alignment horizontal="center"/>
    </xf>
    <xf numFmtId="0" fontId="3" fillId="62" borderId="0" xfId="77" applyFont="1" applyFill="1" applyBorder="1"/>
    <xf numFmtId="0" fontId="3" fillId="62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horizontal="center"/>
    </xf>
    <xf numFmtId="0" fontId="53" fillId="0" borderId="0" xfId="77" applyFont="1" applyFill="1" applyBorder="1"/>
    <xf numFmtId="0" fontId="26" fillId="33" borderId="0" xfId="86" applyFill="1" applyAlignment="1">
      <alignment horizontal="center"/>
    </xf>
    <xf numFmtId="0" fontId="6" fillId="60" borderId="0" xfId="77" applyFont="1" applyFill="1" applyAlignment="1">
      <alignment horizontal="left"/>
    </xf>
    <xf numFmtId="1" fontId="26" fillId="60" borderId="0" xfId="0" applyNumberFormat="1" applyFont="1" applyFill="1" applyAlignment="1">
      <alignment horizontal="center"/>
    </xf>
    <xf numFmtId="0" fontId="26" fillId="0" borderId="0" xfId="86" applyFont="1" applyAlignment="1">
      <alignment horizontal="center"/>
    </xf>
    <xf numFmtId="0" fontId="26" fillId="0" borderId="0" xfId="86" applyAlignment="1">
      <alignment vertical="center" textRotation="90"/>
    </xf>
    <xf numFmtId="0" fontId="55" fillId="0" borderId="0" xfId="86" applyFont="1" applyAlignment="1">
      <alignment vertical="center" textRotation="90"/>
    </xf>
    <xf numFmtId="165" fontId="26" fillId="61" borderId="0" xfId="86" applyNumberFormat="1" applyFill="1" applyAlignment="1">
      <alignment horizontal="center"/>
    </xf>
    <xf numFmtId="2" fontId="3" fillId="0" borderId="0" xfId="12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3" fillId="0" borderId="0" xfId="77" applyNumberFormat="1" applyFont="1" applyFill="1" applyAlignment="1">
      <alignment horizontal="center"/>
    </xf>
    <xf numFmtId="1" fontId="3" fillId="0" borderId="0" xfId="77" applyNumberFormat="1" applyFont="1" applyFill="1" applyBorder="1" applyAlignment="1">
      <alignment horizontal="center"/>
    </xf>
    <xf numFmtId="2" fontId="61" fillId="0" borderId="0" xfId="86" applyNumberFormat="1" applyFont="1" applyAlignment="1">
      <alignment horizontal="left"/>
    </xf>
    <xf numFmtId="0" fontId="54" fillId="0" borderId="0" xfId="86" applyFont="1" applyFill="1" applyAlignment="1">
      <alignment horizontal="center"/>
    </xf>
    <xf numFmtId="0" fontId="26" fillId="0" borderId="0" xfId="86" applyFont="1" applyFill="1" applyAlignment="1">
      <alignment horizontal="center"/>
    </xf>
    <xf numFmtId="0" fontId="26" fillId="0" borderId="0" xfId="86" applyFont="1" applyFill="1"/>
    <xf numFmtId="0" fontId="26" fillId="34" borderId="0" xfId="86" applyFont="1" applyFill="1" applyAlignment="1">
      <alignment horizontal="center"/>
    </xf>
    <xf numFmtId="0" fontId="26" fillId="60" borderId="0" xfId="86" applyFont="1" applyFill="1"/>
    <xf numFmtId="1" fontId="3" fillId="0" borderId="0" xfId="1" applyNumberFormat="1" applyFont="1" applyAlignment="1">
      <alignment horizontal="center"/>
    </xf>
    <xf numFmtId="2" fontId="26" fillId="64" borderId="0" xfId="86" applyNumberFormat="1" applyFill="1" applyAlignment="1">
      <alignment horizontal="center"/>
    </xf>
    <xf numFmtId="0" fontId="26" fillId="0" borderId="0" xfId="86" applyAlignment="1">
      <alignment horizontal="center" vertical="center" textRotation="90"/>
    </xf>
    <xf numFmtId="0" fontId="53" fillId="63" borderId="0" xfId="77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61">
    <cellStyle name="20 % - Accent1 2" xfId="3"/>
    <cellStyle name="20 % - Accent1 3" xfId="4"/>
    <cellStyle name="20 % - Accent2 2" xfId="5"/>
    <cellStyle name="20 % - Accent2 3" xfId="6"/>
    <cellStyle name="20 % - Accent3 2" xfId="7"/>
    <cellStyle name="20 % - Accent3 3" xfId="8"/>
    <cellStyle name="20 % - Accent4 2" xfId="9"/>
    <cellStyle name="20 % - Accent4 3" xfId="10"/>
    <cellStyle name="20 % - Accent5 2" xfId="11"/>
    <cellStyle name="20 % - Accent5 3" xfId="12"/>
    <cellStyle name="20 % - Accent6 2" xfId="13"/>
    <cellStyle name="20 % - Accent6 3" xfId="14"/>
    <cellStyle name="40 % - Accent1 2" xfId="15"/>
    <cellStyle name="40 % - Accent1 3" xfId="16"/>
    <cellStyle name="40 % - Accent2 2" xfId="17"/>
    <cellStyle name="40 % - Accent2 3" xfId="18"/>
    <cellStyle name="40 % - Accent3 2" xfId="19"/>
    <cellStyle name="40 % - Accent3 3" xfId="20"/>
    <cellStyle name="40 % - Accent4 2" xfId="21"/>
    <cellStyle name="40 % - Accent4 3" xfId="22"/>
    <cellStyle name="40 % - Accent5 2" xfId="23"/>
    <cellStyle name="40 % - Accent5 3" xfId="24"/>
    <cellStyle name="40 % - Accent6 2" xfId="25"/>
    <cellStyle name="40 % - Accent6 3" xfId="26"/>
    <cellStyle name="60 % - Accent1 2" xfId="27"/>
    <cellStyle name="60 % - Accent1 3" xfId="28"/>
    <cellStyle name="60 % - Accent2 2" xfId="29"/>
    <cellStyle name="60 % - Accent2 3" xfId="30"/>
    <cellStyle name="60 % - Accent3 2" xfId="31"/>
    <cellStyle name="60 % - Accent3 3" xfId="32"/>
    <cellStyle name="60 % - Accent4 2" xfId="33"/>
    <cellStyle name="60 % - Accent4 3" xfId="34"/>
    <cellStyle name="60 % - Accent5 2" xfId="35"/>
    <cellStyle name="60 % - Accent5 3" xfId="36"/>
    <cellStyle name="60 % - Accent6 2" xfId="37"/>
    <cellStyle name="60 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Avertissement 2" xfId="51"/>
    <cellStyle name="Avertissement 3" xfId="52"/>
    <cellStyle name="Calcul 2" xfId="53"/>
    <cellStyle name="Calcul 3" xfId="54"/>
    <cellStyle name="Cellule liée 2" xfId="55"/>
    <cellStyle name="Cellule liée 3" xfId="56"/>
    <cellStyle name="Commentaire 2" xfId="57"/>
    <cellStyle name="Commentaire 3" xfId="58"/>
    <cellStyle name="Entrée 2" xfId="59"/>
    <cellStyle name="Entrée 3" xfId="60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Hyperlink" xfId="2" builtinId="8"/>
    <cellStyle name="Insatisfaisant 2" xfId="61"/>
    <cellStyle name="Insatisfaisant 3" xfId="62"/>
    <cellStyle name="Monétaire 2" xfId="63"/>
    <cellStyle name="Neutre 2" xfId="64"/>
    <cellStyle name="Neutre 3" xfId="65"/>
    <cellStyle name="Normal" xfId="0" builtinId="0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4 2 2" xfId="73"/>
    <cellStyle name="Normal 2 4 3" xfId="74"/>
    <cellStyle name="Normal 2 4 3 2" xfId="75"/>
    <cellStyle name="Normal 2 4 3 3" xfId="76"/>
    <cellStyle name="Normal 2 5" xfId="77"/>
    <cellStyle name="Normal 2 6" xfId="78"/>
    <cellStyle name="Normal 3" xfId="1"/>
    <cellStyle name="Normal 3 2" xfId="79"/>
    <cellStyle name="Normal 3 2 2" xfId="80"/>
    <cellStyle name="Normal 3 3" xfId="81"/>
    <cellStyle name="Normal 3 4" xfId="82"/>
    <cellStyle name="Normal 4" xfId="83"/>
    <cellStyle name="Normal 4 2" xfId="84"/>
    <cellStyle name="Normal 4 3" xfId="85"/>
    <cellStyle name="Normal 5" xfId="86"/>
    <cellStyle name="Normal 5 2" xfId="87"/>
    <cellStyle name="Normal 5 2 2" xfId="88"/>
    <cellStyle name="Normal 5 2 3" xfId="89"/>
    <cellStyle name="Normal 5 3" xfId="90"/>
    <cellStyle name="Normal 5 3 2" xfId="91"/>
    <cellStyle name="Normal 5 4" xfId="92"/>
    <cellStyle name="Normal 5 5" xfId="93"/>
    <cellStyle name="Normal 6" xfId="94"/>
    <cellStyle name="Normal 6 2" xfId="95"/>
    <cellStyle name="Normal 6 2 2" xfId="96"/>
    <cellStyle name="Normal 6 2 2 2" xfId="97"/>
    <cellStyle name="Normal 6 2 3" xfId="98"/>
    <cellStyle name="Normal 6 2 3 2" xfId="99"/>
    <cellStyle name="Normal 6 2 3 3" xfId="100"/>
    <cellStyle name="Normal 6 2 4" xfId="101"/>
    <cellStyle name="Normal 6 2 4 2" xfId="102"/>
    <cellStyle name="Normal 6 2 4 3" xfId="103"/>
    <cellStyle name="Normal 6 2 5" xfId="104"/>
    <cellStyle name="Normal 6 2 5 2" xfId="105"/>
    <cellStyle name="Normal 6 3" xfId="106"/>
    <cellStyle name="Normal 6 4" xfId="107"/>
    <cellStyle name="Normal 7" xfId="108"/>
    <cellStyle name="Normal 7 2" xfId="109"/>
    <cellStyle name="Normal 7 2 2" xfId="110"/>
    <cellStyle name="Normal 7 3" xfId="111"/>
    <cellStyle name="Normal 7 3 2" xfId="112"/>
    <cellStyle name="Normal 7 3 3" xfId="113"/>
    <cellStyle name="Normal 7 4" xfId="114"/>
    <cellStyle name="Normal 7 5" xfId="115"/>
    <cellStyle name="Normal 7 5 2" xfId="116"/>
    <cellStyle name="Normal 7 5 3" xfId="117"/>
    <cellStyle name="Normal 7 6" xfId="118"/>
    <cellStyle name="Normal 7 6 2" xfId="119"/>
    <cellStyle name="Normal 8" xfId="120"/>
    <cellStyle name="Normal 9" xfId="121"/>
    <cellStyle name="Satisfaisant 2" xfId="122"/>
    <cellStyle name="Satisfaisant 3" xfId="123"/>
    <cellStyle name="Sortie 2" xfId="124"/>
    <cellStyle name="Sortie 3" xfId="125"/>
    <cellStyle name="Texte explicatif 2" xfId="126"/>
    <cellStyle name="Texte explicatif 3" xfId="127"/>
    <cellStyle name="Titre 1 2" xfId="128"/>
    <cellStyle name="Titre 1 3" xfId="129"/>
    <cellStyle name="Titre 2" xfId="130"/>
    <cellStyle name="Titre 2 2" xfId="131"/>
    <cellStyle name="Titre 2 3" xfId="132"/>
    <cellStyle name="Titre 3 2" xfId="133"/>
    <cellStyle name="Titre 3 3" xfId="134"/>
    <cellStyle name="Titre 4 2" xfId="135"/>
    <cellStyle name="Titre 4 3" xfId="136"/>
    <cellStyle name="Total 2" xfId="137"/>
    <cellStyle name="Total 3" xfId="138"/>
    <cellStyle name="Vérification 2" xfId="139"/>
    <cellStyle name="Vérification 3" xfId="14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795320244704762"/>
                  <c:y val="0.4543771496412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A'!$B$54:$B$67</c:f>
              <c:numCache>
                <c:formatCode>0.00</c:formatCode>
                <c:ptCount val="14"/>
                <c:pt idx="0">
                  <c:v>43.42496285289748</c:v>
                </c:pt>
                <c:pt idx="1">
                  <c:v>49.70873203347078</c:v>
                </c:pt>
                <c:pt idx="2">
                  <c:v>46.20840972618796</c:v>
                </c:pt>
                <c:pt idx="3">
                  <c:v>68.7270263055219</c:v>
                </c:pt>
                <c:pt idx="4">
                  <c:v>30.3096371760151</c:v>
                </c:pt>
                <c:pt idx="5">
                  <c:v>40.15710733035961</c:v>
                </c:pt>
                <c:pt idx="6">
                  <c:v>49.04620511396407</c:v>
                </c:pt>
                <c:pt idx="7">
                  <c:v>49.53990552726827</c:v>
                </c:pt>
                <c:pt idx="8">
                  <c:v>38.87585050783947</c:v>
                </c:pt>
                <c:pt idx="9">
                  <c:v>48.89572881897947</c:v>
                </c:pt>
                <c:pt idx="10">
                  <c:v>49.32900084503643</c:v>
                </c:pt>
                <c:pt idx="11">
                  <c:v>48.0980019313668</c:v>
                </c:pt>
                <c:pt idx="12">
                  <c:v>46.50924126936681</c:v>
                </c:pt>
                <c:pt idx="13">
                  <c:v>48.83299478233162</c:v>
                </c:pt>
              </c:numCache>
            </c:numRef>
          </c:xVal>
          <c:yVal>
            <c:numRef>
              <c:f>'CHIKYU_IGN vs St. A'!$B$20:$B$33</c:f>
              <c:numCache>
                <c:formatCode>0.00</c:formatCode>
                <c:ptCount val="14"/>
                <c:pt idx="0">
                  <c:v>42.83101715378364</c:v>
                </c:pt>
                <c:pt idx="1">
                  <c:v>49.94306490600714</c:v>
                </c:pt>
                <c:pt idx="2">
                  <c:v>45.31869289047633</c:v>
                </c:pt>
                <c:pt idx="3">
                  <c:v>69.03771588192363</c:v>
                </c:pt>
                <c:pt idx="4">
                  <c:v>28.65034900701725</c:v>
                </c:pt>
                <c:pt idx="5">
                  <c:v>39.59427087285403</c:v>
                </c:pt>
                <c:pt idx="6">
                  <c:v>48.4716592172902</c:v>
                </c:pt>
                <c:pt idx="7">
                  <c:v>50.04739809187617</c:v>
                </c:pt>
                <c:pt idx="8">
                  <c:v>38.1699439644017</c:v>
                </c:pt>
                <c:pt idx="9">
                  <c:v>47.71207689093187</c:v>
                </c:pt>
                <c:pt idx="10">
                  <c:v>48.99050642321113</c:v>
                </c:pt>
                <c:pt idx="11">
                  <c:v>47.58714850401673</c:v>
                </c:pt>
                <c:pt idx="12">
                  <c:v>46.05623469356122</c:v>
                </c:pt>
                <c:pt idx="13">
                  <c:v>49.33130948473909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43302531890508"/>
                  <c:y val="-0.0023855998044590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A'!$AM$24:$AM$38</c:f>
              <c:numCache>
                <c:formatCode>0.00</c:formatCode>
                <c:ptCount val="15"/>
                <c:pt idx="0">
                  <c:v>42.82479851411591</c:v>
                </c:pt>
                <c:pt idx="1">
                  <c:v>49.4196142691276</c:v>
                </c:pt>
                <c:pt idx="2">
                  <c:v>45.74602600763428</c:v>
                </c:pt>
                <c:pt idx="3">
                  <c:v>69.37931410764524</c:v>
                </c:pt>
                <c:pt idx="4">
                  <c:v>29.06026421622785</c:v>
                </c:pt>
                <c:pt idx="5">
                  <c:v>39.39518414321242</c:v>
                </c:pt>
                <c:pt idx="6">
                  <c:v>48.7242922671053</c:v>
                </c:pt>
                <c:pt idx="7">
                  <c:v>49.24243085086805</c:v>
                </c:pt>
                <c:pt idx="8">
                  <c:v>38.05050510797753</c:v>
                </c:pt>
                <c:pt idx="9">
                  <c:v>48.56636739551896</c:v>
                </c:pt>
                <c:pt idx="10">
                  <c:v>49.02108638686574</c:v>
                </c:pt>
                <c:pt idx="11">
                  <c:v>47.72915302696945</c:v>
                </c:pt>
                <c:pt idx="12">
                  <c:v>46.06174871220048</c:v>
                </c:pt>
                <c:pt idx="13">
                  <c:v>48.50052802405704</c:v>
                </c:pt>
                <c:pt idx="14">
                  <c:v>47.30514381217669</c:v>
                </c:pt>
              </c:numCache>
            </c:numRef>
          </c:xVal>
          <c:yVal>
            <c:numRef>
              <c:f>'CHIKYU_IGN vs St. A'!$B$20:$B$34</c:f>
              <c:numCache>
                <c:formatCode>0.00</c:formatCode>
                <c:ptCount val="15"/>
                <c:pt idx="0">
                  <c:v>42.83101715378364</c:v>
                </c:pt>
                <c:pt idx="1">
                  <c:v>49.94306490600714</c:v>
                </c:pt>
                <c:pt idx="2">
                  <c:v>45.31869289047633</c:v>
                </c:pt>
                <c:pt idx="3">
                  <c:v>69.03771588192363</c:v>
                </c:pt>
                <c:pt idx="4">
                  <c:v>28.65034900701725</c:v>
                </c:pt>
                <c:pt idx="5">
                  <c:v>39.59427087285403</c:v>
                </c:pt>
                <c:pt idx="6">
                  <c:v>48.4716592172902</c:v>
                </c:pt>
                <c:pt idx="7">
                  <c:v>50.04739809187617</c:v>
                </c:pt>
                <c:pt idx="8">
                  <c:v>38.1699439644017</c:v>
                </c:pt>
                <c:pt idx="9">
                  <c:v>47.71207689093187</c:v>
                </c:pt>
                <c:pt idx="10">
                  <c:v>48.99050642321113</c:v>
                </c:pt>
                <c:pt idx="11">
                  <c:v>47.58714850401673</c:v>
                </c:pt>
                <c:pt idx="12">
                  <c:v>46.05623469356122</c:v>
                </c:pt>
                <c:pt idx="13">
                  <c:v>49.33130948473909</c:v>
                </c:pt>
                <c:pt idx="14">
                  <c:v>45.32242714201198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576328"/>
        <c:axId val="-2063210104"/>
      </c:scatterChart>
      <c:valAx>
        <c:axId val="-2068576328"/>
        <c:scaling>
          <c:orientation val="minMax"/>
          <c:max val="52.0"/>
          <c:min val="4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210104"/>
        <c:crosses val="autoZero"/>
        <c:crossBetween val="midCat"/>
      </c:valAx>
      <c:valAx>
        <c:axId val="-2063210104"/>
        <c:scaling>
          <c:orientation val="minMax"/>
          <c:max val="52.0"/>
          <c:min val="4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5763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Ni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431585371299287"/>
                  <c:y val="0.3535678809379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A'!$L$92:$L$106</c:f>
              <c:numCache>
                <c:formatCode>0</c:formatCode>
                <c:ptCount val="15"/>
                <c:pt idx="4">
                  <c:v>2437.0</c:v>
                </c:pt>
                <c:pt idx="5">
                  <c:v>1027.0</c:v>
                </c:pt>
                <c:pt idx="6">
                  <c:v>1415.0</c:v>
                </c:pt>
                <c:pt idx="7">
                  <c:v>1591.0</c:v>
                </c:pt>
                <c:pt idx="8">
                  <c:v>2343.0</c:v>
                </c:pt>
                <c:pt idx="9">
                  <c:v>52.0</c:v>
                </c:pt>
                <c:pt idx="10">
                  <c:v>24.0</c:v>
                </c:pt>
                <c:pt idx="11">
                  <c:v>46.0</c:v>
                </c:pt>
                <c:pt idx="12">
                  <c:v>83.0</c:v>
                </c:pt>
                <c:pt idx="13">
                  <c:v>76.0</c:v>
                </c:pt>
                <c:pt idx="14">
                  <c:v>91.0</c:v>
                </c:pt>
              </c:numCache>
            </c:numRef>
          </c:xVal>
          <c:yVal>
            <c:numRef>
              <c:f>'CHIKYU_IGN vs St. A'!$L$75:$L$89</c:f>
              <c:numCache>
                <c:formatCode>0</c:formatCode>
                <c:ptCount val="15"/>
                <c:pt idx="0">
                  <c:v>1571.0</c:v>
                </c:pt>
                <c:pt idx="1">
                  <c:v>1565.0</c:v>
                </c:pt>
                <c:pt idx="2">
                  <c:v>1793.0</c:v>
                </c:pt>
                <c:pt idx="3">
                  <c:v>1254.0</c:v>
                </c:pt>
                <c:pt idx="4">
                  <c:v>1766.0</c:v>
                </c:pt>
                <c:pt idx="5">
                  <c:v>709.0</c:v>
                </c:pt>
                <c:pt idx="6">
                  <c:v>1005.0</c:v>
                </c:pt>
                <c:pt idx="7">
                  <c:v>1160.0</c:v>
                </c:pt>
                <c:pt idx="8">
                  <c:v>1618.0</c:v>
                </c:pt>
                <c:pt idx="9">
                  <c:v>52.0</c:v>
                </c:pt>
                <c:pt idx="10">
                  <c:v>22.0</c:v>
                </c:pt>
                <c:pt idx="11">
                  <c:v>46.0</c:v>
                </c:pt>
                <c:pt idx="12">
                  <c:v>75.0</c:v>
                </c:pt>
                <c:pt idx="13">
                  <c:v>71.0</c:v>
                </c:pt>
                <c:pt idx="14">
                  <c:v>98.0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2412068529241"/>
                  <c:y val="-0.13732664186207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A'!$AP$95:$AP$109</c:f>
              <c:numCache>
                <c:formatCode>0</c:formatCode>
                <c:ptCount val="15"/>
                <c:pt idx="4">
                  <c:v>1727.7169</c:v>
                </c:pt>
                <c:pt idx="5">
                  <c:v>736.9099</c:v>
                </c:pt>
                <c:pt idx="6">
                  <c:v>1009.5575</c:v>
                </c:pt>
                <c:pt idx="7">
                  <c:v>1133.2327</c:v>
                </c:pt>
                <c:pt idx="8">
                  <c:v>1661.6631</c:v>
                </c:pt>
                <c:pt idx="9">
                  <c:v>51.7774</c:v>
                </c:pt>
                <c:pt idx="10">
                  <c:v>32.1018</c:v>
                </c:pt>
                <c:pt idx="11">
                  <c:v>47.5612</c:v>
                </c:pt>
                <c:pt idx="12">
                  <c:v>73.5611</c:v>
                </c:pt>
                <c:pt idx="13">
                  <c:v>68.6422</c:v>
                </c:pt>
                <c:pt idx="14">
                  <c:v>79.1827</c:v>
                </c:pt>
              </c:numCache>
            </c:numRef>
          </c:xVal>
          <c:yVal>
            <c:numRef>
              <c:f>'CHIKYU_IGN vs St. A'!$L$75:$L$89</c:f>
              <c:numCache>
                <c:formatCode>0</c:formatCode>
                <c:ptCount val="15"/>
                <c:pt idx="0">
                  <c:v>1571.0</c:v>
                </c:pt>
                <c:pt idx="1">
                  <c:v>1565.0</c:v>
                </c:pt>
                <c:pt idx="2">
                  <c:v>1793.0</c:v>
                </c:pt>
                <c:pt idx="3">
                  <c:v>1254.0</c:v>
                </c:pt>
                <c:pt idx="4">
                  <c:v>1766.0</c:v>
                </c:pt>
                <c:pt idx="5">
                  <c:v>709.0</c:v>
                </c:pt>
                <c:pt idx="6">
                  <c:v>1005.0</c:v>
                </c:pt>
                <c:pt idx="7">
                  <c:v>1160.0</c:v>
                </c:pt>
                <c:pt idx="8">
                  <c:v>1618.0</c:v>
                </c:pt>
                <c:pt idx="9">
                  <c:v>52.0</c:v>
                </c:pt>
                <c:pt idx="10">
                  <c:v>22.0</c:v>
                </c:pt>
                <c:pt idx="11">
                  <c:v>46.0</c:v>
                </c:pt>
                <c:pt idx="12">
                  <c:v>75.0</c:v>
                </c:pt>
                <c:pt idx="13">
                  <c:v>71.0</c:v>
                </c:pt>
                <c:pt idx="14">
                  <c:v>98.0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131080"/>
        <c:axId val="-2064403160"/>
      </c:scatterChart>
      <c:valAx>
        <c:axId val="-2066131080"/>
        <c:scaling>
          <c:orientation val="minMax"/>
          <c:max val="25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403160"/>
        <c:crosses val="autoZero"/>
        <c:crossBetween val="midCat"/>
      </c:valAx>
      <c:valAx>
        <c:axId val="-2064403160"/>
        <c:scaling>
          <c:orientation val="minMax"/>
          <c:max val="25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131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Cu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870124882782847"/>
                  <c:y val="0.40527507138530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A'!$M$92:$M$106</c:f>
              <c:numCache>
                <c:formatCode>0</c:formatCode>
                <c:ptCount val="15"/>
                <c:pt idx="4">
                  <c:v>5.0</c:v>
                </c:pt>
                <c:pt idx="5">
                  <c:v>3.0</c:v>
                </c:pt>
                <c:pt idx="6">
                  <c:v>6.0</c:v>
                </c:pt>
                <c:pt idx="7">
                  <c:v>0.0</c:v>
                </c:pt>
                <c:pt idx="8">
                  <c:v>5.0</c:v>
                </c:pt>
                <c:pt idx="9">
                  <c:v>210.0</c:v>
                </c:pt>
                <c:pt idx="10">
                  <c:v>6.0</c:v>
                </c:pt>
                <c:pt idx="11">
                  <c:v>125.0</c:v>
                </c:pt>
                <c:pt idx="12">
                  <c:v>76.0</c:v>
                </c:pt>
                <c:pt idx="13">
                  <c:v>19.0</c:v>
                </c:pt>
                <c:pt idx="14">
                  <c:v>84.0</c:v>
                </c:pt>
              </c:numCache>
            </c:numRef>
          </c:xVal>
          <c:yVal>
            <c:numRef>
              <c:f>'CHIKYU_IGN vs St. A'!$M$75:$M$89</c:f>
              <c:numCache>
                <c:formatCode>0</c:formatCode>
                <c:ptCount val="15"/>
                <c:pt idx="0">
                  <c:v>7.0</c:v>
                </c:pt>
                <c:pt idx="1">
                  <c:v>16.0</c:v>
                </c:pt>
                <c:pt idx="2">
                  <c:v>12.0</c:v>
                </c:pt>
                <c:pt idx="3">
                  <c:v>4.0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6.0</c:v>
                </c:pt>
                <c:pt idx="8">
                  <c:v>5.0</c:v>
                </c:pt>
                <c:pt idx="9">
                  <c:v>215.0</c:v>
                </c:pt>
                <c:pt idx="10">
                  <c:v>8.0</c:v>
                </c:pt>
                <c:pt idx="11">
                  <c:v>120.0</c:v>
                </c:pt>
                <c:pt idx="12">
                  <c:v>86.0</c:v>
                </c:pt>
                <c:pt idx="13">
                  <c:v>15.0</c:v>
                </c:pt>
                <c:pt idx="14">
                  <c:v>84.0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12899989580697"/>
                  <c:y val="0.04158380202474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A'!$AQ$95:$AQ$109</c:f>
              <c:numCache>
                <c:formatCode>0</c:formatCode>
                <c:ptCount val="15"/>
                <c:pt idx="4">
                  <c:v>5.7348</c:v>
                </c:pt>
                <c:pt idx="5">
                  <c:v>3.714399999999999</c:v>
                </c:pt>
                <c:pt idx="6">
                  <c:v>6.744999999999999</c:v>
                </c:pt>
                <c:pt idx="7">
                  <c:v>0.6838</c:v>
                </c:pt>
                <c:pt idx="8">
                  <c:v>5.7348</c:v>
                </c:pt>
                <c:pt idx="9">
                  <c:v>212.8258</c:v>
                </c:pt>
                <c:pt idx="10">
                  <c:v>6.744999999999999</c:v>
                </c:pt>
                <c:pt idx="11">
                  <c:v>126.9588</c:v>
                </c:pt>
                <c:pt idx="12">
                  <c:v>77.459</c:v>
                </c:pt>
                <c:pt idx="13">
                  <c:v>19.8776</c:v>
                </c:pt>
                <c:pt idx="14">
                  <c:v>85.5406</c:v>
                </c:pt>
              </c:numCache>
            </c:numRef>
          </c:xVal>
          <c:yVal>
            <c:numRef>
              <c:f>'CHIKYU_IGN vs St. A'!$M$75:$M$89</c:f>
              <c:numCache>
                <c:formatCode>0</c:formatCode>
                <c:ptCount val="15"/>
                <c:pt idx="0">
                  <c:v>7.0</c:v>
                </c:pt>
                <c:pt idx="1">
                  <c:v>16.0</c:v>
                </c:pt>
                <c:pt idx="2">
                  <c:v>12.0</c:v>
                </c:pt>
                <c:pt idx="3">
                  <c:v>4.0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6.0</c:v>
                </c:pt>
                <c:pt idx="8">
                  <c:v>5.0</c:v>
                </c:pt>
                <c:pt idx="9">
                  <c:v>215.0</c:v>
                </c:pt>
                <c:pt idx="10">
                  <c:v>8.0</c:v>
                </c:pt>
                <c:pt idx="11">
                  <c:v>120.0</c:v>
                </c:pt>
                <c:pt idx="12">
                  <c:v>86.0</c:v>
                </c:pt>
                <c:pt idx="13">
                  <c:v>15.0</c:v>
                </c:pt>
                <c:pt idx="14">
                  <c:v>84.0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571544"/>
        <c:axId val="-2063621176"/>
      </c:scatterChart>
      <c:valAx>
        <c:axId val="-2068571544"/>
        <c:scaling>
          <c:orientation val="minMax"/>
          <c:max val="25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621176"/>
        <c:crosses val="autoZero"/>
        <c:crossBetween val="midCat"/>
      </c:valAx>
      <c:valAx>
        <c:axId val="-2063621176"/>
        <c:scaling>
          <c:orientation val="minMax"/>
          <c:max val="25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5715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Zn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83497908697141"/>
                  <c:y val="0.4975827636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A'!$N$92:$N$106</c:f>
              <c:numCache>
                <c:formatCode>0</c:formatCode>
                <c:ptCount val="15"/>
                <c:pt idx="4">
                  <c:v>119.0</c:v>
                </c:pt>
                <c:pt idx="5">
                  <c:v>258.0</c:v>
                </c:pt>
                <c:pt idx="6">
                  <c:v>332.0</c:v>
                </c:pt>
                <c:pt idx="7">
                  <c:v>577.0</c:v>
                </c:pt>
                <c:pt idx="8">
                  <c:v>84.0</c:v>
                </c:pt>
                <c:pt idx="9">
                  <c:v>206.0</c:v>
                </c:pt>
                <c:pt idx="10">
                  <c:v>167.0</c:v>
                </c:pt>
                <c:pt idx="11">
                  <c:v>134.0</c:v>
                </c:pt>
                <c:pt idx="12">
                  <c:v>112.0</c:v>
                </c:pt>
                <c:pt idx="13">
                  <c:v>99.0</c:v>
                </c:pt>
                <c:pt idx="14">
                  <c:v>100.0</c:v>
                </c:pt>
              </c:numCache>
            </c:numRef>
          </c:xVal>
          <c:yVal>
            <c:numRef>
              <c:f>'CHIKYU_IGN vs St. A'!$N$75:$N$89</c:f>
              <c:numCache>
                <c:formatCode>0</c:formatCode>
                <c:ptCount val="15"/>
                <c:pt idx="3">
                  <c:v>70.04</c:v>
                </c:pt>
                <c:pt idx="4">
                  <c:v>136.99</c:v>
                </c:pt>
                <c:pt idx="9">
                  <c:v>202.91</c:v>
                </c:pt>
                <c:pt idx="10">
                  <c:v>172.01</c:v>
                </c:pt>
                <c:pt idx="11">
                  <c:v>128.75</c:v>
                </c:pt>
                <c:pt idx="12">
                  <c:v>107.12</c:v>
                </c:pt>
                <c:pt idx="13">
                  <c:v>97.85000000000001</c:v>
                </c:pt>
                <c:pt idx="14">
                  <c:v>95.79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22737597308843"/>
                  <c:y val="-0.008601540192091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A'!$AR$95:$AR$109</c:f>
              <c:numCache>
                <c:formatCode>0</c:formatCode>
                <c:ptCount val="15"/>
                <c:pt idx="4">
                  <c:v>119.6885</c:v>
                </c:pt>
                <c:pt idx="5">
                  <c:v>258.1602999999999</c:v>
                </c:pt>
                <c:pt idx="6">
                  <c:v>331.8791</c:v>
                </c:pt>
                <c:pt idx="7">
                  <c:v>575.9481000000001</c:v>
                </c:pt>
                <c:pt idx="8">
                  <c:v>84.8215</c:v>
                </c:pt>
                <c:pt idx="9">
                  <c:v>206.3579</c:v>
                </c:pt>
                <c:pt idx="10">
                  <c:v>167.5061</c:v>
                </c:pt>
                <c:pt idx="11">
                  <c:v>134.6315</c:v>
                </c:pt>
                <c:pt idx="12">
                  <c:v>112.7151</c:v>
                </c:pt>
                <c:pt idx="13">
                  <c:v>99.7645</c:v>
                </c:pt>
                <c:pt idx="14">
                  <c:v>100.7607</c:v>
                </c:pt>
              </c:numCache>
            </c:numRef>
          </c:xVal>
          <c:yVal>
            <c:numRef>
              <c:f>'CHIKYU_IGN vs St. A'!$N$75:$N$89</c:f>
              <c:numCache>
                <c:formatCode>0</c:formatCode>
                <c:ptCount val="15"/>
                <c:pt idx="3">
                  <c:v>70.04</c:v>
                </c:pt>
                <c:pt idx="4">
                  <c:v>136.99</c:v>
                </c:pt>
                <c:pt idx="9">
                  <c:v>202.91</c:v>
                </c:pt>
                <c:pt idx="10">
                  <c:v>172.01</c:v>
                </c:pt>
                <c:pt idx="11">
                  <c:v>128.75</c:v>
                </c:pt>
                <c:pt idx="12">
                  <c:v>107.12</c:v>
                </c:pt>
                <c:pt idx="13">
                  <c:v>97.85000000000001</c:v>
                </c:pt>
                <c:pt idx="14">
                  <c:v>95.79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4774504"/>
        <c:axId val="-2064768136"/>
      </c:scatterChart>
      <c:valAx>
        <c:axId val="-2064774504"/>
        <c:scaling>
          <c:orientation val="minMax"/>
          <c:max val="220.0"/>
          <c:min val="7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768136"/>
        <c:crosses val="autoZero"/>
        <c:crossBetween val="midCat"/>
      </c:valAx>
      <c:valAx>
        <c:axId val="-2064768136"/>
        <c:scaling>
          <c:orientation val="minMax"/>
          <c:max val="220.0"/>
          <c:min val="7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774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4149263950702"/>
          <c:y val="0.130988664878429"/>
          <c:w val="0.74469761695667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355196999240879"/>
                  <c:y val="0.3816313807455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A'!$J$97:$J$106</c:f>
              <c:numCache>
                <c:formatCode>0</c:formatCode>
                <c:ptCount val="10"/>
                <c:pt idx="0">
                  <c:v>2825.0</c:v>
                </c:pt>
                <c:pt idx="1">
                  <c:v>3551.0</c:v>
                </c:pt>
                <c:pt idx="2">
                  <c:v>3186.0</c:v>
                </c:pt>
                <c:pt idx="3">
                  <c:v>2200.0</c:v>
                </c:pt>
                <c:pt idx="4">
                  <c:v>66.0</c:v>
                </c:pt>
                <c:pt idx="5">
                  <c:v>70.0</c:v>
                </c:pt>
                <c:pt idx="6">
                  <c:v>113.0</c:v>
                </c:pt>
                <c:pt idx="7">
                  <c:v>199.0</c:v>
                </c:pt>
                <c:pt idx="8">
                  <c:v>111.0</c:v>
                </c:pt>
                <c:pt idx="9">
                  <c:v>322.0</c:v>
                </c:pt>
              </c:numCache>
            </c:numRef>
          </c:xVal>
          <c:yVal>
            <c:numRef>
              <c:f>'CHIKYU_IGN vs St. A'!$J$80:$J$89</c:f>
              <c:numCache>
                <c:formatCode>0</c:formatCode>
                <c:ptCount val="10"/>
                <c:pt idx="0">
                  <c:v>2039.0</c:v>
                </c:pt>
                <c:pt idx="1">
                  <c:v>2605.0</c:v>
                </c:pt>
                <c:pt idx="2">
                  <c:v>2387.0</c:v>
                </c:pt>
                <c:pt idx="3">
                  <c:v>1508.0</c:v>
                </c:pt>
                <c:pt idx="4">
                  <c:v>55.0</c:v>
                </c:pt>
                <c:pt idx="5">
                  <c:v>66.0</c:v>
                </c:pt>
                <c:pt idx="6">
                  <c:v>97.0</c:v>
                </c:pt>
                <c:pt idx="7">
                  <c:v>228.0</c:v>
                </c:pt>
                <c:pt idx="8">
                  <c:v>107.0</c:v>
                </c:pt>
                <c:pt idx="9">
                  <c:v>326.0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114427757021866"/>
                  <c:y val="-0.11707346078307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A'!$AN$95:$AN$109</c:f>
              <c:numCache>
                <c:formatCode>0</c:formatCode>
                <c:ptCount val="15"/>
                <c:pt idx="4">
                  <c:v>1920.193</c:v>
                </c:pt>
                <c:pt idx="5">
                  <c:v>2063.1745</c:v>
                </c:pt>
                <c:pt idx="6">
                  <c:v>2584.8055</c:v>
                </c:pt>
                <c:pt idx="7">
                  <c:v>2322.553</c:v>
                </c:pt>
                <c:pt idx="8">
                  <c:v>1614.112</c:v>
                </c:pt>
                <c:pt idx="9">
                  <c:v>80.833</c:v>
                </c:pt>
                <c:pt idx="10">
                  <c:v>83.707</c:v>
                </c:pt>
                <c:pt idx="11">
                  <c:v>114.6025</c:v>
                </c:pt>
                <c:pt idx="12">
                  <c:v>176.3935</c:v>
                </c:pt>
                <c:pt idx="13">
                  <c:v>113.1655</c:v>
                </c:pt>
                <c:pt idx="14">
                  <c:v>264.769</c:v>
                </c:pt>
              </c:numCache>
            </c:numRef>
          </c:xVal>
          <c:yVal>
            <c:numRef>
              <c:f>'CHIKYU_IGN vs St. A'!$J$75:$J$89</c:f>
              <c:numCache>
                <c:formatCode>0</c:formatCode>
                <c:ptCount val="15"/>
                <c:pt idx="0">
                  <c:v>4054.0</c:v>
                </c:pt>
                <c:pt idx="1">
                  <c:v>1902.0</c:v>
                </c:pt>
                <c:pt idx="2">
                  <c:v>1752.0</c:v>
                </c:pt>
                <c:pt idx="3">
                  <c:v>3062.0</c:v>
                </c:pt>
                <c:pt idx="4">
                  <c:v>2837.0</c:v>
                </c:pt>
                <c:pt idx="5">
                  <c:v>2039.0</c:v>
                </c:pt>
                <c:pt idx="6">
                  <c:v>2605.0</c:v>
                </c:pt>
                <c:pt idx="7">
                  <c:v>2387.0</c:v>
                </c:pt>
                <c:pt idx="8">
                  <c:v>1508.0</c:v>
                </c:pt>
                <c:pt idx="9">
                  <c:v>55.0</c:v>
                </c:pt>
                <c:pt idx="10">
                  <c:v>66.0</c:v>
                </c:pt>
                <c:pt idx="11">
                  <c:v>97.0</c:v>
                </c:pt>
                <c:pt idx="12">
                  <c:v>228.0</c:v>
                </c:pt>
                <c:pt idx="13">
                  <c:v>107.0</c:v>
                </c:pt>
                <c:pt idx="14">
                  <c:v>326.0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058552"/>
        <c:axId val="-2068052184"/>
      </c:scatterChart>
      <c:valAx>
        <c:axId val="-2068058552"/>
        <c:scaling>
          <c:orientation val="minMax"/>
          <c:max val="40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052184"/>
        <c:crosses val="autoZero"/>
        <c:crossBetween val="midCat"/>
      </c:valAx>
      <c:valAx>
        <c:axId val="-2068052184"/>
        <c:scaling>
          <c:orientation val="minMax"/>
          <c:max val="4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058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239255764106991"/>
                  <c:y val="0.2933904480901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A'!$K$92:$K$106</c:f>
              <c:numCache>
                <c:formatCode>0</c:formatCode>
                <c:ptCount val="15"/>
                <c:pt idx="4">
                  <c:v>78.0</c:v>
                </c:pt>
                <c:pt idx="5">
                  <c:v>59.0</c:v>
                </c:pt>
                <c:pt idx="6">
                  <c:v>46.0</c:v>
                </c:pt>
                <c:pt idx="7">
                  <c:v>66.0</c:v>
                </c:pt>
                <c:pt idx="8">
                  <c:v>90.0</c:v>
                </c:pt>
                <c:pt idx="9">
                  <c:v>47.0</c:v>
                </c:pt>
                <c:pt idx="10">
                  <c:v>51.0</c:v>
                </c:pt>
                <c:pt idx="11">
                  <c:v>64.0</c:v>
                </c:pt>
                <c:pt idx="12">
                  <c:v>65.0</c:v>
                </c:pt>
                <c:pt idx="13">
                  <c:v>47.0</c:v>
                </c:pt>
                <c:pt idx="14">
                  <c:v>55.0</c:v>
                </c:pt>
              </c:numCache>
            </c:numRef>
          </c:xVal>
          <c:yVal>
            <c:numRef>
              <c:f>'CHIKYU_IGN vs St. A'!$K$75:$K$89</c:f>
              <c:numCache>
                <c:formatCode>0</c:formatCode>
                <c:ptCount val="15"/>
                <c:pt idx="3">
                  <c:v>93.50000000000001</c:v>
                </c:pt>
                <c:pt idx="4">
                  <c:v>111.1</c:v>
                </c:pt>
                <c:pt idx="11">
                  <c:v>49.5</c:v>
                </c:pt>
                <c:pt idx="12">
                  <c:v>36.3</c:v>
                </c:pt>
                <c:pt idx="13">
                  <c:v>47.3</c:v>
                </c:pt>
                <c:pt idx="14">
                  <c:v>29.7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67339356682494"/>
                  <c:y val="0.024617740860195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A'!$AO$95:$AO$109</c:f>
              <c:numCache>
                <c:formatCode>0</c:formatCode>
                <c:ptCount val="15"/>
                <c:pt idx="4">
                  <c:v>88.29460000000003</c:v>
                </c:pt>
                <c:pt idx="5">
                  <c:v>48.98930000000001</c:v>
                </c:pt>
                <c:pt idx="6">
                  <c:v>22.09620000000001</c:v>
                </c:pt>
                <c:pt idx="7">
                  <c:v>63.47020000000003</c:v>
                </c:pt>
                <c:pt idx="8">
                  <c:v>113.119</c:v>
                </c:pt>
                <c:pt idx="9">
                  <c:v>24.16490000000002</c:v>
                </c:pt>
                <c:pt idx="10">
                  <c:v>32.43970000000002</c:v>
                </c:pt>
                <c:pt idx="11">
                  <c:v>59.33280000000002</c:v>
                </c:pt>
                <c:pt idx="12">
                  <c:v>61.40150000000003</c:v>
                </c:pt>
                <c:pt idx="13">
                  <c:v>24.16490000000002</c:v>
                </c:pt>
                <c:pt idx="14">
                  <c:v>40.71450000000002</c:v>
                </c:pt>
              </c:numCache>
            </c:numRef>
          </c:xVal>
          <c:yVal>
            <c:numRef>
              <c:f>'CHIKYU_IGN vs St. A'!$K$75:$K$89</c:f>
              <c:numCache>
                <c:formatCode>0</c:formatCode>
                <c:ptCount val="15"/>
                <c:pt idx="3">
                  <c:v>93.50000000000001</c:v>
                </c:pt>
                <c:pt idx="4">
                  <c:v>111.1</c:v>
                </c:pt>
                <c:pt idx="11">
                  <c:v>49.5</c:v>
                </c:pt>
                <c:pt idx="12">
                  <c:v>36.3</c:v>
                </c:pt>
                <c:pt idx="13">
                  <c:v>47.3</c:v>
                </c:pt>
                <c:pt idx="14">
                  <c:v>29.7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375720"/>
        <c:axId val="-2066366888"/>
      </c:scatterChart>
      <c:valAx>
        <c:axId val="-2066375720"/>
        <c:scaling>
          <c:orientation val="minMax"/>
          <c:max val="12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366888"/>
        <c:crosses val="autoZero"/>
        <c:crossBetween val="midCat"/>
      </c:valAx>
      <c:valAx>
        <c:axId val="-2066366888"/>
        <c:scaling>
          <c:orientation val="minMax"/>
          <c:max val="1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63757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V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993400116100799"/>
                  <c:y val="0.2241307477648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A'!$I$92:$I$106</c:f>
              <c:numCache>
                <c:formatCode>0</c:formatCode>
                <c:ptCount val="15"/>
                <c:pt idx="4">
                  <c:v>21.0</c:v>
                </c:pt>
                <c:pt idx="5">
                  <c:v>26.0</c:v>
                </c:pt>
                <c:pt idx="6">
                  <c:v>24.0</c:v>
                </c:pt>
                <c:pt idx="7">
                  <c:v>42.0</c:v>
                </c:pt>
                <c:pt idx="8">
                  <c:v>0.0</c:v>
                </c:pt>
                <c:pt idx="9">
                  <c:v>350.0</c:v>
                </c:pt>
                <c:pt idx="10">
                  <c:v>343.0</c:v>
                </c:pt>
                <c:pt idx="11">
                  <c:v>505.0</c:v>
                </c:pt>
                <c:pt idx="12">
                  <c:v>326.0</c:v>
                </c:pt>
                <c:pt idx="13">
                  <c:v>349.0</c:v>
                </c:pt>
                <c:pt idx="14">
                  <c:v>295.0</c:v>
                </c:pt>
              </c:numCache>
            </c:numRef>
          </c:xVal>
          <c:yVal>
            <c:numRef>
              <c:f>'CHIKYU_IGN vs St. A'!$I$75:$I$89</c:f>
              <c:numCache>
                <c:formatCode>0</c:formatCode>
                <c:ptCount val="15"/>
                <c:pt idx="0">
                  <c:v>31.2</c:v>
                </c:pt>
                <c:pt idx="1">
                  <c:v>29.12</c:v>
                </c:pt>
                <c:pt idx="2">
                  <c:v>21.84</c:v>
                </c:pt>
                <c:pt idx="3">
                  <c:v>22.88</c:v>
                </c:pt>
                <c:pt idx="4">
                  <c:v>45.76</c:v>
                </c:pt>
                <c:pt idx="5">
                  <c:v>46.8</c:v>
                </c:pt>
                <c:pt idx="6">
                  <c:v>56.16</c:v>
                </c:pt>
                <c:pt idx="7">
                  <c:v>68.64</c:v>
                </c:pt>
                <c:pt idx="8">
                  <c:v>16.64</c:v>
                </c:pt>
                <c:pt idx="9">
                  <c:v>154.96</c:v>
                </c:pt>
                <c:pt idx="10">
                  <c:v>166.4</c:v>
                </c:pt>
                <c:pt idx="11">
                  <c:v>290.16</c:v>
                </c:pt>
                <c:pt idx="12">
                  <c:v>195.52</c:v>
                </c:pt>
                <c:pt idx="13">
                  <c:v>222.56</c:v>
                </c:pt>
                <c:pt idx="14">
                  <c:v>237.12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0905643777768"/>
                  <c:y val="-0.2046223453694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A'!$AM$95:$AM$109</c:f>
              <c:numCache>
                <c:formatCode>0</c:formatCode>
                <c:ptCount val="15"/>
                <c:pt idx="4">
                  <c:v>46.5005</c:v>
                </c:pt>
                <c:pt idx="5">
                  <c:v>48.913</c:v>
                </c:pt>
                <c:pt idx="6">
                  <c:v>47.948</c:v>
                </c:pt>
                <c:pt idx="7">
                  <c:v>56.633</c:v>
                </c:pt>
                <c:pt idx="8">
                  <c:v>36.368</c:v>
                </c:pt>
                <c:pt idx="9">
                  <c:v>205.243</c:v>
                </c:pt>
                <c:pt idx="10">
                  <c:v>201.8655</c:v>
                </c:pt>
                <c:pt idx="11">
                  <c:v>280.0305</c:v>
                </c:pt>
                <c:pt idx="12">
                  <c:v>193.663</c:v>
                </c:pt>
                <c:pt idx="13">
                  <c:v>204.7605</c:v>
                </c:pt>
                <c:pt idx="14">
                  <c:v>178.7055</c:v>
                </c:pt>
              </c:numCache>
            </c:numRef>
          </c:xVal>
          <c:yVal>
            <c:numRef>
              <c:f>'CHIKYU_IGN vs St. A'!$I$75:$I$89</c:f>
              <c:numCache>
                <c:formatCode>0</c:formatCode>
                <c:ptCount val="15"/>
                <c:pt idx="0">
                  <c:v>31.2</c:v>
                </c:pt>
                <c:pt idx="1">
                  <c:v>29.12</c:v>
                </c:pt>
                <c:pt idx="2">
                  <c:v>21.84</c:v>
                </c:pt>
                <c:pt idx="3">
                  <c:v>22.88</c:v>
                </c:pt>
                <c:pt idx="4">
                  <c:v>45.76</c:v>
                </c:pt>
                <c:pt idx="5">
                  <c:v>46.8</c:v>
                </c:pt>
                <c:pt idx="6">
                  <c:v>56.16</c:v>
                </c:pt>
                <c:pt idx="7">
                  <c:v>68.64</c:v>
                </c:pt>
                <c:pt idx="8">
                  <c:v>16.64</c:v>
                </c:pt>
                <c:pt idx="9">
                  <c:v>154.96</c:v>
                </c:pt>
                <c:pt idx="10">
                  <c:v>166.4</c:v>
                </c:pt>
                <c:pt idx="11">
                  <c:v>290.16</c:v>
                </c:pt>
                <c:pt idx="12">
                  <c:v>195.52</c:v>
                </c:pt>
                <c:pt idx="13">
                  <c:v>222.56</c:v>
                </c:pt>
                <c:pt idx="14">
                  <c:v>237.12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466088"/>
        <c:axId val="-2064310472"/>
      </c:scatterChart>
      <c:valAx>
        <c:axId val="-2068466088"/>
        <c:scaling>
          <c:orientation val="minMax"/>
          <c:max val="6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4310472"/>
        <c:crosses val="autoZero"/>
        <c:crossBetween val="midCat"/>
      </c:valAx>
      <c:valAx>
        <c:axId val="-2064310472"/>
        <c:scaling>
          <c:orientation val="minMax"/>
          <c:max val="6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8466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420228331571975"/>
                  <c:y val="0.47120913731937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A'!$O$92:$O$106</c:f>
              <c:numCache>
                <c:formatCode>General</c:formatCode>
                <c:ptCount val="15"/>
                <c:pt idx="4">
                  <c:v>317.0</c:v>
                </c:pt>
                <c:pt idx="5">
                  <c:v>29.0</c:v>
                </c:pt>
                <c:pt idx="6">
                  <c:v>19.0</c:v>
                </c:pt>
                <c:pt idx="7">
                  <c:v>58.0</c:v>
                </c:pt>
                <c:pt idx="8">
                  <c:v>47.0</c:v>
                </c:pt>
                <c:pt idx="9">
                  <c:v>532.0</c:v>
                </c:pt>
                <c:pt idx="10">
                  <c:v>385.0</c:v>
                </c:pt>
                <c:pt idx="11">
                  <c:v>397.0</c:v>
                </c:pt>
                <c:pt idx="12">
                  <c:v>599.0</c:v>
                </c:pt>
                <c:pt idx="13">
                  <c:v>498.0</c:v>
                </c:pt>
                <c:pt idx="14">
                  <c:v>292.0</c:v>
                </c:pt>
              </c:numCache>
            </c:numRef>
          </c:xVal>
          <c:yVal>
            <c:numRef>
              <c:f>'CHIKYU_IGN vs St. A'!$O$75:$O$89</c:f>
              <c:numCache>
                <c:formatCode>General</c:formatCode>
                <c:ptCount val="15"/>
                <c:pt idx="0">
                  <c:v>5.0</c:v>
                </c:pt>
                <c:pt idx="1">
                  <c:v>51.0</c:v>
                </c:pt>
                <c:pt idx="2">
                  <c:v>18.0</c:v>
                </c:pt>
                <c:pt idx="3">
                  <c:v>66.0</c:v>
                </c:pt>
                <c:pt idx="4">
                  <c:v>228.0</c:v>
                </c:pt>
                <c:pt idx="5">
                  <c:v>18.0</c:v>
                </c:pt>
                <c:pt idx="6">
                  <c:v>11.0</c:v>
                </c:pt>
                <c:pt idx="7">
                  <c:v>37.0</c:v>
                </c:pt>
                <c:pt idx="8">
                  <c:v>31.0</c:v>
                </c:pt>
                <c:pt idx="9">
                  <c:v>526.0</c:v>
                </c:pt>
                <c:pt idx="10">
                  <c:v>375.0</c:v>
                </c:pt>
                <c:pt idx="11">
                  <c:v>401.0</c:v>
                </c:pt>
                <c:pt idx="12">
                  <c:v>591.0</c:v>
                </c:pt>
                <c:pt idx="13">
                  <c:v>480.0</c:v>
                </c:pt>
                <c:pt idx="14">
                  <c:v>288.0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4174151198964"/>
                  <c:y val="0.08879155490179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A'!$AS$95:$AS$109</c:f>
              <c:numCache>
                <c:formatCode>0</c:formatCode>
                <c:ptCount val="15"/>
                <c:pt idx="4">
                  <c:v>300.1914</c:v>
                </c:pt>
                <c:pt idx="5">
                  <c:v>10.4058</c:v>
                </c:pt>
                <c:pt idx="6">
                  <c:v>0.343799999999998</c:v>
                </c:pt>
                <c:pt idx="7">
                  <c:v>39.5856</c:v>
                </c:pt>
                <c:pt idx="8">
                  <c:v>28.51739999999999</c:v>
                </c:pt>
                <c:pt idx="9">
                  <c:v>516.5244</c:v>
                </c:pt>
                <c:pt idx="10">
                  <c:v>368.613</c:v>
                </c:pt>
                <c:pt idx="11">
                  <c:v>380.6874</c:v>
                </c:pt>
                <c:pt idx="12">
                  <c:v>583.9398</c:v>
                </c:pt>
                <c:pt idx="13">
                  <c:v>482.3136</c:v>
                </c:pt>
                <c:pt idx="14">
                  <c:v>275.0364</c:v>
                </c:pt>
              </c:numCache>
            </c:numRef>
          </c:xVal>
          <c:yVal>
            <c:numRef>
              <c:f>'CHIKYU_IGN vs St. A'!$O$75:$O$89</c:f>
              <c:numCache>
                <c:formatCode>General</c:formatCode>
                <c:ptCount val="15"/>
                <c:pt idx="0">
                  <c:v>5.0</c:v>
                </c:pt>
                <c:pt idx="1">
                  <c:v>51.0</c:v>
                </c:pt>
                <c:pt idx="2">
                  <c:v>18.0</c:v>
                </c:pt>
                <c:pt idx="3">
                  <c:v>66.0</c:v>
                </c:pt>
                <c:pt idx="4">
                  <c:v>228.0</c:v>
                </c:pt>
                <c:pt idx="5">
                  <c:v>18.0</c:v>
                </c:pt>
                <c:pt idx="6">
                  <c:v>11.0</c:v>
                </c:pt>
                <c:pt idx="7">
                  <c:v>37.0</c:v>
                </c:pt>
                <c:pt idx="8">
                  <c:v>31.0</c:v>
                </c:pt>
                <c:pt idx="9">
                  <c:v>526.0</c:v>
                </c:pt>
                <c:pt idx="10">
                  <c:v>375.0</c:v>
                </c:pt>
                <c:pt idx="11">
                  <c:v>401.0</c:v>
                </c:pt>
                <c:pt idx="12">
                  <c:v>591.0</c:v>
                </c:pt>
                <c:pt idx="13">
                  <c:v>480.0</c:v>
                </c:pt>
                <c:pt idx="14">
                  <c:v>288.0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683224"/>
        <c:axId val="-2065935800"/>
      </c:scatterChart>
      <c:valAx>
        <c:axId val="-2063683224"/>
        <c:scaling>
          <c:orientation val="minMax"/>
          <c:max val="6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935800"/>
        <c:crosses val="autoZero"/>
        <c:crossBetween val="midCat"/>
      </c:valAx>
      <c:valAx>
        <c:axId val="-2065935800"/>
        <c:scaling>
          <c:orientation val="minMax"/>
          <c:max val="6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6832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Fe2O3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94305106946698"/>
                  <c:y val="0.3935138017454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A'!$E$54:$E$68</c:f>
              <c:numCache>
                <c:formatCode>0.00</c:formatCode>
                <c:ptCount val="15"/>
                <c:pt idx="0">
                  <c:v>10.12609935343962</c:v>
                </c:pt>
                <c:pt idx="1">
                  <c:v>8.453777475277254</c:v>
                </c:pt>
                <c:pt idx="2">
                  <c:v>9.89350084658311</c:v>
                </c:pt>
                <c:pt idx="3">
                  <c:v>7.167792677166971</c:v>
                </c:pt>
                <c:pt idx="4">
                  <c:v>10.78890507523391</c:v>
                </c:pt>
                <c:pt idx="5">
                  <c:v>8.21063435045198</c:v>
                </c:pt>
                <c:pt idx="6">
                  <c:v>5.962019097259307</c:v>
                </c:pt>
                <c:pt idx="7">
                  <c:v>8.456536408809277</c:v>
                </c:pt>
                <c:pt idx="8">
                  <c:v>8.685533971008776</c:v>
                </c:pt>
                <c:pt idx="9">
                  <c:v>14.58137629164751</c:v>
                </c:pt>
                <c:pt idx="10">
                  <c:v>12.92503319785924</c:v>
                </c:pt>
                <c:pt idx="11">
                  <c:v>16.14781924796161</c:v>
                </c:pt>
                <c:pt idx="12">
                  <c:v>12.59801723708464</c:v>
                </c:pt>
                <c:pt idx="13">
                  <c:v>10.64245031266181</c:v>
                </c:pt>
                <c:pt idx="14">
                  <c:v>12.26323119777159</c:v>
                </c:pt>
              </c:numCache>
            </c:numRef>
          </c:xVal>
          <c:yVal>
            <c:numRef>
              <c:f>'CHIKYU_IGN vs St. A'!$E$20:$E$34</c:f>
              <c:numCache>
                <c:formatCode>0.00</c:formatCode>
                <c:ptCount val="15"/>
                <c:pt idx="0">
                  <c:v>10.25156135709729</c:v>
                </c:pt>
                <c:pt idx="1">
                  <c:v>8.079678055905155</c:v>
                </c:pt>
                <c:pt idx="2">
                  <c:v>10.22669063015908</c:v>
                </c:pt>
                <c:pt idx="3">
                  <c:v>6.771031061409686</c:v>
                </c:pt>
                <c:pt idx="4">
                  <c:v>11.18646924262114</c:v>
                </c:pt>
                <c:pt idx="5">
                  <c:v>8.055660413826146</c:v>
                </c:pt>
                <c:pt idx="6">
                  <c:v>6.00824532896392</c:v>
                </c:pt>
                <c:pt idx="7">
                  <c:v>8.350138246289896</c:v>
                </c:pt>
                <c:pt idx="8">
                  <c:v>8.549681893036444</c:v>
                </c:pt>
                <c:pt idx="9">
                  <c:v>15.46176347680735</c:v>
                </c:pt>
                <c:pt idx="10">
                  <c:v>13.31910168349754</c:v>
                </c:pt>
                <c:pt idx="11">
                  <c:v>16.43510587705886</c:v>
                </c:pt>
                <c:pt idx="12">
                  <c:v>13.00982712120116</c:v>
                </c:pt>
                <c:pt idx="13">
                  <c:v>10.5534131933049</c:v>
                </c:pt>
                <c:pt idx="14">
                  <c:v>13.6224502919464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F6-F349-84F5-BE89E7B074A5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20215828408972"/>
                  <c:y val="-0.02921170971010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A'!$AP$24:$AP$38</c:f>
              <c:numCache>
                <c:formatCode>0.00</c:formatCode>
                <c:ptCount val="15"/>
                <c:pt idx="0">
                  <c:v>10.28843157302919</c:v>
                </c:pt>
                <c:pt idx="1">
                  <c:v>8.433993842334947</c:v>
                </c:pt>
                <c:pt idx="2">
                  <c:v>10.03050308877601</c:v>
                </c:pt>
                <c:pt idx="3">
                  <c:v>7.007965299710453</c:v>
                </c:pt>
                <c:pt idx="4">
                  <c:v>11.02341683792689</c:v>
                </c:pt>
                <c:pt idx="5">
                  <c:v>8.164372431216201</c:v>
                </c:pt>
                <c:pt idx="6">
                  <c:v>5.670882976950845</c:v>
                </c:pt>
                <c:pt idx="7">
                  <c:v>8.437053223728607</c:v>
                </c:pt>
                <c:pt idx="8">
                  <c:v>8.690988620451632</c:v>
                </c:pt>
                <c:pt idx="9">
                  <c:v>15.22888816980793</c:v>
                </c:pt>
                <c:pt idx="10">
                  <c:v>13.39216931310612</c:v>
                </c:pt>
                <c:pt idx="11">
                  <c:v>16.96591676406463</c:v>
                </c:pt>
                <c:pt idx="12">
                  <c:v>13.02954131420316</c:v>
                </c:pt>
                <c:pt idx="13">
                  <c:v>10.86101315171068</c:v>
                </c:pt>
                <c:pt idx="14">
                  <c:v>12.65829707520891</c:v>
                </c:pt>
              </c:numCache>
            </c:numRef>
          </c:xVal>
          <c:yVal>
            <c:numRef>
              <c:f>'CHIKYU_IGN vs St. A'!$E$20:$E$34</c:f>
              <c:numCache>
                <c:formatCode>0.00</c:formatCode>
                <c:ptCount val="15"/>
                <c:pt idx="0">
                  <c:v>10.25156135709729</c:v>
                </c:pt>
                <c:pt idx="1">
                  <c:v>8.079678055905155</c:v>
                </c:pt>
                <c:pt idx="2">
                  <c:v>10.22669063015908</c:v>
                </c:pt>
                <c:pt idx="3">
                  <c:v>6.771031061409686</c:v>
                </c:pt>
                <c:pt idx="4">
                  <c:v>11.18646924262114</c:v>
                </c:pt>
                <c:pt idx="5">
                  <c:v>8.055660413826146</c:v>
                </c:pt>
                <c:pt idx="6">
                  <c:v>6.00824532896392</c:v>
                </c:pt>
                <c:pt idx="7">
                  <c:v>8.350138246289896</c:v>
                </c:pt>
                <c:pt idx="8">
                  <c:v>8.549681893036444</c:v>
                </c:pt>
                <c:pt idx="9">
                  <c:v>15.46176347680735</c:v>
                </c:pt>
                <c:pt idx="10">
                  <c:v>13.31910168349754</c:v>
                </c:pt>
                <c:pt idx="11">
                  <c:v>16.43510587705886</c:v>
                </c:pt>
                <c:pt idx="12">
                  <c:v>13.00982712120116</c:v>
                </c:pt>
                <c:pt idx="13">
                  <c:v>10.5534131933049</c:v>
                </c:pt>
                <c:pt idx="14">
                  <c:v>13.6224502919464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F6-F349-84F5-BE89E7B074A5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F6-F349-84F5-BE89E7B0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166968"/>
        <c:axId val="-2063160632"/>
      </c:scatterChart>
      <c:valAx>
        <c:axId val="-2063166968"/>
        <c:scaling>
          <c:orientation val="minMax"/>
          <c:max val="20.0"/>
          <c:min val="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160632"/>
        <c:crosses val="autoZero"/>
        <c:crossBetween val="midCat"/>
      </c:valAx>
      <c:valAx>
        <c:axId val="-2063160632"/>
        <c:scaling>
          <c:orientation val="minMax"/>
          <c:max val="20.0"/>
          <c:min val="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1669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TiO2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3534822797434"/>
          <c:y val="0.130988664878429"/>
          <c:w val="0.80140839200393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30855424735424"/>
                  <c:y val="0.39651362810417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A'!$C$54:$C$68</c:f>
              <c:numCache>
                <c:formatCode>0.00</c:formatCode>
                <c:ptCount val="15"/>
                <c:pt idx="0">
                  <c:v>0.0120477089273523</c:v>
                </c:pt>
                <c:pt idx="1">
                  <c:v>0.0120110501661529</c:v>
                </c:pt>
                <c:pt idx="2">
                  <c:v>0.0100187350345145</c:v>
                </c:pt>
                <c:pt idx="3">
                  <c:v>0.00102675729511058</c:v>
                </c:pt>
                <c:pt idx="4">
                  <c:v>0.00879928823535163</c:v>
                </c:pt>
                <c:pt idx="5">
                  <c:v>0.0582244503217147</c:v>
                </c:pt>
                <c:pt idx="6">
                  <c:v>0.0576762865016128</c:v>
                </c:pt>
                <c:pt idx="7">
                  <c:v>0.054188904566182</c:v>
                </c:pt>
                <c:pt idx="8">
                  <c:v>0.00788876836603885</c:v>
                </c:pt>
                <c:pt idx="9">
                  <c:v>2.751184218415846</c:v>
                </c:pt>
                <c:pt idx="10">
                  <c:v>2.734296406583236</c:v>
                </c:pt>
                <c:pt idx="11">
                  <c:v>3.259430346351808</c:v>
                </c:pt>
                <c:pt idx="12">
                  <c:v>1.906042943257112</c:v>
                </c:pt>
                <c:pt idx="13">
                  <c:v>2.040267654439001</c:v>
                </c:pt>
                <c:pt idx="14">
                  <c:v>1.60266613609232</c:v>
                </c:pt>
              </c:numCache>
            </c:numRef>
          </c:xVal>
          <c:yVal>
            <c:numRef>
              <c:f>'CHIKYU_IGN vs St. A'!$C$20:$C$34</c:f>
              <c:numCache>
                <c:formatCode>0.00</c:formatCode>
                <c:ptCount val="15"/>
                <c:pt idx="0">
                  <c:v>0.0376417257445549</c:v>
                </c:pt>
                <c:pt idx="1">
                  <c:v>0.0357370375549651</c:v>
                </c:pt>
                <c:pt idx="2">
                  <c:v>0.0484310319332058</c:v>
                </c:pt>
                <c:pt idx="3">
                  <c:v>0.0336276001182781</c:v>
                </c:pt>
                <c:pt idx="4">
                  <c:v>0.0519509836284824</c:v>
                </c:pt>
                <c:pt idx="5">
                  <c:v>0.0843585449733808</c:v>
                </c:pt>
                <c:pt idx="6">
                  <c:v>0.0976245253879776</c:v>
                </c:pt>
                <c:pt idx="7">
                  <c:v>0.0791823454389559</c:v>
                </c:pt>
                <c:pt idx="8">
                  <c:v>0.0408045697262543</c:v>
                </c:pt>
                <c:pt idx="9">
                  <c:v>2.808190555787713</c:v>
                </c:pt>
                <c:pt idx="10">
                  <c:v>2.714061751825866</c:v>
                </c:pt>
                <c:pt idx="11">
                  <c:v>3.272703099352107</c:v>
                </c:pt>
                <c:pt idx="12">
                  <c:v>1.936490550050117</c:v>
                </c:pt>
                <c:pt idx="13">
                  <c:v>2.049146701673778</c:v>
                </c:pt>
                <c:pt idx="14">
                  <c:v>1.668853049360805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64-C541-BB11-D80679359DAA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62919190866737"/>
                  <c:y val="0.03572172709180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A'!$AN$24:$AN$38</c:f>
              <c:numCache>
                <c:formatCode>0.00</c:formatCode>
                <c:ptCount val="15"/>
                <c:pt idx="0">
                  <c:v>0.0506959037789647</c:v>
                </c:pt>
                <c:pt idx="1">
                  <c:v>0.0506594026504384</c:v>
                </c:pt>
                <c:pt idx="2">
                  <c:v>0.0486756544738661</c:v>
                </c:pt>
                <c:pt idx="3">
                  <c:v>0.0397223422387416</c:v>
                </c:pt>
                <c:pt idx="4">
                  <c:v>0.0474614512959396</c:v>
                </c:pt>
                <c:pt idx="5">
                  <c:v>0.0966740851853314</c:v>
                </c:pt>
                <c:pt idx="6">
                  <c:v>0.0961282784696558</c:v>
                </c:pt>
                <c:pt idx="7">
                  <c:v>0.0926558922765474</c:v>
                </c:pt>
                <c:pt idx="8">
                  <c:v>0.0465548466620649</c:v>
                </c:pt>
                <c:pt idx="9">
                  <c:v>2.778054126276658</c:v>
                </c:pt>
                <c:pt idx="10">
                  <c:v>2.761238932034928</c:v>
                </c:pt>
                <c:pt idx="11">
                  <c:v>3.284114795862495</c:v>
                </c:pt>
                <c:pt idx="12">
                  <c:v>1.936546958601106</c:v>
                </c:pt>
                <c:pt idx="13">
                  <c:v>2.070194503524913</c:v>
                </c:pt>
                <c:pt idx="14">
                  <c:v>1.634474671707123</c:v>
                </c:pt>
              </c:numCache>
            </c:numRef>
          </c:xVal>
          <c:yVal>
            <c:numRef>
              <c:f>'CHIKYU_IGN vs St. A'!$C$20:$C$34</c:f>
              <c:numCache>
                <c:formatCode>0.00</c:formatCode>
                <c:ptCount val="15"/>
                <c:pt idx="0">
                  <c:v>0.0376417257445549</c:v>
                </c:pt>
                <c:pt idx="1">
                  <c:v>0.0357370375549651</c:v>
                </c:pt>
                <c:pt idx="2">
                  <c:v>0.0484310319332058</c:v>
                </c:pt>
                <c:pt idx="3">
                  <c:v>0.0336276001182781</c:v>
                </c:pt>
                <c:pt idx="4">
                  <c:v>0.0519509836284824</c:v>
                </c:pt>
                <c:pt idx="5">
                  <c:v>0.0843585449733808</c:v>
                </c:pt>
                <c:pt idx="6">
                  <c:v>0.0976245253879776</c:v>
                </c:pt>
                <c:pt idx="7">
                  <c:v>0.0791823454389559</c:v>
                </c:pt>
                <c:pt idx="8">
                  <c:v>0.0408045697262543</c:v>
                </c:pt>
                <c:pt idx="9">
                  <c:v>2.808190555787713</c:v>
                </c:pt>
                <c:pt idx="10">
                  <c:v>2.714061751825866</c:v>
                </c:pt>
                <c:pt idx="11">
                  <c:v>3.272703099352107</c:v>
                </c:pt>
                <c:pt idx="12">
                  <c:v>1.936490550050117</c:v>
                </c:pt>
                <c:pt idx="13">
                  <c:v>2.049146701673778</c:v>
                </c:pt>
                <c:pt idx="14">
                  <c:v>1.668853049360805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64-C541-BB11-D8067935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115800"/>
        <c:axId val="-2063109672"/>
      </c:scatterChart>
      <c:valAx>
        <c:axId val="-2063115800"/>
        <c:scaling>
          <c:orientation val="minMax"/>
          <c:max val="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109672"/>
        <c:crosses val="autoZero"/>
        <c:crossBetween val="midCat"/>
      </c:valAx>
      <c:valAx>
        <c:axId val="-2063109672"/>
        <c:scaling>
          <c:orientation val="minMax"/>
          <c:max val="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1158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Al2O3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212563594957058"/>
                  <c:y val="0.3988761789391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A'!$D$54:$D$68</c:f>
              <c:numCache>
                <c:formatCode>0.00</c:formatCode>
                <c:ptCount val="15"/>
                <c:pt idx="0">
                  <c:v>0.265049596401751</c:v>
                </c:pt>
                <c:pt idx="1">
                  <c:v>0.324298354486127</c:v>
                </c:pt>
                <c:pt idx="2">
                  <c:v>0.262490857904281</c:v>
                </c:pt>
                <c:pt idx="3">
                  <c:v>0.218699303858554</c:v>
                </c:pt>
                <c:pt idx="4">
                  <c:v>0.552399761441519</c:v>
                </c:pt>
                <c:pt idx="5">
                  <c:v>1.954959933683338</c:v>
                </c:pt>
                <c:pt idx="6">
                  <c:v>2.195971204579924</c:v>
                </c:pt>
                <c:pt idx="7">
                  <c:v>2.0663353986463</c:v>
                </c:pt>
                <c:pt idx="8">
                  <c:v>0.238635243072675</c:v>
                </c:pt>
                <c:pt idx="9">
                  <c:v>16.3362180960566</c:v>
                </c:pt>
                <c:pt idx="10">
                  <c:v>15.95408635467386</c:v>
                </c:pt>
                <c:pt idx="11">
                  <c:v>15.6321244039145</c:v>
                </c:pt>
                <c:pt idx="12">
                  <c:v>18.37991331639515</c:v>
                </c:pt>
                <c:pt idx="13">
                  <c:v>17.10280001593181</c:v>
                </c:pt>
                <c:pt idx="14">
                  <c:v>15.56207719856745</c:v>
                </c:pt>
              </c:numCache>
            </c:numRef>
          </c:xVal>
          <c:yVal>
            <c:numRef>
              <c:f>'CHIKYU_IGN vs St. A'!$D$20:$D$34</c:f>
              <c:numCache>
                <c:formatCode>0.00</c:formatCode>
                <c:ptCount val="15"/>
                <c:pt idx="0">
                  <c:v>0.525435118212058</c:v>
                </c:pt>
                <c:pt idx="1">
                  <c:v>0.44334643691377</c:v>
                </c:pt>
                <c:pt idx="2">
                  <c:v>0.253238123086481</c:v>
                </c:pt>
                <c:pt idx="3">
                  <c:v>0.529697911637539</c:v>
                </c:pt>
                <c:pt idx="4">
                  <c:v>0.739064588524244</c:v>
                </c:pt>
                <c:pt idx="5">
                  <c:v>2.093453614651503</c:v>
                </c:pt>
                <c:pt idx="6">
                  <c:v>2.420555374404966</c:v>
                </c:pt>
                <c:pt idx="7">
                  <c:v>2.3316863108641</c:v>
                </c:pt>
                <c:pt idx="8">
                  <c:v>0.197757580051256</c:v>
                </c:pt>
                <c:pt idx="9">
                  <c:v>16.370664437944</c:v>
                </c:pt>
                <c:pt idx="10">
                  <c:v>16.09775954048587</c:v>
                </c:pt>
                <c:pt idx="11">
                  <c:v>16.03624518682533</c:v>
                </c:pt>
                <c:pt idx="12">
                  <c:v>18.71389747140215</c:v>
                </c:pt>
                <c:pt idx="13">
                  <c:v>17.63004594683295</c:v>
                </c:pt>
                <c:pt idx="14">
                  <c:v>15.23780127067418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C-3044-8EF7-8C3F91E5FF10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69582185969665"/>
                  <c:y val="0.0756968071298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A'!$AO$24:$AO$38</c:f>
              <c:numCache>
                <c:formatCode>0.00</c:formatCode>
                <c:ptCount val="15"/>
                <c:pt idx="0">
                  <c:v>0.417391735271676</c:v>
                </c:pt>
                <c:pt idx="1">
                  <c:v>0.476806389878688</c:v>
                </c:pt>
                <c:pt idx="2">
                  <c:v>0.414825832306413</c:v>
                </c:pt>
                <c:pt idx="3">
                  <c:v>0.370911661909358</c:v>
                </c:pt>
                <c:pt idx="4">
                  <c:v>0.705546480773555</c:v>
                </c:pt>
                <c:pt idx="5">
                  <c:v>2.112033821497652</c:v>
                </c:pt>
                <c:pt idx="6">
                  <c:v>2.353719923952748</c:v>
                </c:pt>
                <c:pt idx="7">
                  <c:v>2.22372113776251</c:v>
                </c:pt>
                <c:pt idx="8">
                  <c:v>0.390903421753279</c:v>
                </c:pt>
                <c:pt idx="9">
                  <c:v>16.53355950672556</c:v>
                </c:pt>
                <c:pt idx="10">
                  <c:v>16.15035779646695</c:v>
                </c:pt>
                <c:pt idx="11">
                  <c:v>15.82749435224546</c:v>
                </c:pt>
                <c:pt idx="12">
                  <c:v>18.58297707368106</c:v>
                </c:pt>
                <c:pt idx="13">
                  <c:v>17.30228785597642</c:v>
                </c:pt>
                <c:pt idx="14">
                  <c:v>15.75725101472344</c:v>
                </c:pt>
              </c:numCache>
            </c:numRef>
          </c:xVal>
          <c:yVal>
            <c:numRef>
              <c:f>'CHIKYU_IGN vs St. A'!$D$20:$D$34</c:f>
              <c:numCache>
                <c:formatCode>0.00</c:formatCode>
                <c:ptCount val="15"/>
                <c:pt idx="0">
                  <c:v>0.525435118212058</c:v>
                </c:pt>
                <c:pt idx="1">
                  <c:v>0.44334643691377</c:v>
                </c:pt>
                <c:pt idx="2">
                  <c:v>0.253238123086481</c:v>
                </c:pt>
                <c:pt idx="3">
                  <c:v>0.529697911637539</c:v>
                </c:pt>
                <c:pt idx="4">
                  <c:v>0.739064588524244</c:v>
                </c:pt>
                <c:pt idx="5">
                  <c:v>2.093453614651503</c:v>
                </c:pt>
                <c:pt idx="6">
                  <c:v>2.420555374404966</c:v>
                </c:pt>
                <c:pt idx="7">
                  <c:v>2.3316863108641</c:v>
                </c:pt>
                <c:pt idx="8">
                  <c:v>0.197757580051256</c:v>
                </c:pt>
                <c:pt idx="9">
                  <c:v>16.370664437944</c:v>
                </c:pt>
                <c:pt idx="10">
                  <c:v>16.09775954048587</c:v>
                </c:pt>
                <c:pt idx="11">
                  <c:v>16.03624518682533</c:v>
                </c:pt>
                <c:pt idx="12">
                  <c:v>18.71389747140215</c:v>
                </c:pt>
                <c:pt idx="13">
                  <c:v>17.63004594683295</c:v>
                </c:pt>
                <c:pt idx="14">
                  <c:v>15.23780127067418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FC-3044-8EF7-8C3F91E5F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063032"/>
        <c:axId val="-2063056904"/>
      </c:scatterChart>
      <c:valAx>
        <c:axId val="-2063063032"/>
        <c:scaling>
          <c:orientation val="minMax"/>
          <c:max val="20.0"/>
          <c:min val="1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56904"/>
        <c:crosses val="autoZero"/>
        <c:crossBetween val="midCat"/>
      </c:valAx>
      <c:valAx>
        <c:axId val="-2063056904"/>
        <c:scaling>
          <c:orientation val="minMax"/>
          <c:max val="20.0"/>
          <c:min val="1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630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CaO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202420255124064"/>
                  <c:y val="0.451403992108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A'!$H$54:$H$68</c:f>
              <c:numCache>
                <c:formatCode>0.00</c:formatCode>
                <c:ptCount val="15"/>
                <c:pt idx="0">
                  <c:v>1.263001485884101</c:v>
                </c:pt>
                <c:pt idx="1">
                  <c:v>3.164911718781278</c:v>
                </c:pt>
                <c:pt idx="2">
                  <c:v>2.068868784627253</c:v>
                </c:pt>
                <c:pt idx="3">
                  <c:v>5.47364314023451</c:v>
                </c:pt>
                <c:pt idx="4">
                  <c:v>5.16713759153704</c:v>
                </c:pt>
                <c:pt idx="5">
                  <c:v>1.504954012552797</c:v>
                </c:pt>
                <c:pt idx="6">
                  <c:v>0.792514899707346</c:v>
                </c:pt>
                <c:pt idx="7">
                  <c:v>2.425209087377052</c:v>
                </c:pt>
                <c:pt idx="8">
                  <c:v>4.298392663445419</c:v>
                </c:pt>
                <c:pt idx="9">
                  <c:v>5.946075590110527</c:v>
                </c:pt>
                <c:pt idx="10">
                  <c:v>9.14248923584564</c:v>
                </c:pt>
                <c:pt idx="11">
                  <c:v>10.0460939599988</c:v>
                </c:pt>
                <c:pt idx="12">
                  <c:v>13.45987146913765</c:v>
                </c:pt>
                <c:pt idx="13">
                  <c:v>11.48882781694348</c:v>
                </c:pt>
                <c:pt idx="14">
                  <c:v>11.38977317946677</c:v>
                </c:pt>
              </c:numCache>
            </c:numRef>
          </c:xVal>
          <c:yVal>
            <c:numRef>
              <c:f>'CHIKYU_IGN vs St. A'!$H$20:$H$34</c:f>
              <c:numCache>
                <c:formatCode>0.00</c:formatCode>
                <c:ptCount val="15"/>
                <c:pt idx="0">
                  <c:v>0.947704025124225</c:v>
                </c:pt>
                <c:pt idx="1">
                  <c:v>2.897437661806281</c:v>
                </c:pt>
                <c:pt idx="2">
                  <c:v>1.878030924808014</c:v>
                </c:pt>
                <c:pt idx="3">
                  <c:v>5.222391582278457</c:v>
                </c:pt>
                <c:pt idx="4">
                  <c:v>5.258490932156808</c:v>
                </c:pt>
                <c:pt idx="5">
                  <c:v>1.225211226447255</c:v>
                </c:pt>
                <c:pt idx="6">
                  <c:v>0.417352793448061</c:v>
                </c:pt>
                <c:pt idx="7">
                  <c:v>2.00219276470762</c:v>
                </c:pt>
                <c:pt idx="8">
                  <c:v>4.263595592656655</c:v>
                </c:pt>
                <c:pt idx="9">
                  <c:v>5.906811533639781</c:v>
                </c:pt>
                <c:pt idx="10">
                  <c:v>8.96347859254315</c:v>
                </c:pt>
                <c:pt idx="11">
                  <c:v>9.98378989246102</c:v>
                </c:pt>
                <c:pt idx="12">
                  <c:v>13.4748328562719</c:v>
                </c:pt>
                <c:pt idx="13">
                  <c:v>11.0457006892025</c:v>
                </c:pt>
                <c:pt idx="14">
                  <c:v>12.18200992874965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39-4F4B-97EB-F7722BD4B84E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50893827307503"/>
                  <c:y val="0.05862746840617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A'!$AS$24:$AS$38</c:f>
              <c:numCache>
                <c:formatCode>0.00</c:formatCode>
                <c:ptCount val="15"/>
                <c:pt idx="0">
                  <c:v>0.973801337295691</c:v>
                </c:pt>
                <c:pt idx="1">
                  <c:v>2.941517664251111</c:v>
                </c:pt>
                <c:pt idx="2">
                  <c:v>1.807551644575356</c:v>
                </c:pt>
                <c:pt idx="3">
                  <c:v>5.330131192886625</c:v>
                </c:pt>
                <c:pt idx="4">
                  <c:v>5.013020552204221</c:v>
                </c:pt>
                <c:pt idx="5">
                  <c:v>1.224125421387124</c:v>
                </c:pt>
                <c:pt idx="6">
                  <c:v>0.48703591523722</c:v>
                </c:pt>
                <c:pt idx="7">
                  <c:v>2.176221321800298</c:v>
                </c:pt>
                <c:pt idx="8">
                  <c:v>4.114217049600631</c:v>
                </c:pt>
                <c:pt idx="9">
                  <c:v>5.818909805528351</c:v>
                </c:pt>
                <c:pt idx="10">
                  <c:v>9.125919363405898</c:v>
                </c:pt>
                <c:pt idx="11">
                  <c:v>10.06078881101476</c:v>
                </c:pt>
                <c:pt idx="12">
                  <c:v>13.59268302196981</c:v>
                </c:pt>
                <c:pt idx="13">
                  <c:v>11.55344125940973</c:v>
                </c:pt>
                <c:pt idx="14">
                  <c:v>11.45095933147632</c:v>
                </c:pt>
              </c:numCache>
            </c:numRef>
          </c:xVal>
          <c:yVal>
            <c:numRef>
              <c:f>'CHIKYU_IGN vs St. A'!$H$20:$H$34</c:f>
              <c:numCache>
                <c:formatCode>0.00</c:formatCode>
                <c:ptCount val="15"/>
                <c:pt idx="0">
                  <c:v>0.947704025124225</c:v>
                </c:pt>
                <c:pt idx="1">
                  <c:v>2.897437661806281</c:v>
                </c:pt>
                <c:pt idx="2">
                  <c:v>1.878030924808014</c:v>
                </c:pt>
                <c:pt idx="3">
                  <c:v>5.222391582278457</c:v>
                </c:pt>
                <c:pt idx="4">
                  <c:v>5.258490932156808</c:v>
                </c:pt>
                <c:pt idx="5">
                  <c:v>1.225211226447255</c:v>
                </c:pt>
                <c:pt idx="6">
                  <c:v>0.417352793448061</c:v>
                </c:pt>
                <c:pt idx="7">
                  <c:v>2.00219276470762</c:v>
                </c:pt>
                <c:pt idx="8">
                  <c:v>4.263595592656655</c:v>
                </c:pt>
                <c:pt idx="9">
                  <c:v>5.906811533639781</c:v>
                </c:pt>
                <c:pt idx="10">
                  <c:v>8.96347859254315</c:v>
                </c:pt>
                <c:pt idx="11">
                  <c:v>9.98378989246102</c:v>
                </c:pt>
                <c:pt idx="12">
                  <c:v>13.4748328562719</c:v>
                </c:pt>
                <c:pt idx="13">
                  <c:v>11.0457006892025</c:v>
                </c:pt>
                <c:pt idx="14">
                  <c:v>12.18200992874965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39-4F4B-97EB-F7722BD4B84E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39-4F4B-97EB-F7722BD4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016840"/>
        <c:axId val="-2063010472"/>
      </c:scatterChart>
      <c:valAx>
        <c:axId val="-2063016840"/>
        <c:scaling>
          <c:orientation val="minMax"/>
          <c:max val="15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10472"/>
        <c:crosses val="autoZero"/>
        <c:crossBetween val="midCat"/>
        <c:majorUnit val="2.0"/>
      </c:valAx>
      <c:valAx>
        <c:axId val="-2063010472"/>
        <c:scaling>
          <c:orientation val="minMax"/>
          <c:max val="15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168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Na2O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0581426849054076"/>
                  <c:y val="0.43164869775893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A'!$I$54:$I$68</c:f>
              <c:numCache>
                <c:formatCode>0.00</c:formatCode>
                <c:ptCount val="15"/>
                <c:pt idx="0">
                  <c:v>0.0602385446367616</c:v>
                </c:pt>
                <c:pt idx="1">
                  <c:v>0.0730672218440966</c:v>
                </c:pt>
                <c:pt idx="2">
                  <c:v>0.0651217777243445</c:v>
                </c:pt>
                <c:pt idx="3">
                  <c:v>0.0400435345093127</c:v>
                </c:pt>
                <c:pt idx="4">
                  <c:v>0.0723497032684467</c:v>
                </c:pt>
                <c:pt idx="5">
                  <c:v>0.0631587257727075</c:v>
                </c:pt>
                <c:pt idx="6">
                  <c:v>0.0480635720846773</c:v>
                </c:pt>
                <c:pt idx="7">
                  <c:v>0.0899740302230947</c:v>
                </c:pt>
                <c:pt idx="8">
                  <c:v>0.048318706241988</c:v>
                </c:pt>
                <c:pt idx="9">
                  <c:v>4.735874322946856</c:v>
                </c:pt>
                <c:pt idx="10">
                  <c:v>2.628666854452537</c:v>
                </c:pt>
                <c:pt idx="11">
                  <c:v>3.192728503588957</c:v>
                </c:pt>
                <c:pt idx="12">
                  <c:v>2.713097195237383</c:v>
                </c:pt>
                <c:pt idx="13">
                  <c:v>3.30784243438085</c:v>
                </c:pt>
                <c:pt idx="14">
                  <c:v>2.665141265419817</c:v>
                </c:pt>
              </c:numCache>
            </c:numRef>
          </c:xVal>
          <c:yVal>
            <c:numRef>
              <c:f>'CHIKYU_IGN vs St. A'!$I$20:$I$34</c:f>
              <c:numCache>
                <c:formatCode>0.00</c:formatCode>
                <c:ptCount val="15"/>
                <c:pt idx="9">
                  <c:v>4.685541161721688</c:v>
                </c:pt>
                <c:pt idx="10">
                  <c:v>2.490538721263705</c:v>
                </c:pt>
                <c:pt idx="11">
                  <c:v>2.779752195012196</c:v>
                </c:pt>
                <c:pt idx="12">
                  <c:v>2.313661868496378</c:v>
                </c:pt>
                <c:pt idx="13">
                  <c:v>2.926033803741385</c:v>
                </c:pt>
                <c:pt idx="14">
                  <c:v>2.384957687064331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8F-D043-A6E6-4633372C8551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37528839140854"/>
                  <c:y val="0.12835199446223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A'!$AT$24:$AT$38</c:f>
              <c:numCache>
                <c:formatCode>0.00</c:formatCode>
                <c:ptCount val="15"/>
                <c:pt idx="0">
                  <c:v>-0.529479767880808</c:v>
                </c:pt>
                <c:pt idx="1">
                  <c:v>-0.515377203026785</c:v>
                </c:pt>
                <c:pt idx="2">
                  <c:v>-0.524111629747628</c:v>
                </c:pt>
                <c:pt idx="3">
                  <c:v>-0.551680142513913</c:v>
                </c:pt>
                <c:pt idx="4">
                  <c:v>-0.516165971196997</c:v>
                </c:pt>
                <c:pt idx="5">
                  <c:v>-0.526269612758063</c:v>
                </c:pt>
                <c:pt idx="6">
                  <c:v>-0.542863715207314</c:v>
                </c:pt>
                <c:pt idx="7">
                  <c:v>-0.496791548575752</c:v>
                </c:pt>
                <c:pt idx="8">
                  <c:v>-0.542583246228183</c:v>
                </c:pt>
                <c:pt idx="9">
                  <c:v>4.610446643215479</c:v>
                </c:pt>
                <c:pt idx="10">
                  <c:v>2.293993473099674</c:v>
                </c:pt>
                <c:pt idx="11">
                  <c:v>2.914066443995341</c:v>
                </c:pt>
                <c:pt idx="12">
                  <c:v>2.386807746724456</c:v>
                </c:pt>
                <c:pt idx="13">
                  <c:v>3.040611188114868</c:v>
                </c:pt>
                <c:pt idx="14">
                  <c:v>2.334089793076005</c:v>
                </c:pt>
              </c:numCache>
            </c:numRef>
          </c:xVal>
          <c:yVal>
            <c:numRef>
              <c:f>'CHIKYU_IGN vs St. A'!$I$20:$I$34</c:f>
              <c:numCache>
                <c:formatCode>0.00</c:formatCode>
                <c:ptCount val="15"/>
                <c:pt idx="9">
                  <c:v>4.685541161721688</c:v>
                </c:pt>
                <c:pt idx="10">
                  <c:v>2.490538721263705</c:v>
                </c:pt>
                <c:pt idx="11">
                  <c:v>2.779752195012196</c:v>
                </c:pt>
                <c:pt idx="12">
                  <c:v>2.313661868496378</c:v>
                </c:pt>
                <c:pt idx="13">
                  <c:v>2.926033803741385</c:v>
                </c:pt>
                <c:pt idx="14">
                  <c:v>2.384957687064331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8F-D043-A6E6-4633372C8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968840"/>
        <c:axId val="-2062962648"/>
      </c:scatterChart>
      <c:valAx>
        <c:axId val="-2062968840"/>
        <c:scaling>
          <c:orientation val="minMax"/>
          <c:max val="5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962648"/>
        <c:crosses val="autoZero"/>
        <c:crossBetween val="midCat"/>
      </c:valAx>
      <c:valAx>
        <c:axId val="-2062962648"/>
        <c:scaling>
          <c:orientation val="minMax"/>
          <c:max val="5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968840"/>
        <c:crosses val="autoZero"/>
        <c:crossBetween val="midCat"/>
        <c:majorUnit val="1.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K2O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058452287037"/>
          <c:y val="0.130988664878429"/>
          <c:w val="0.7636012086390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0325201315809059"/>
                  <c:y val="0.427253093363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A'!$J$54:$J$68</c:f>
              <c:numCache>
                <c:formatCode>0.00</c:formatCode>
                <c:ptCount val="15"/>
                <c:pt idx="0">
                  <c:v>0.0</c:v>
                </c:pt>
                <c:pt idx="1">
                  <c:v>0.0180165752492293</c:v>
                </c:pt>
                <c:pt idx="2">
                  <c:v>0.0</c:v>
                </c:pt>
                <c:pt idx="3">
                  <c:v>0.0369632626239809</c:v>
                </c:pt>
                <c:pt idx="4">
                  <c:v>0.0</c:v>
                </c:pt>
                <c:pt idx="5">
                  <c:v>0.396715746259819</c:v>
                </c:pt>
                <c:pt idx="6">
                  <c:v>0.322559972657168</c:v>
                </c:pt>
                <c:pt idx="7">
                  <c:v>0.371142874670266</c:v>
                </c:pt>
                <c:pt idx="8">
                  <c:v>0.0</c:v>
                </c:pt>
                <c:pt idx="9">
                  <c:v>1.270161693282434</c:v>
                </c:pt>
                <c:pt idx="10">
                  <c:v>1.95464971228522</c:v>
                </c:pt>
                <c:pt idx="11">
                  <c:v>0.452975200852191</c:v>
                </c:pt>
                <c:pt idx="12">
                  <c:v>0.478254371543865</c:v>
                </c:pt>
                <c:pt idx="13">
                  <c:v>1.35420400685068</c:v>
                </c:pt>
                <c:pt idx="14">
                  <c:v>0.403899721448468</c:v>
                </c:pt>
              </c:numCache>
            </c:numRef>
          </c:xVal>
          <c:yVal>
            <c:numRef>
              <c:f>'CHIKYU_IGN vs St. A'!$J$20:$J$34</c:f>
              <c:numCache>
                <c:formatCode>0.00</c:formatCode>
                <c:ptCount val="15"/>
                <c:pt idx="0">
                  <c:v>0.0119586058744018</c:v>
                </c:pt>
                <c:pt idx="1">
                  <c:v>0.0149755204992235</c:v>
                </c:pt>
                <c:pt idx="2">
                  <c:v>0.0161841630221936</c:v>
                </c:pt>
                <c:pt idx="3">
                  <c:v>0.0156254562955608</c:v>
                </c:pt>
                <c:pt idx="4">
                  <c:v>0.0132815163502579</c:v>
                </c:pt>
                <c:pt idx="5">
                  <c:v>0.44255227628879</c:v>
                </c:pt>
                <c:pt idx="6">
                  <c:v>0.30018519746373</c:v>
                </c:pt>
                <c:pt idx="7">
                  <c:v>0.395540675904063</c:v>
                </c:pt>
                <c:pt idx="8">
                  <c:v>0.0221533471072853</c:v>
                </c:pt>
                <c:pt idx="9">
                  <c:v>1.437526117843711</c:v>
                </c:pt>
                <c:pt idx="10">
                  <c:v>2.083480725239954</c:v>
                </c:pt>
                <c:pt idx="11">
                  <c:v>0.585097950981044</c:v>
                </c:pt>
                <c:pt idx="12">
                  <c:v>0.538786645035289</c:v>
                </c:pt>
                <c:pt idx="13">
                  <c:v>1.394814571709879</c:v>
                </c:pt>
                <c:pt idx="14">
                  <c:v>0.499524140237158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21-F849-849E-1AAFCF21A73E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322756947442061"/>
                  <c:y val="0.04483551094574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A'!$AU$24:$AU$38</c:f>
              <c:numCache>
                <c:formatCode>0.00</c:formatCode>
                <c:ptCount val="15"/>
                <c:pt idx="0">
                  <c:v>0.016</c:v>
                </c:pt>
                <c:pt idx="1">
                  <c:v>0.0352218841334027</c:v>
                </c:pt>
                <c:pt idx="2">
                  <c:v>0.016</c:v>
                </c:pt>
                <c:pt idx="3">
                  <c:v>0.0554361048935252</c:v>
                </c:pt>
                <c:pt idx="4">
                  <c:v>0.016</c:v>
                </c:pt>
                <c:pt idx="5">
                  <c:v>0.439256029684601</c:v>
                </c:pt>
                <c:pt idx="6">
                  <c:v>0.360139234827932</c:v>
                </c:pt>
                <c:pt idx="7">
                  <c:v>0.411972332985706</c:v>
                </c:pt>
                <c:pt idx="8">
                  <c:v>0.016</c:v>
                </c:pt>
                <c:pt idx="9">
                  <c:v>1.371135510563028</c:v>
                </c:pt>
                <c:pt idx="10">
                  <c:v>2.101415778037102</c:v>
                </c:pt>
                <c:pt idx="11">
                  <c:v>0.499279241789202</c:v>
                </c:pt>
                <c:pt idx="12">
                  <c:v>0.526249589000149</c:v>
                </c:pt>
                <c:pt idx="13">
                  <c:v>1.46080025490899</c:v>
                </c:pt>
                <c:pt idx="14">
                  <c:v>0.44692061281337</c:v>
                </c:pt>
              </c:numCache>
            </c:numRef>
          </c:xVal>
          <c:yVal>
            <c:numRef>
              <c:f>'CHIKYU_IGN vs St. A'!$J$20:$J$34</c:f>
              <c:numCache>
                <c:formatCode>0.00</c:formatCode>
                <c:ptCount val="15"/>
                <c:pt idx="0">
                  <c:v>0.0119586058744018</c:v>
                </c:pt>
                <c:pt idx="1">
                  <c:v>0.0149755204992235</c:v>
                </c:pt>
                <c:pt idx="2">
                  <c:v>0.0161841630221936</c:v>
                </c:pt>
                <c:pt idx="3">
                  <c:v>0.0156254562955608</c:v>
                </c:pt>
                <c:pt idx="4">
                  <c:v>0.0132815163502579</c:v>
                </c:pt>
                <c:pt idx="5">
                  <c:v>0.44255227628879</c:v>
                </c:pt>
                <c:pt idx="6">
                  <c:v>0.30018519746373</c:v>
                </c:pt>
                <c:pt idx="7">
                  <c:v>0.395540675904063</c:v>
                </c:pt>
                <c:pt idx="8">
                  <c:v>0.0221533471072853</c:v>
                </c:pt>
                <c:pt idx="9">
                  <c:v>1.437526117843711</c:v>
                </c:pt>
                <c:pt idx="10">
                  <c:v>2.083480725239954</c:v>
                </c:pt>
                <c:pt idx="11">
                  <c:v>0.585097950981044</c:v>
                </c:pt>
                <c:pt idx="12">
                  <c:v>0.538786645035289</c:v>
                </c:pt>
                <c:pt idx="13">
                  <c:v>1.394814571709879</c:v>
                </c:pt>
                <c:pt idx="14">
                  <c:v>0.499524140237158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21-F849-849E-1AAFCF21A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914952"/>
        <c:axId val="-2062908744"/>
      </c:scatterChart>
      <c:valAx>
        <c:axId val="-2062914952"/>
        <c:scaling>
          <c:orientation val="minMax"/>
          <c:max val="2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908744"/>
        <c:crosses val="autoZero"/>
        <c:crossBetween val="midCat"/>
      </c:valAx>
      <c:valAx>
        <c:axId val="-2062908744"/>
        <c:scaling>
          <c:orientation val="minMax"/>
          <c:max val="2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9149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MnO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497015614069"/>
          <c:y val="0.130988664878429"/>
          <c:w val="0.771162645312058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148844201658158"/>
                  <c:y val="0.5146094097154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A'!$F$54:$F$68</c:f>
              <c:numCache>
                <c:formatCode>0.00</c:formatCode>
                <c:ptCount val="15"/>
                <c:pt idx="0">
                  <c:v>0.102405525882495</c:v>
                </c:pt>
                <c:pt idx="1">
                  <c:v>0.125115105897426</c:v>
                </c:pt>
                <c:pt idx="2">
                  <c:v>0.120224820414175</c:v>
                </c:pt>
                <c:pt idx="3">
                  <c:v>0.0821405836088465</c:v>
                </c:pt>
                <c:pt idx="4">
                  <c:v>0.109502253595487</c:v>
                </c:pt>
                <c:pt idx="5">
                  <c:v>0.211186989302491</c:v>
                </c:pt>
                <c:pt idx="6">
                  <c:v>0.0907867472710572</c:v>
                </c:pt>
                <c:pt idx="7">
                  <c:v>0.110422673455616</c:v>
                </c:pt>
                <c:pt idx="8">
                  <c:v>0.130164678039641</c:v>
                </c:pt>
                <c:pt idx="9">
                  <c:v>0.228848959686607</c:v>
                </c:pt>
                <c:pt idx="10">
                  <c:v>0.266588869663193</c:v>
                </c:pt>
                <c:pt idx="11">
                  <c:v>0.178203430664928</c:v>
                </c:pt>
                <c:pt idx="12">
                  <c:v>0.148458127833408</c:v>
                </c:pt>
                <c:pt idx="13">
                  <c:v>0.160313856693352</c:v>
                </c:pt>
                <c:pt idx="14">
                  <c:v>0.178074015121369</c:v>
                </c:pt>
              </c:numCache>
            </c:numRef>
          </c:xVal>
          <c:yVal>
            <c:numRef>
              <c:f>'CHIKYU_IGN vs St. A'!$F$20:$F$34</c:f>
              <c:numCache>
                <c:formatCode>0.00</c:formatCode>
                <c:ptCount val="15"/>
                <c:pt idx="0">
                  <c:v>0.129174630034503</c:v>
                </c:pt>
                <c:pt idx="1">
                  <c:v>0.135859934489497</c:v>
                </c:pt>
                <c:pt idx="2">
                  <c:v>0.13383057883737</c:v>
                </c:pt>
                <c:pt idx="3">
                  <c:v>0.0970017201908075</c:v>
                </c:pt>
                <c:pt idx="4">
                  <c:v>0.128887916525902</c:v>
                </c:pt>
                <c:pt idx="5">
                  <c:v>0.224616755614584</c:v>
                </c:pt>
                <c:pt idx="6">
                  <c:v>0.0993502496699174</c:v>
                </c:pt>
                <c:pt idx="7">
                  <c:v>0.119151990474965</c:v>
                </c:pt>
                <c:pt idx="8">
                  <c:v>0.146655479146054</c:v>
                </c:pt>
                <c:pt idx="9">
                  <c:v>0.231195152528207</c:v>
                </c:pt>
                <c:pt idx="10">
                  <c:v>0.267202301672014</c:v>
                </c:pt>
                <c:pt idx="11">
                  <c:v>0.185112269057104</c:v>
                </c:pt>
                <c:pt idx="12">
                  <c:v>0.153658561788929</c:v>
                </c:pt>
                <c:pt idx="13">
                  <c:v>0.158660157531999</c:v>
                </c:pt>
                <c:pt idx="14">
                  <c:v>0.195694112200015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F6-F349-84F5-BE89E7B074A5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37048658142685"/>
                  <c:y val="0.02702475960256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A'!$AQ$24:$AQ$38</c:f>
              <c:numCache>
                <c:formatCode>0.00</c:formatCode>
                <c:ptCount val="15"/>
                <c:pt idx="0">
                  <c:v>0.116922705915425</c:v>
                </c:pt>
                <c:pt idx="1">
                  <c:v>0.137906357849221</c:v>
                </c:pt>
                <c:pt idx="2">
                  <c:v>0.133387734062697</c:v>
                </c:pt>
                <c:pt idx="3">
                  <c:v>0.0981978992545742</c:v>
                </c:pt>
                <c:pt idx="4">
                  <c:v>0.12348008232223</c:v>
                </c:pt>
                <c:pt idx="5">
                  <c:v>0.217436778115502</c:v>
                </c:pt>
                <c:pt idx="6">
                  <c:v>0.106186954478457</c:v>
                </c:pt>
                <c:pt idx="7">
                  <c:v>0.124330550272989</c:v>
                </c:pt>
                <c:pt idx="8">
                  <c:v>0.142572162508628</c:v>
                </c:pt>
                <c:pt idx="9">
                  <c:v>0.233756438750425</c:v>
                </c:pt>
                <c:pt idx="10">
                  <c:v>0.26862811556879</c:v>
                </c:pt>
                <c:pt idx="11">
                  <c:v>0.186959969934393</c:v>
                </c:pt>
                <c:pt idx="12">
                  <c:v>0.159475310118069</c:v>
                </c:pt>
                <c:pt idx="13">
                  <c:v>0.170430003584658</c:v>
                </c:pt>
                <c:pt idx="14">
                  <c:v>0.186840389972145</c:v>
                </c:pt>
              </c:numCache>
            </c:numRef>
          </c:xVal>
          <c:yVal>
            <c:numRef>
              <c:f>'CHIKYU_IGN vs St. A'!$F$20:$F$34</c:f>
              <c:numCache>
                <c:formatCode>0.00</c:formatCode>
                <c:ptCount val="15"/>
                <c:pt idx="0">
                  <c:v>0.129174630034503</c:v>
                </c:pt>
                <c:pt idx="1">
                  <c:v>0.135859934489497</c:v>
                </c:pt>
                <c:pt idx="2">
                  <c:v>0.13383057883737</c:v>
                </c:pt>
                <c:pt idx="3">
                  <c:v>0.0970017201908075</c:v>
                </c:pt>
                <c:pt idx="4">
                  <c:v>0.128887916525902</c:v>
                </c:pt>
                <c:pt idx="5">
                  <c:v>0.224616755614584</c:v>
                </c:pt>
                <c:pt idx="6">
                  <c:v>0.0993502496699174</c:v>
                </c:pt>
                <c:pt idx="7">
                  <c:v>0.119151990474965</c:v>
                </c:pt>
                <c:pt idx="8">
                  <c:v>0.146655479146054</c:v>
                </c:pt>
                <c:pt idx="9">
                  <c:v>0.231195152528207</c:v>
                </c:pt>
                <c:pt idx="10">
                  <c:v>0.267202301672014</c:v>
                </c:pt>
                <c:pt idx="11">
                  <c:v>0.185112269057104</c:v>
                </c:pt>
                <c:pt idx="12">
                  <c:v>0.153658561788929</c:v>
                </c:pt>
                <c:pt idx="13">
                  <c:v>0.158660157531999</c:v>
                </c:pt>
                <c:pt idx="14">
                  <c:v>0.195694112200015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F6-F349-84F5-BE89E7B0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2861512"/>
        <c:axId val="-2062855304"/>
      </c:scatterChart>
      <c:valAx>
        <c:axId val="-2062861512"/>
        <c:scaling>
          <c:orientation val="minMax"/>
          <c:max val="0.3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855304"/>
        <c:crosses val="autoZero"/>
        <c:crossBetween val="midCat"/>
      </c:valAx>
      <c:valAx>
        <c:axId val="-2062855304"/>
        <c:scaling>
          <c:orientation val="minMax"/>
          <c:max val="0.3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28615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MgO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222904603843234"/>
                  <c:y val="0.451403992108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A'!$G$54:$G$68</c:f>
              <c:numCache>
                <c:formatCode>0.00</c:formatCode>
                <c:ptCount val="15"/>
                <c:pt idx="0">
                  <c:v>44.7321392715152</c:v>
                </c:pt>
                <c:pt idx="1">
                  <c:v>38.11006125635585</c:v>
                </c:pt>
                <c:pt idx="2">
                  <c:v>41.36735695751054</c:v>
                </c:pt>
                <c:pt idx="3">
                  <c:v>18.2423968622297</c:v>
                </c:pt>
                <c:pt idx="4">
                  <c:v>52.98442525982343</c:v>
                </c:pt>
                <c:pt idx="5">
                  <c:v>47.43417676548376</c:v>
                </c:pt>
                <c:pt idx="6">
                  <c:v>41.47565847093756</c:v>
                </c:pt>
                <c:pt idx="7">
                  <c:v>36.87401590904444</c:v>
                </c:pt>
                <c:pt idx="8">
                  <c:v>47.70141011734544</c:v>
                </c:pt>
                <c:pt idx="9">
                  <c:v>4.252193552255512</c:v>
                </c:pt>
                <c:pt idx="10">
                  <c:v>4.1406784435234</c:v>
                </c:pt>
                <c:pt idx="11">
                  <c:v>2.579469770127531</c:v>
                </c:pt>
                <c:pt idx="12">
                  <c:v>3.528122353410052</c:v>
                </c:pt>
                <c:pt idx="13">
                  <c:v>4.802445533118255</c:v>
                </c:pt>
                <c:pt idx="14">
                  <c:v>8.084958217270195</c:v>
                </c:pt>
              </c:numCache>
            </c:numRef>
          </c:xVal>
          <c:yVal>
            <c:numRef>
              <c:f>'CHIKYU_IGN vs St. A'!$G$20:$G$34</c:f>
              <c:numCache>
                <c:formatCode>0.00</c:formatCode>
                <c:ptCount val="15"/>
                <c:pt idx="0">
                  <c:v>45.21654215981716</c:v>
                </c:pt>
                <c:pt idx="1">
                  <c:v>38.43026357360016</c:v>
                </c:pt>
                <c:pt idx="2">
                  <c:v>42.084896714372</c:v>
                </c:pt>
                <c:pt idx="3">
                  <c:v>18.29290878614604</c:v>
                </c:pt>
                <c:pt idx="4">
                  <c:v>53.9300687190913</c:v>
                </c:pt>
                <c:pt idx="5">
                  <c:v>48.27987629534431</c:v>
                </c:pt>
                <c:pt idx="6">
                  <c:v>42.15914144914215</c:v>
                </c:pt>
                <c:pt idx="7">
                  <c:v>36.67470957444425</c:v>
                </c:pt>
                <c:pt idx="8">
                  <c:v>48.53173430827339</c:v>
                </c:pt>
                <c:pt idx="9">
                  <c:v>4.220643543669034</c:v>
                </c:pt>
                <c:pt idx="10">
                  <c:v>4.106466685327764</c:v>
                </c:pt>
                <c:pt idx="11">
                  <c:v>2.667253025971967</c:v>
                </c:pt>
                <c:pt idx="12">
                  <c:v>3.502009858121583</c:v>
                </c:pt>
                <c:pt idx="13">
                  <c:v>4.614169675090252</c:v>
                </c:pt>
                <c:pt idx="14">
                  <c:v>8.528435836098463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F6-F349-84F5-BE89E7B074A5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4367682300582"/>
                  <c:y val="-0.005779492010451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St. A'!$AR$24:$AR$38</c:f>
              <c:numCache>
                <c:formatCode>0.00</c:formatCode>
                <c:ptCount val="15"/>
                <c:pt idx="0">
                  <c:v>45.348433858078</c:v>
                </c:pt>
                <c:pt idx="1">
                  <c:v>38.62238921808064</c:v>
                </c:pt>
                <c:pt idx="2">
                  <c:v>41.93082446174346</c:v>
                </c:pt>
                <c:pt idx="3">
                  <c:v>18.44280249296671</c:v>
                </c:pt>
                <c:pt idx="4">
                  <c:v>53.73028073640266</c:v>
                </c:pt>
                <c:pt idx="5">
                  <c:v>48.09289334070186</c:v>
                </c:pt>
                <c:pt idx="6">
                  <c:v>42.04082630893129</c:v>
                </c:pt>
                <c:pt idx="7">
                  <c:v>37.36693795881644</c:v>
                </c:pt>
                <c:pt idx="8">
                  <c:v>48.36432225618777</c:v>
                </c:pt>
                <c:pt idx="9">
                  <c:v>4.232952991025923</c:v>
                </c:pt>
                <c:pt idx="10">
                  <c:v>4.119687095086717</c:v>
                </c:pt>
                <c:pt idx="11">
                  <c:v>2.533967445518533</c:v>
                </c:pt>
                <c:pt idx="12">
                  <c:v>3.49751387435859</c:v>
                </c:pt>
                <c:pt idx="13">
                  <c:v>4.791843927988212</c:v>
                </c:pt>
                <c:pt idx="14">
                  <c:v>8.125892061281337</c:v>
                </c:pt>
              </c:numCache>
            </c:numRef>
          </c:xVal>
          <c:yVal>
            <c:numRef>
              <c:f>'CHIKYU_IGN vs St. A'!$G$20:$G$34</c:f>
              <c:numCache>
                <c:formatCode>0.00</c:formatCode>
                <c:ptCount val="15"/>
                <c:pt idx="0">
                  <c:v>45.21654215981716</c:v>
                </c:pt>
                <c:pt idx="1">
                  <c:v>38.43026357360016</c:v>
                </c:pt>
                <c:pt idx="2">
                  <c:v>42.084896714372</c:v>
                </c:pt>
                <c:pt idx="3">
                  <c:v>18.29290878614604</c:v>
                </c:pt>
                <c:pt idx="4">
                  <c:v>53.9300687190913</c:v>
                </c:pt>
                <c:pt idx="5">
                  <c:v>48.27987629534431</c:v>
                </c:pt>
                <c:pt idx="6">
                  <c:v>42.15914144914215</c:v>
                </c:pt>
                <c:pt idx="7">
                  <c:v>36.67470957444425</c:v>
                </c:pt>
                <c:pt idx="8">
                  <c:v>48.53173430827339</c:v>
                </c:pt>
                <c:pt idx="9">
                  <c:v>4.220643543669034</c:v>
                </c:pt>
                <c:pt idx="10">
                  <c:v>4.106466685327764</c:v>
                </c:pt>
                <c:pt idx="11">
                  <c:v>2.667253025971967</c:v>
                </c:pt>
                <c:pt idx="12">
                  <c:v>3.502009858121583</c:v>
                </c:pt>
                <c:pt idx="13">
                  <c:v>4.614169675090252</c:v>
                </c:pt>
                <c:pt idx="14">
                  <c:v>8.528435836098463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F6-F349-84F5-BE89E7B074A5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St. A'!$Q$62:$Q$63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F6-F349-84F5-BE89E7B0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5410344"/>
        <c:axId val="-2067821576"/>
      </c:scatterChart>
      <c:valAx>
        <c:axId val="-2065410344"/>
        <c:scaling>
          <c:orientation val="minMax"/>
          <c:max val="6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7821576"/>
        <c:crosses val="autoZero"/>
        <c:crossBetween val="midCat"/>
      </c:valAx>
      <c:valAx>
        <c:axId val="-2067821576"/>
        <c:scaling>
          <c:orientation val="minMax"/>
          <c:max val="6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St. Andrews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54103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2</xdr:row>
      <xdr:rowOff>19050</xdr:rowOff>
    </xdr:from>
    <xdr:to>
      <xdr:col>21</xdr:col>
      <xdr:colOff>0</xdr:colOff>
      <xdr:row>20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20</xdr:col>
      <xdr:colOff>666750</xdr:colOff>
      <xdr:row>39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666750</xdr:colOff>
      <xdr:row>20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2</xdr:row>
      <xdr:rowOff>0</xdr:rowOff>
    </xdr:from>
    <xdr:to>
      <xdr:col>30</xdr:col>
      <xdr:colOff>666750</xdr:colOff>
      <xdr:row>20</xdr:row>
      <xdr:rowOff>146050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39</xdr:row>
      <xdr:rowOff>76200</xdr:rowOff>
    </xdr:from>
    <xdr:to>
      <xdr:col>20</xdr:col>
      <xdr:colOff>666750</xdr:colOff>
      <xdr:row>57</xdr:row>
      <xdr:rowOff>146050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39</xdr:row>
      <xdr:rowOff>76200</xdr:rowOff>
    </xdr:from>
    <xdr:to>
      <xdr:col>25</xdr:col>
      <xdr:colOff>666750</xdr:colOff>
      <xdr:row>58</xdr:row>
      <xdr:rowOff>69850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39</xdr:row>
      <xdr:rowOff>76200</xdr:rowOff>
    </xdr:from>
    <xdr:to>
      <xdr:col>30</xdr:col>
      <xdr:colOff>666750</xdr:colOff>
      <xdr:row>58</xdr:row>
      <xdr:rowOff>69850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25</xdr:col>
      <xdr:colOff>666750</xdr:colOff>
      <xdr:row>39</xdr:row>
      <xdr:rowOff>69850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30</xdr:col>
      <xdr:colOff>666750</xdr:colOff>
      <xdr:row>39</xdr:row>
      <xdr:rowOff>69850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90</xdr:row>
      <xdr:rowOff>101600</xdr:rowOff>
    </xdr:from>
    <xdr:to>
      <xdr:col>20</xdr:col>
      <xdr:colOff>666750</xdr:colOff>
      <xdr:row>109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90</xdr:row>
      <xdr:rowOff>101600</xdr:rowOff>
    </xdr:from>
    <xdr:to>
      <xdr:col>25</xdr:col>
      <xdr:colOff>666750</xdr:colOff>
      <xdr:row>109</xdr:row>
      <xdr:rowOff>95250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90</xdr:row>
      <xdr:rowOff>101600</xdr:rowOff>
    </xdr:from>
    <xdr:to>
      <xdr:col>30</xdr:col>
      <xdr:colOff>666750</xdr:colOff>
      <xdr:row>109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0</xdr:colOff>
      <xdr:row>73</xdr:row>
      <xdr:rowOff>0</xdr:rowOff>
    </xdr:from>
    <xdr:to>
      <xdr:col>25</xdr:col>
      <xdr:colOff>666750</xdr:colOff>
      <xdr:row>91</xdr:row>
      <xdr:rowOff>31750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73</xdr:row>
      <xdr:rowOff>0</xdr:rowOff>
    </xdr:from>
    <xdr:to>
      <xdr:col>30</xdr:col>
      <xdr:colOff>666750</xdr:colOff>
      <xdr:row>91</xdr:row>
      <xdr:rowOff>31750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73</xdr:row>
      <xdr:rowOff>0</xdr:rowOff>
    </xdr:from>
    <xdr:to>
      <xdr:col>20</xdr:col>
      <xdr:colOff>666750</xdr:colOff>
      <xdr:row>91</xdr:row>
      <xdr:rowOff>31750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109</xdr:row>
      <xdr:rowOff>101600</xdr:rowOff>
    </xdr:from>
    <xdr:to>
      <xdr:col>20</xdr:col>
      <xdr:colOff>666750</xdr:colOff>
      <xdr:row>128</xdr:row>
      <xdr:rowOff>95250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neousPetrology/GT1_Plutonic_all_K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tonic"/>
      <sheetName val="Depth_Lookup"/>
      <sheetName val="definitions_list_lookup"/>
      <sheetName val="Plots"/>
      <sheetName val="Sheet1"/>
    </sheetNames>
    <sheetDataSet>
      <sheetData sheetId="0">
        <row r="17">
          <cell r="AC17" t="e">
            <v>#N/A</v>
          </cell>
        </row>
      </sheetData>
      <sheetData sheetId="1">
        <row r="3">
          <cell r="A3" t="str">
            <v>1-1</v>
          </cell>
        </row>
      </sheetData>
      <sheetData sheetId="2">
        <row r="3">
          <cell r="A3" t="str">
            <v>Glassy</v>
          </cell>
          <cell r="J3" t="str">
            <v>Basalt</v>
          </cell>
        </row>
        <row r="4">
          <cell r="J4" t="str">
            <v>Diabase</v>
          </cell>
        </row>
        <row r="5">
          <cell r="J5" t="str">
            <v>Gabbro</v>
          </cell>
        </row>
        <row r="6">
          <cell r="J6" t="str">
            <v>olivine gabbro</v>
          </cell>
        </row>
        <row r="7">
          <cell r="J7" t="str">
            <v>Gabbronorite</v>
          </cell>
        </row>
        <row r="8">
          <cell r="J8" t="str">
            <v>Troctolite</v>
          </cell>
        </row>
        <row r="9">
          <cell r="J9" t="str">
            <v>Diorite</v>
          </cell>
        </row>
        <row r="10">
          <cell r="J10" t="str">
            <v>Tonalite</v>
          </cell>
        </row>
        <row r="11">
          <cell r="J11" t="str">
            <v>Trondjhemite</v>
          </cell>
        </row>
        <row r="12">
          <cell r="J12" t="str">
            <v>Wehrlite</v>
          </cell>
        </row>
        <row r="13">
          <cell r="J13" t="str">
            <v>Dunite</v>
          </cell>
        </row>
        <row r="14">
          <cell r="J14" t="str">
            <v>Harzburgite</v>
          </cell>
        </row>
        <row r="15">
          <cell r="J15" t="str">
            <v>Lherzolite</v>
          </cell>
        </row>
        <row r="16">
          <cell r="J16" t="str">
            <v>ophicalcite</v>
          </cell>
        </row>
        <row r="17">
          <cell r="J17" t="str">
            <v>listvenite</v>
          </cell>
        </row>
        <row r="18">
          <cell r="J18" t="str">
            <v>serpentinite</v>
          </cell>
        </row>
        <row r="19">
          <cell r="J19" t="str">
            <v>Alluvium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AX168"/>
  <sheetViews>
    <sheetView tabSelected="1" workbookViewId="0">
      <pane ySplit="2" topLeftCell="A3" activePane="bottomLeft" state="frozenSplit"/>
      <selection activeCell="G25" sqref="G25"/>
      <selection pane="bottomLeft" activeCell="AM2" sqref="AM2:AU4"/>
    </sheetView>
  </sheetViews>
  <sheetFormatPr baseColWidth="10" defaultColWidth="7.5703125" defaultRowHeight="12" x14ac:dyDescent="0"/>
  <cols>
    <col min="1" max="1" width="21.28515625" style="66" customWidth="1"/>
    <col min="2" max="11" width="6.140625" style="64" bestFit="1" customWidth="1"/>
    <col min="12" max="12" width="6.140625" style="64" customWidth="1"/>
    <col min="13" max="13" width="8.42578125" style="64" bestFit="1" customWidth="1"/>
    <col min="14" max="15" width="7.5703125" style="64"/>
    <col min="16" max="16" width="8.42578125" style="62" bestFit="1" customWidth="1"/>
    <col min="17" max="31" width="7.5703125" style="62"/>
    <col min="32" max="32" width="3" style="62" customWidth="1"/>
    <col min="33" max="33" width="5.42578125" style="65" bestFit="1" customWidth="1"/>
    <col min="34" max="36" width="7.5703125" style="64"/>
    <col min="37" max="37" width="3.140625" style="62" customWidth="1"/>
    <col min="38" max="38" width="21.140625" style="62" bestFit="1" customWidth="1"/>
    <col min="39" max="47" width="7.5703125" style="62"/>
    <col min="48" max="49" width="7.5703125" style="63" customWidth="1"/>
    <col min="50" max="16384" width="7.5703125" style="62"/>
  </cols>
  <sheetData>
    <row r="1" spans="1:50">
      <c r="A1" s="66" t="s">
        <v>449</v>
      </c>
      <c r="B1" s="107" t="s">
        <v>303</v>
      </c>
      <c r="C1" s="107" t="s">
        <v>283</v>
      </c>
      <c r="D1" s="107" t="s">
        <v>312</v>
      </c>
      <c r="E1" s="107" t="s">
        <v>275</v>
      </c>
      <c r="F1" s="107" t="s">
        <v>279</v>
      </c>
      <c r="G1" s="107" t="s">
        <v>353</v>
      </c>
      <c r="H1" s="107" t="s">
        <v>287</v>
      </c>
      <c r="I1" s="107" t="s">
        <v>387</v>
      </c>
      <c r="J1" s="107" t="s">
        <v>291</v>
      </c>
      <c r="K1" s="107" t="s">
        <v>299</v>
      </c>
      <c r="L1" s="69" t="s">
        <v>295</v>
      </c>
      <c r="M1" s="107" t="s">
        <v>448</v>
      </c>
      <c r="N1" s="109" t="s">
        <v>255</v>
      </c>
      <c r="O1" s="107" t="s">
        <v>448</v>
      </c>
      <c r="AM1" s="107" t="s">
        <v>303</v>
      </c>
      <c r="AN1" s="107" t="s">
        <v>283</v>
      </c>
      <c r="AO1" s="107" t="s">
        <v>312</v>
      </c>
      <c r="AP1" s="107" t="s">
        <v>275</v>
      </c>
      <c r="AQ1" s="107" t="s">
        <v>279</v>
      </c>
      <c r="AR1" s="107" t="s">
        <v>353</v>
      </c>
      <c r="AS1" s="107" t="s">
        <v>287</v>
      </c>
      <c r="AT1" s="107" t="s">
        <v>387</v>
      </c>
      <c r="AU1" s="107" t="s">
        <v>291</v>
      </c>
      <c r="AV1" s="108" t="s">
        <v>299</v>
      </c>
      <c r="AW1" s="102" t="s">
        <v>295</v>
      </c>
      <c r="AX1" s="107" t="s">
        <v>448</v>
      </c>
    </row>
    <row r="2" spans="1:50">
      <c r="B2" s="64" t="s">
        <v>446</v>
      </c>
      <c r="C2" s="64" t="s">
        <v>446</v>
      </c>
      <c r="D2" s="64" t="s">
        <v>446</v>
      </c>
      <c r="E2" s="64" t="s">
        <v>446</v>
      </c>
      <c r="F2" s="64" t="s">
        <v>446</v>
      </c>
      <c r="G2" s="64" t="s">
        <v>446</v>
      </c>
      <c r="H2" s="64" t="s">
        <v>446</v>
      </c>
      <c r="I2" s="64" t="s">
        <v>446</v>
      </c>
      <c r="J2" s="64" t="s">
        <v>446</v>
      </c>
      <c r="K2" s="64" t="s">
        <v>446</v>
      </c>
      <c r="L2" s="64" t="s">
        <v>446</v>
      </c>
      <c r="M2" s="64" t="s">
        <v>447</v>
      </c>
      <c r="N2" s="64" t="s">
        <v>446</v>
      </c>
      <c r="O2" s="64" t="s">
        <v>445</v>
      </c>
      <c r="AH2" s="104" t="s">
        <v>442</v>
      </c>
      <c r="AI2" s="104" t="s">
        <v>441</v>
      </c>
      <c r="AJ2" s="104" t="s">
        <v>444</v>
      </c>
      <c r="AL2" s="104" t="s">
        <v>444</v>
      </c>
      <c r="AM2" s="64">
        <f>AJ3</f>
        <v>0.99705999999999995</v>
      </c>
      <c r="AN2" s="83">
        <f>AJ4</f>
        <v>0.99975999999999998</v>
      </c>
      <c r="AO2" s="83">
        <f>AJ5</f>
        <v>0.99934000000000001</v>
      </c>
      <c r="AP2" s="83">
        <f>AJ6</f>
        <v>0.98723000000000005</v>
      </c>
      <c r="AQ2" s="83">
        <f>AJ7</f>
        <v>0.98331999999999997</v>
      </c>
      <c r="AR2" s="83">
        <f>AJ8</f>
        <v>0.99983999999999995</v>
      </c>
      <c r="AS2" s="83">
        <f>AJ9</f>
        <v>0.99634999999999996</v>
      </c>
      <c r="AT2" s="83">
        <f>AJ10</f>
        <v>0.97902</v>
      </c>
      <c r="AU2" s="144">
        <f>AJ11</f>
        <v>0.99551999999999996</v>
      </c>
    </row>
    <row r="3" spans="1:50" ht="12" customHeight="1">
      <c r="A3" s="106" t="s">
        <v>443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AF3" s="150" t="s">
        <v>461</v>
      </c>
      <c r="AG3" s="100" t="s">
        <v>303</v>
      </c>
      <c r="AH3" s="64">
        <v>1.0495000000000001</v>
      </c>
      <c r="AI3" s="64">
        <v>-2.7496999999999998</v>
      </c>
      <c r="AJ3" s="64">
        <v>0.99705999999999995</v>
      </c>
      <c r="AL3" s="104" t="s">
        <v>442</v>
      </c>
      <c r="AM3" s="64">
        <f>AH3</f>
        <v>1.0495000000000001</v>
      </c>
      <c r="AN3" s="83">
        <f>AH4</f>
        <v>0.99570000000000003</v>
      </c>
      <c r="AO3" s="83">
        <f>AH5</f>
        <v>1.0027999999999999</v>
      </c>
      <c r="AP3" s="83">
        <f>AH6</f>
        <v>1.1089</v>
      </c>
      <c r="AQ3" s="83">
        <f>AH7</f>
        <v>0.92400000000000004</v>
      </c>
      <c r="AR3" s="83">
        <f>AH8</f>
        <v>1.0157</v>
      </c>
      <c r="AS3" s="83">
        <f>AH9</f>
        <v>1.0346</v>
      </c>
      <c r="AT3" s="83">
        <f>AH10</f>
        <v>1.0992999999999999</v>
      </c>
      <c r="AU3" s="144">
        <f>AH11</f>
        <v>1.0669</v>
      </c>
    </row>
    <row r="4" spans="1:50" s="84" customFormat="1">
      <c r="A4" s="139" t="s">
        <v>462</v>
      </c>
      <c r="B4" s="68">
        <v>27.65</v>
      </c>
      <c r="C4" s="68">
        <v>2.4299999999999999E-2</v>
      </c>
      <c r="D4" s="68">
        <v>0.3392</v>
      </c>
      <c r="E4" s="68">
        <v>6.6180000000000003</v>
      </c>
      <c r="F4" s="68">
        <v>8.3390000000000006E-2</v>
      </c>
      <c r="G4" s="68">
        <v>29.19</v>
      </c>
      <c r="H4" s="68">
        <v>0.61180000000000001</v>
      </c>
      <c r="I4" s="68" t="s">
        <v>460</v>
      </c>
      <c r="J4" s="68">
        <v>7.7200000000000003E-3</v>
      </c>
      <c r="K4" s="68">
        <v>2.4199999999999999E-2</v>
      </c>
      <c r="L4" s="68">
        <v>7.4099999999999999E-3</v>
      </c>
      <c r="M4" s="77">
        <f>SUM(B4:L4)</f>
        <v>64.556020000000004</v>
      </c>
      <c r="N4" s="68">
        <v>2.04</v>
      </c>
      <c r="O4" s="67">
        <f>M4+N4</f>
        <v>66.59602000000001</v>
      </c>
      <c r="AF4" s="150"/>
      <c r="AG4" s="100" t="s">
        <v>283</v>
      </c>
      <c r="AH4" s="83">
        <v>0.99570000000000003</v>
      </c>
      <c r="AI4" s="83">
        <v>3.8699999999999998E-2</v>
      </c>
      <c r="AJ4" s="83">
        <v>0.99975999999999998</v>
      </c>
      <c r="AL4" s="104" t="s">
        <v>441</v>
      </c>
      <c r="AM4" s="64">
        <f>AI3</f>
        <v>-2.7496999999999998</v>
      </c>
      <c r="AN4" s="83">
        <f>AI4</f>
        <v>3.8699999999999998E-2</v>
      </c>
      <c r="AO4" s="83">
        <f>AI5</f>
        <v>0.15160000000000001</v>
      </c>
      <c r="AP4" s="83">
        <f>AI6</f>
        <v>-0.94040000000000001</v>
      </c>
      <c r="AQ4" s="83">
        <f>AI7</f>
        <v>2.23E-2</v>
      </c>
      <c r="AR4" s="83">
        <f>AI8</f>
        <v>-8.5999999999999993E-2</v>
      </c>
      <c r="AS4" s="83">
        <f>AI9</f>
        <v>-0.33289999999999997</v>
      </c>
      <c r="AT4" s="83">
        <f>AI10</f>
        <v>-0.59570000000000001</v>
      </c>
      <c r="AU4" s="144">
        <f>AI11</f>
        <v>1.6E-2</v>
      </c>
      <c r="AV4" s="97"/>
      <c r="AW4" s="97"/>
    </row>
    <row r="5" spans="1:50" s="84" customFormat="1">
      <c r="A5" s="139" t="s">
        <v>463</v>
      </c>
      <c r="B5" s="68">
        <v>33.75</v>
      </c>
      <c r="C5" s="68">
        <v>2.4150000000000001E-2</v>
      </c>
      <c r="D5" s="68">
        <v>0.29959999999999998</v>
      </c>
      <c r="E5" s="68">
        <v>5.46</v>
      </c>
      <c r="F5" s="68">
        <v>9.1810000000000003E-2</v>
      </c>
      <c r="G5" s="68">
        <v>25.97</v>
      </c>
      <c r="H5" s="68">
        <v>1.958</v>
      </c>
      <c r="I5" s="68" t="s">
        <v>460</v>
      </c>
      <c r="J5" s="68">
        <v>1.0120000000000001E-2</v>
      </c>
      <c r="K5" s="68" t="s">
        <v>424</v>
      </c>
      <c r="L5" s="68">
        <v>1.3270000000000001E-2</v>
      </c>
      <c r="M5" s="77">
        <f t="shared" ref="M5:M18" si="0">SUM(B5:L5)</f>
        <v>67.576950000000011</v>
      </c>
      <c r="N5" s="68">
        <v>0.62</v>
      </c>
      <c r="O5" s="67">
        <f t="shared" ref="O5:O18" si="1">M5+N5</f>
        <v>68.196950000000015</v>
      </c>
      <c r="AF5" s="150"/>
      <c r="AG5" s="100" t="s">
        <v>312</v>
      </c>
      <c r="AH5" s="83">
        <v>1.0027999999999999</v>
      </c>
      <c r="AI5" s="83">
        <v>0.15160000000000001</v>
      </c>
      <c r="AJ5" s="83">
        <v>0.99934000000000001</v>
      </c>
      <c r="AU5" s="145"/>
      <c r="AV5" s="97"/>
      <c r="AW5" s="97"/>
    </row>
    <row r="6" spans="1:50" s="84" customFormat="1">
      <c r="A6" s="139" t="s">
        <v>464</v>
      </c>
      <c r="B6" s="68">
        <v>29.85</v>
      </c>
      <c r="C6" s="68">
        <v>3.1899999999999998E-2</v>
      </c>
      <c r="D6" s="68">
        <v>0.1668</v>
      </c>
      <c r="E6" s="68">
        <v>6.7359999999999998</v>
      </c>
      <c r="F6" s="68">
        <v>8.8150000000000006E-2</v>
      </c>
      <c r="G6" s="68">
        <v>27.72</v>
      </c>
      <c r="H6" s="68">
        <v>1.2370000000000001</v>
      </c>
      <c r="I6" s="68" t="s">
        <v>460</v>
      </c>
      <c r="J6" s="68">
        <v>1.0659999999999999E-2</v>
      </c>
      <c r="K6" s="68">
        <v>0.01</v>
      </c>
      <c r="L6" s="68">
        <v>1.635E-2</v>
      </c>
      <c r="M6" s="77">
        <f t="shared" si="0"/>
        <v>65.866860000000003</v>
      </c>
      <c r="N6" s="68">
        <v>3</v>
      </c>
      <c r="O6" s="67">
        <f t="shared" si="1"/>
        <v>68.866860000000003</v>
      </c>
      <c r="AF6" s="150"/>
      <c r="AG6" s="100" t="s">
        <v>275</v>
      </c>
      <c r="AH6" s="83">
        <v>1.1089</v>
      </c>
      <c r="AI6" s="83">
        <v>-0.94040000000000001</v>
      </c>
      <c r="AJ6" s="83">
        <v>0.98723000000000005</v>
      </c>
      <c r="AL6" s="72" t="s">
        <v>438</v>
      </c>
      <c r="AM6" s="71"/>
      <c r="AN6" s="71"/>
      <c r="AO6" s="71"/>
      <c r="AP6" s="71"/>
      <c r="AQ6" s="71"/>
      <c r="AR6" s="71"/>
      <c r="AS6" s="71"/>
      <c r="AT6" s="71"/>
      <c r="AU6" s="146"/>
      <c r="AV6" s="103"/>
      <c r="AW6" s="103"/>
      <c r="AX6" s="70"/>
    </row>
    <row r="7" spans="1:50" s="84" customFormat="1">
      <c r="A7" s="139" t="s">
        <v>465</v>
      </c>
      <c r="B7" s="68">
        <v>54.61</v>
      </c>
      <c r="C7" s="68">
        <v>2.6599999999999999E-2</v>
      </c>
      <c r="D7" s="68">
        <v>0.41899999999999998</v>
      </c>
      <c r="E7" s="68">
        <v>5.3559999999999999</v>
      </c>
      <c r="F7" s="68">
        <v>7.6730000000000007E-2</v>
      </c>
      <c r="G7" s="68">
        <v>14.47</v>
      </c>
      <c r="H7" s="68">
        <v>4.1310000000000002</v>
      </c>
      <c r="I7" s="68" t="s">
        <v>460</v>
      </c>
      <c r="J7" s="68">
        <v>1.2359999999999999E-2</v>
      </c>
      <c r="K7" s="68" t="s">
        <v>424</v>
      </c>
      <c r="L7" s="68" t="s">
        <v>424</v>
      </c>
      <c r="M7" s="77">
        <f t="shared" si="0"/>
        <v>79.101690000000005</v>
      </c>
      <c r="N7" s="68">
        <v>6.91</v>
      </c>
      <c r="O7" s="67">
        <f t="shared" si="1"/>
        <v>86.011690000000002</v>
      </c>
      <c r="AF7" s="150"/>
      <c r="AG7" s="100" t="s">
        <v>279</v>
      </c>
      <c r="AH7" s="83">
        <v>0.92400000000000004</v>
      </c>
      <c r="AI7" s="83">
        <v>2.23E-2</v>
      </c>
      <c r="AJ7" s="83">
        <v>0.98331999999999997</v>
      </c>
      <c r="AL7" s="139" t="s">
        <v>462</v>
      </c>
      <c r="AM7" s="68">
        <v>43.42496285289748</v>
      </c>
      <c r="AN7" s="68">
        <v>1.2047708927352315E-2</v>
      </c>
      <c r="AO7" s="68">
        <v>0.26504959640175096</v>
      </c>
      <c r="AP7" s="68">
        <v>10.126099353439621</v>
      </c>
      <c r="AQ7" s="68">
        <v>0.10240552588249469</v>
      </c>
      <c r="AR7" s="68">
        <v>44.732139271515202</v>
      </c>
      <c r="AS7" s="68">
        <v>1.263001485884101</v>
      </c>
      <c r="AT7" s="68">
        <v>6.0238544636761579E-2</v>
      </c>
      <c r="AU7" s="114">
        <v>0</v>
      </c>
      <c r="AV7" s="80">
        <v>1.4055660415244369E-2</v>
      </c>
      <c r="AW7" s="102"/>
      <c r="AX7" s="68">
        <f t="shared" ref="AX7:AX21" si="2">SUM(AM7:AV7)</f>
        <v>100.00000000000001</v>
      </c>
    </row>
    <row r="8" spans="1:50" s="84" customFormat="1">
      <c r="A8" s="139" t="s">
        <v>466</v>
      </c>
      <c r="B8" s="68">
        <v>18.53</v>
      </c>
      <c r="C8" s="68">
        <v>3.3599999999999998E-2</v>
      </c>
      <c r="D8" s="68">
        <v>0.47799999999999998</v>
      </c>
      <c r="E8" s="68">
        <v>7.2350000000000003</v>
      </c>
      <c r="F8" s="68">
        <v>8.3360000000000004E-2</v>
      </c>
      <c r="G8" s="68">
        <v>34.880000000000003</v>
      </c>
      <c r="H8" s="68">
        <v>3.4009999999999998</v>
      </c>
      <c r="I8" s="68" t="s">
        <v>460</v>
      </c>
      <c r="J8" s="68">
        <v>8.5900000000000004E-3</v>
      </c>
      <c r="K8" s="68" t="s">
        <v>424</v>
      </c>
      <c r="L8" s="68">
        <v>2.6800000000000001E-2</v>
      </c>
      <c r="M8" s="77">
        <f t="shared" si="0"/>
        <v>64.676349999999999</v>
      </c>
      <c r="N8" s="68">
        <v>3.13</v>
      </c>
      <c r="O8" s="67">
        <f t="shared" si="1"/>
        <v>67.806349999999995</v>
      </c>
      <c r="AF8" s="150"/>
      <c r="AG8" s="100" t="s">
        <v>353</v>
      </c>
      <c r="AH8" s="83">
        <v>1.0157</v>
      </c>
      <c r="AI8" s="83">
        <v>-8.5999999999999993E-2</v>
      </c>
      <c r="AJ8" s="83">
        <v>0.99983999999999995</v>
      </c>
      <c r="AL8" s="139" t="s">
        <v>463</v>
      </c>
      <c r="AM8" s="68">
        <v>49.708732033470788</v>
      </c>
      <c r="AN8" s="68">
        <v>1.2011050166152859E-2</v>
      </c>
      <c r="AO8" s="68">
        <v>0.3242983544861272</v>
      </c>
      <c r="AP8" s="68">
        <v>8.4537774752772545</v>
      </c>
      <c r="AQ8" s="68">
        <v>0.12511510589742564</v>
      </c>
      <c r="AR8" s="68">
        <v>38.110061256355849</v>
      </c>
      <c r="AS8" s="68">
        <v>3.1649117187812785</v>
      </c>
      <c r="AT8" s="68">
        <v>7.3067221844096572E-2</v>
      </c>
      <c r="AU8" s="114">
        <v>1.801657524922929E-2</v>
      </c>
      <c r="AV8" s="80">
        <v>1.000920847179405E-2</v>
      </c>
      <c r="AW8" s="101"/>
      <c r="AX8" s="68">
        <f t="shared" si="2"/>
        <v>100.00000000000001</v>
      </c>
    </row>
    <row r="9" spans="1:50" s="84" customFormat="1">
      <c r="A9" s="139" t="s">
        <v>467</v>
      </c>
      <c r="B9" s="96">
        <v>24.89</v>
      </c>
      <c r="C9" s="96">
        <v>5.3030000000000001E-2</v>
      </c>
      <c r="D9" s="96">
        <v>1.3160000000000001</v>
      </c>
      <c r="E9" s="96">
        <v>5.0640000000000001</v>
      </c>
      <c r="F9" s="96">
        <v>0.14119999999999999</v>
      </c>
      <c r="G9" s="96">
        <v>30.35</v>
      </c>
      <c r="H9" s="96">
        <v>0.7702</v>
      </c>
      <c r="I9" s="96" t="s">
        <v>460</v>
      </c>
      <c r="J9" s="96">
        <v>0.2782</v>
      </c>
      <c r="K9" s="96" t="s">
        <v>424</v>
      </c>
      <c r="L9" s="96" t="s">
        <v>424</v>
      </c>
      <c r="M9" s="77">
        <f t="shared" si="0"/>
        <v>62.862630000000003</v>
      </c>
      <c r="N9" s="96">
        <v>3.16</v>
      </c>
      <c r="O9" s="67">
        <f t="shared" si="1"/>
        <v>66.022630000000007</v>
      </c>
      <c r="AF9" s="150"/>
      <c r="AG9" s="100" t="s">
        <v>287</v>
      </c>
      <c r="AH9" s="83">
        <v>1.0346</v>
      </c>
      <c r="AI9" s="83">
        <v>-0.33289999999999997</v>
      </c>
      <c r="AJ9" s="83">
        <v>0.99634999999999996</v>
      </c>
      <c r="AL9" s="139" t="s">
        <v>464</v>
      </c>
      <c r="AM9" s="68">
        <v>46.208409726187966</v>
      </c>
      <c r="AN9" s="68">
        <v>1.0018735034514541E-2</v>
      </c>
      <c r="AO9" s="68">
        <v>0.26249085790428101</v>
      </c>
      <c r="AP9" s="68">
        <v>9.8935008465831107</v>
      </c>
      <c r="AQ9" s="68">
        <v>0.12022482041417451</v>
      </c>
      <c r="AR9" s="68">
        <v>41.367356957510545</v>
      </c>
      <c r="AS9" s="68">
        <v>2.0688687846272531</v>
      </c>
      <c r="AT9" s="68">
        <v>6.5121777724344521E-2</v>
      </c>
      <c r="AU9" s="114">
        <v>0</v>
      </c>
      <c r="AV9" s="80">
        <v>4.0074940138058171E-3</v>
      </c>
      <c r="AW9" s="101"/>
      <c r="AX9" s="68">
        <f t="shared" si="2"/>
        <v>100</v>
      </c>
    </row>
    <row r="10" spans="1:50" s="84" customFormat="1">
      <c r="A10" s="139" t="s">
        <v>468</v>
      </c>
      <c r="B10" s="96">
        <v>32.020000000000003</v>
      </c>
      <c r="C10" s="96">
        <v>6.4490000000000006E-2</v>
      </c>
      <c r="D10" s="96">
        <v>1.599</v>
      </c>
      <c r="E10" s="96">
        <v>3.9689999999999999</v>
      </c>
      <c r="F10" s="96">
        <v>6.5629999999999994E-2</v>
      </c>
      <c r="G10" s="96">
        <v>27.85</v>
      </c>
      <c r="H10" s="96">
        <v>0.2757</v>
      </c>
      <c r="I10" s="96" t="s">
        <v>460</v>
      </c>
      <c r="J10" s="96">
        <v>0.1983</v>
      </c>
      <c r="K10" s="96">
        <v>1.7100000000000001E-2</v>
      </c>
      <c r="L10" s="96" t="s">
        <v>424</v>
      </c>
      <c r="M10" s="77">
        <f t="shared" si="0"/>
        <v>66.059219999999996</v>
      </c>
      <c r="N10" s="96">
        <v>2.5</v>
      </c>
      <c r="O10" s="67">
        <f t="shared" si="1"/>
        <v>68.559219999999996</v>
      </c>
      <c r="AF10" s="150"/>
      <c r="AG10" s="100" t="s">
        <v>387</v>
      </c>
      <c r="AH10" s="83">
        <v>1.0992999999999999</v>
      </c>
      <c r="AI10" s="83">
        <v>-0.59570000000000001</v>
      </c>
      <c r="AJ10" s="83">
        <v>0.97902</v>
      </c>
      <c r="AL10" s="139" t="s">
        <v>465</v>
      </c>
      <c r="AM10" s="68">
        <v>68.727026305521903</v>
      </c>
      <c r="AN10" s="68">
        <v>1.0267572951105817E-3</v>
      </c>
      <c r="AO10" s="68">
        <v>0.21869930385855391</v>
      </c>
      <c r="AP10" s="68">
        <v>7.1677926771669709</v>
      </c>
      <c r="AQ10" s="68">
        <v>8.2140583608846532E-2</v>
      </c>
      <c r="AR10" s="68">
        <v>18.242396862229704</v>
      </c>
      <c r="AS10" s="68">
        <v>5.4736431402345112</v>
      </c>
      <c r="AT10" s="68">
        <v>4.0043534509312688E-2</v>
      </c>
      <c r="AU10" s="114">
        <v>3.696326262398094E-2</v>
      </c>
      <c r="AV10" s="80">
        <v>1.0267572951105816E-2</v>
      </c>
      <c r="AW10" s="101"/>
      <c r="AX10" s="68">
        <f t="shared" si="2"/>
        <v>100</v>
      </c>
    </row>
    <row r="11" spans="1:50" s="84" customFormat="1">
      <c r="A11" s="139" t="s">
        <v>469</v>
      </c>
      <c r="B11" s="96">
        <v>33.72</v>
      </c>
      <c r="C11" s="96">
        <v>5.3350000000000002E-2</v>
      </c>
      <c r="D11" s="96">
        <v>1.571</v>
      </c>
      <c r="E11" s="96">
        <v>5.6260000000000003</v>
      </c>
      <c r="F11" s="96">
        <v>8.0280000000000004E-2</v>
      </c>
      <c r="G11" s="96">
        <v>24.71</v>
      </c>
      <c r="H11" s="96">
        <v>1.349</v>
      </c>
      <c r="I11" s="96" t="s">
        <v>460</v>
      </c>
      <c r="J11" s="96">
        <v>0.26650000000000001</v>
      </c>
      <c r="K11" s="96" t="s">
        <v>424</v>
      </c>
      <c r="L11" s="96" t="s">
        <v>424</v>
      </c>
      <c r="M11" s="77">
        <f t="shared" si="0"/>
        <v>67.376129999999989</v>
      </c>
      <c r="N11" s="96">
        <v>3.59</v>
      </c>
      <c r="O11" s="67">
        <f t="shared" si="1"/>
        <v>70.966129999999993</v>
      </c>
      <c r="AF11" s="150"/>
      <c r="AG11" s="100" t="s">
        <v>291</v>
      </c>
      <c r="AH11" s="83">
        <v>1.0669</v>
      </c>
      <c r="AI11" s="83">
        <v>1.6E-2</v>
      </c>
      <c r="AJ11" s="83">
        <v>0.99551999999999996</v>
      </c>
      <c r="AL11" s="139" t="s">
        <v>466</v>
      </c>
      <c r="AM11" s="68">
        <v>30.309637176015098</v>
      </c>
      <c r="AN11" s="68">
        <v>8.7992882353516294E-3</v>
      </c>
      <c r="AO11" s="68">
        <v>0.55239976144151892</v>
      </c>
      <c r="AP11" s="68">
        <v>10.788905075233915</v>
      </c>
      <c r="AQ11" s="68">
        <v>0.10950225359548696</v>
      </c>
      <c r="AR11" s="68">
        <v>52.984425259823432</v>
      </c>
      <c r="AS11" s="68">
        <v>5.1671375915370401</v>
      </c>
      <c r="AT11" s="68">
        <v>7.2349703268446725E-2</v>
      </c>
      <c r="AU11" s="114">
        <v>0</v>
      </c>
      <c r="AV11" s="80">
        <v>6.8438908497179349E-3</v>
      </c>
      <c r="AW11" s="101"/>
      <c r="AX11" s="68">
        <f t="shared" si="2"/>
        <v>100</v>
      </c>
    </row>
    <row r="12" spans="1:50">
      <c r="A12" s="139" t="s">
        <v>470</v>
      </c>
      <c r="B12" s="96">
        <v>23.76</v>
      </c>
      <c r="C12" s="96">
        <v>2.5399999999999999E-2</v>
      </c>
      <c r="D12" s="96">
        <v>0.1231</v>
      </c>
      <c r="E12" s="96">
        <v>5.3220000000000001</v>
      </c>
      <c r="F12" s="96">
        <v>9.1289999999999996E-2</v>
      </c>
      <c r="G12" s="96">
        <v>30.21</v>
      </c>
      <c r="H12" s="96">
        <v>2.6539999999999999</v>
      </c>
      <c r="I12" s="96" t="s">
        <v>460</v>
      </c>
      <c r="J12" s="96">
        <v>1.379E-2</v>
      </c>
      <c r="K12" s="96">
        <v>3.2399999999999998E-2</v>
      </c>
      <c r="L12" s="96">
        <v>1.5949999999999999E-2</v>
      </c>
      <c r="M12" s="77">
        <f t="shared" si="0"/>
        <v>62.247929999999997</v>
      </c>
      <c r="N12" s="96">
        <v>2.54</v>
      </c>
      <c r="O12" s="67">
        <f t="shared" si="1"/>
        <v>64.787930000000003</v>
      </c>
      <c r="AF12" s="150"/>
      <c r="AG12" s="99" t="s">
        <v>420</v>
      </c>
      <c r="AH12" s="98">
        <f>MAX(AH3:AH11)</f>
        <v>1.1089</v>
      </c>
      <c r="AI12" s="98">
        <f>MAX(AI3:AI11)</f>
        <v>0.15160000000000001</v>
      </c>
      <c r="AJ12" s="98">
        <f>MAX(AJ3:AJ11)</f>
        <v>0.99983999999999995</v>
      </c>
      <c r="AL12" s="139" t="s">
        <v>467</v>
      </c>
      <c r="AM12" s="68">
        <v>40.157107330359608</v>
      </c>
      <c r="AN12" s="68">
        <v>5.8224450321714756E-2</v>
      </c>
      <c r="AO12" s="68">
        <v>1.9549599336833383</v>
      </c>
      <c r="AP12" s="68">
        <v>8.210634350451981</v>
      </c>
      <c r="AQ12" s="68">
        <v>0.21118698930249083</v>
      </c>
      <c r="AR12" s="68">
        <v>47.434176765483762</v>
      </c>
      <c r="AS12" s="68">
        <v>1.5049540125527969</v>
      </c>
      <c r="AT12" s="68">
        <v>6.315872577270755E-2</v>
      </c>
      <c r="AU12" s="114">
        <v>0.39671574625981926</v>
      </c>
      <c r="AV12" s="80">
        <v>8.8816958117869972E-3</v>
      </c>
      <c r="AW12" s="101"/>
      <c r="AX12" s="68">
        <f t="shared" si="2"/>
        <v>100.00000000000001</v>
      </c>
    </row>
    <row r="13" spans="1:50" s="84" customFormat="1">
      <c r="A13" s="139" t="s">
        <v>471</v>
      </c>
      <c r="B13" s="96">
        <v>45.67</v>
      </c>
      <c r="C13" s="96">
        <v>2.6880000000000002</v>
      </c>
      <c r="D13" s="96">
        <v>15.67</v>
      </c>
      <c r="E13" s="96">
        <v>14.8</v>
      </c>
      <c r="F13" s="96">
        <v>0.2213</v>
      </c>
      <c r="G13" s="96">
        <v>4.04</v>
      </c>
      <c r="H13" s="96">
        <v>5.6539999999999999</v>
      </c>
      <c r="I13" s="96">
        <v>4.4850000000000003</v>
      </c>
      <c r="J13" s="96">
        <v>1.3759999999999999</v>
      </c>
      <c r="K13" s="96">
        <v>0.97699999999999998</v>
      </c>
      <c r="L13" s="96">
        <v>0.13869999999999999</v>
      </c>
      <c r="M13" s="77">
        <f t="shared" si="0"/>
        <v>95.720000000000013</v>
      </c>
      <c r="N13" s="96">
        <v>3.33</v>
      </c>
      <c r="O13" s="67">
        <f t="shared" si="1"/>
        <v>99.050000000000011</v>
      </c>
      <c r="AF13" s="150"/>
      <c r="AG13" s="99" t="s">
        <v>421</v>
      </c>
      <c r="AH13" s="98">
        <f>MIN(AH3:AH11)</f>
        <v>0.92400000000000004</v>
      </c>
      <c r="AI13" s="98">
        <f>MIN(AI3:AI11)</f>
        <v>-2.7496999999999998</v>
      </c>
      <c r="AJ13" s="98">
        <f>MIN(AJ3:AJ11)</f>
        <v>0.97902</v>
      </c>
      <c r="AL13" s="139" t="s">
        <v>468</v>
      </c>
      <c r="AM13" s="68">
        <v>49.046205113964071</v>
      </c>
      <c r="AN13" s="68">
        <v>5.76762865016128E-2</v>
      </c>
      <c r="AO13" s="68">
        <v>2.1959712045799242</v>
      </c>
      <c r="AP13" s="68">
        <v>5.962019097259307</v>
      </c>
      <c r="AQ13" s="68">
        <v>9.0786747271057178E-2</v>
      </c>
      <c r="AR13" s="68">
        <v>41.47565847093756</v>
      </c>
      <c r="AS13" s="68">
        <v>0.79251489970734623</v>
      </c>
      <c r="AT13" s="68">
        <v>4.8063572084677333E-2</v>
      </c>
      <c r="AU13" s="114">
        <v>0.32255997265716785</v>
      </c>
      <c r="AV13" s="80">
        <v>8.5446350372759706E-3</v>
      </c>
      <c r="AW13" s="101"/>
      <c r="AX13" s="68">
        <f t="shared" si="2"/>
        <v>100.00000000000001</v>
      </c>
    </row>
    <row r="14" spans="1:50" s="84" customFormat="1" ht="12" customHeight="1">
      <c r="A14" s="139" t="s">
        <v>472</v>
      </c>
      <c r="B14" s="96">
        <v>47.78</v>
      </c>
      <c r="C14" s="96">
        <v>2.6469999999999998</v>
      </c>
      <c r="D14" s="96">
        <v>15.7</v>
      </c>
      <c r="E14" s="96">
        <v>12.99</v>
      </c>
      <c r="F14" s="96">
        <v>0.2606</v>
      </c>
      <c r="G14" s="96">
        <v>4.0049999999999999</v>
      </c>
      <c r="H14" s="96">
        <v>8.7420000000000009</v>
      </c>
      <c r="I14" s="96">
        <v>2.4289999999999998</v>
      </c>
      <c r="J14" s="96">
        <v>2.032</v>
      </c>
      <c r="K14" s="96">
        <v>0.92900000000000005</v>
      </c>
      <c r="L14" s="96">
        <v>1.4500000000000001E-2</v>
      </c>
      <c r="M14" s="77">
        <f t="shared" si="0"/>
        <v>97.529099999999985</v>
      </c>
      <c r="N14" s="96">
        <v>3.15</v>
      </c>
      <c r="O14" s="67">
        <f t="shared" si="1"/>
        <v>100.67909999999999</v>
      </c>
      <c r="AF14" s="135"/>
      <c r="AG14" s="100"/>
      <c r="AH14" s="64"/>
      <c r="AI14" s="64"/>
      <c r="AJ14" s="64"/>
      <c r="AL14" s="139" t="s">
        <v>469</v>
      </c>
      <c r="AM14" s="68">
        <v>49.539905527268267</v>
      </c>
      <c r="AN14" s="68">
        <v>5.4188904566182035E-2</v>
      </c>
      <c r="AO14" s="68">
        <v>2.0663353986463</v>
      </c>
      <c r="AP14" s="68">
        <v>8.4565364088092778</v>
      </c>
      <c r="AQ14" s="68">
        <v>0.11042267345561622</v>
      </c>
      <c r="AR14" s="68">
        <v>36.874015909044438</v>
      </c>
      <c r="AS14" s="68">
        <v>2.4252090873770524</v>
      </c>
      <c r="AT14" s="68">
        <v>8.9974030223094692E-2</v>
      </c>
      <c r="AU14" s="114">
        <v>0.37114287467026563</v>
      </c>
      <c r="AV14" s="80">
        <v>1.2269185939512914E-2</v>
      </c>
      <c r="AW14" s="101"/>
      <c r="AX14" s="68">
        <f t="shared" si="2"/>
        <v>100.00000000000001</v>
      </c>
    </row>
    <row r="15" spans="1:50" s="84" customFormat="1">
      <c r="A15" s="139" t="s">
        <v>473</v>
      </c>
      <c r="B15" s="96">
        <v>46.53</v>
      </c>
      <c r="C15" s="96">
        <v>3.2</v>
      </c>
      <c r="D15" s="96">
        <v>15.68</v>
      </c>
      <c r="E15" s="96">
        <v>16.07</v>
      </c>
      <c r="F15" s="96">
        <v>0.18099999999999999</v>
      </c>
      <c r="G15" s="96">
        <v>2.6080000000000001</v>
      </c>
      <c r="H15" s="96">
        <v>9.7620000000000005</v>
      </c>
      <c r="I15" s="96">
        <v>2.718</v>
      </c>
      <c r="J15" s="96">
        <v>0.57210000000000005</v>
      </c>
      <c r="K15" s="96">
        <v>0.41</v>
      </c>
      <c r="L15" s="96">
        <v>4.7399999999999998E-2</v>
      </c>
      <c r="M15" s="77">
        <f t="shared" si="0"/>
        <v>97.778499999999994</v>
      </c>
      <c r="N15" s="96">
        <v>3.14</v>
      </c>
      <c r="O15" s="67">
        <f t="shared" si="1"/>
        <v>100.91849999999999</v>
      </c>
      <c r="AF15" s="135"/>
      <c r="AG15" s="100"/>
      <c r="AH15" s="83"/>
      <c r="AI15" s="83"/>
      <c r="AJ15" s="83"/>
      <c r="AL15" s="139" t="s">
        <v>470</v>
      </c>
      <c r="AM15" s="68">
        <v>38.875850507839466</v>
      </c>
      <c r="AN15" s="68">
        <v>7.8887683660388529E-3</v>
      </c>
      <c r="AO15" s="68">
        <v>0.23863524307267528</v>
      </c>
      <c r="AP15" s="68">
        <v>8.6855339710087769</v>
      </c>
      <c r="AQ15" s="68">
        <v>0.13016467803964107</v>
      </c>
      <c r="AR15" s="68">
        <v>47.701410117345439</v>
      </c>
      <c r="AS15" s="68">
        <v>4.2983926634454193</v>
      </c>
      <c r="AT15" s="68">
        <v>4.8318706241987974E-2</v>
      </c>
      <c r="AU15" s="114">
        <v>0</v>
      </c>
      <c r="AV15" s="80">
        <v>1.3805344640567993E-2</v>
      </c>
      <c r="AW15" s="63"/>
      <c r="AX15" s="68">
        <f t="shared" si="2"/>
        <v>100.00000000000001</v>
      </c>
    </row>
    <row r="16" spans="1:50" s="84" customFormat="1">
      <c r="A16" s="139" t="s">
        <v>474</v>
      </c>
      <c r="B16" s="96">
        <v>44.57</v>
      </c>
      <c r="C16" s="96">
        <v>1.8740000000000001</v>
      </c>
      <c r="D16" s="96">
        <v>18.11</v>
      </c>
      <c r="E16" s="96">
        <v>12.59</v>
      </c>
      <c r="F16" s="96">
        <v>0.1487</v>
      </c>
      <c r="G16" s="96">
        <v>3.3889999999999998</v>
      </c>
      <c r="H16" s="96">
        <v>13.04</v>
      </c>
      <c r="I16" s="96">
        <v>2.2389999999999999</v>
      </c>
      <c r="J16" s="96">
        <v>0.52139999999999997</v>
      </c>
      <c r="K16" s="96">
        <v>0.25800000000000001</v>
      </c>
      <c r="L16" s="96">
        <v>3.2899999999999999E-2</v>
      </c>
      <c r="M16" s="77">
        <f t="shared" si="0"/>
        <v>96.772999999999996</v>
      </c>
      <c r="N16" s="96">
        <v>4.05</v>
      </c>
      <c r="O16" s="67">
        <f t="shared" si="1"/>
        <v>100.82299999999999</v>
      </c>
      <c r="AF16" s="135"/>
      <c r="AG16" s="100"/>
      <c r="AH16" s="83"/>
      <c r="AI16" s="83"/>
      <c r="AJ16" s="83"/>
      <c r="AL16" s="139" t="s">
        <v>471</v>
      </c>
      <c r="AM16" s="68">
        <v>48.895728818979471</v>
      </c>
      <c r="AN16" s="68">
        <v>2.7511842184158461</v>
      </c>
      <c r="AO16" s="68">
        <v>16.336218096056605</v>
      </c>
      <c r="AP16" s="68">
        <v>14.581376291647514</v>
      </c>
      <c r="AQ16" s="68">
        <v>0.2288489596866069</v>
      </c>
      <c r="AR16" s="68">
        <v>4.2521935522555117</v>
      </c>
      <c r="AS16" s="68">
        <v>5.946075590110528</v>
      </c>
      <c r="AT16" s="68">
        <v>4.7358743229468558</v>
      </c>
      <c r="AU16" s="114">
        <v>1.2701616932824338</v>
      </c>
      <c r="AV16" s="80">
        <v>1.0023384566186317</v>
      </c>
      <c r="AW16" s="97"/>
      <c r="AX16" s="68">
        <f t="shared" si="2"/>
        <v>99.999999999999986</v>
      </c>
    </row>
    <row r="17" spans="1:50" s="84" customFormat="1">
      <c r="A17" s="139" t="s">
        <v>475</v>
      </c>
      <c r="B17" s="96">
        <v>48.1</v>
      </c>
      <c r="C17" s="96">
        <v>1.998</v>
      </c>
      <c r="D17" s="96">
        <v>17.190000000000001</v>
      </c>
      <c r="E17" s="96">
        <v>10.29</v>
      </c>
      <c r="F17" s="96">
        <v>0.1547</v>
      </c>
      <c r="G17" s="96">
        <v>4.4989999999999997</v>
      </c>
      <c r="H17" s="96">
        <v>10.77</v>
      </c>
      <c r="I17" s="96">
        <v>2.8530000000000002</v>
      </c>
      <c r="J17" s="96">
        <v>1.36</v>
      </c>
      <c r="K17" s="96">
        <v>0.27300000000000002</v>
      </c>
      <c r="L17" s="96">
        <v>1.6299999999999999E-2</v>
      </c>
      <c r="M17" s="77">
        <f t="shared" si="0"/>
        <v>97.503999999999991</v>
      </c>
      <c r="N17" s="96">
        <v>2.69</v>
      </c>
      <c r="O17" s="67">
        <f t="shared" si="1"/>
        <v>100.19399999999999</v>
      </c>
      <c r="AF17" s="135"/>
      <c r="AG17" s="100"/>
      <c r="AH17" s="83"/>
      <c r="AI17" s="83"/>
      <c r="AJ17" s="83"/>
      <c r="AL17" s="139" t="s">
        <v>472</v>
      </c>
      <c r="AM17" s="68">
        <v>49.329000845036425</v>
      </c>
      <c r="AN17" s="68">
        <v>2.7342964065832365</v>
      </c>
      <c r="AO17" s="68">
        <v>15.95408635467386</v>
      </c>
      <c r="AP17" s="68">
        <v>12.925033197859245</v>
      </c>
      <c r="AQ17" s="68">
        <v>0.26658886966319267</v>
      </c>
      <c r="AR17" s="68">
        <v>4.1406784435233996</v>
      </c>
      <c r="AS17" s="68">
        <v>9.1424892358456411</v>
      </c>
      <c r="AT17" s="68">
        <v>2.6286668544525376</v>
      </c>
      <c r="AU17" s="114">
        <v>1.9546497122852204</v>
      </c>
      <c r="AV17" s="80">
        <v>0.92451008007726065</v>
      </c>
      <c r="AW17" s="97"/>
      <c r="AX17" s="68">
        <f t="shared" si="2"/>
        <v>100.00000000000001</v>
      </c>
    </row>
    <row r="18" spans="1:50" s="84" customFormat="1">
      <c r="A18" s="139" t="s">
        <v>476</v>
      </c>
      <c r="B18" s="96">
        <v>44.05</v>
      </c>
      <c r="C18" s="96">
        <v>1.6220000000000001</v>
      </c>
      <c r="D18" s="96">
        <v>14.81</v>
      </c>
      <c r="E18" s="96">
        <v>13.24</v>
      </c>
      <c r="F18" s="96">
        <v>0.19020000000000001</v>
      </c>
      <c r="G18" s="96">
        <v>8.2889999999999997</v>
      </c>
      <c r="H18" s="96">
        <v>11.84</v>
      </c>
      <c r="I18" s="96">
        <v>2.3180000000000001</v>
      </c>
      <c r="J18" s="96">
        <v>0.48549999999999999</v>
      </c>
      <c r="K18" s="96">
        <v>0.1404</v>
      </c>
      <c r="L18" s="96">
        <v>0.2074</v>
      </c>
      <c r="M18" s="77">
        <f t="shared" si="0"/>
        <v>97.19250000000001</v>
      </c>
      <c r="N18" s="96">
        <v>1.58</v>
      </c>
      <c r="O18" s="67">
        <f t="shared" si="1"/>
        <v>98.772500000000008</v>
      </c>
      <c r="AF18" s="135"/>
      <c r="AG18" s="100"/>
      <c r="AH18" s="83"/>
      <c r="AI18" s="83"/>
      <c r="AJ18" s="83"/>
      <c r="AL18" s="139" t="s">
        <v>473</v>
      </c>
      <c r="AM18" s="68">
        <v>48.098001931366795</v>
      </c>
      <c r="AN18" s="68">
        <v>3.2594303463518077</v>
      </c>
      <c r="AO18" s="68">
        <v>15.632124403914505</v>
      </c>
      <c r="AP18" s="68">
        <v>16.147819247961614</v>
      </c>
      <c r="AQ18" s="68">
        <v>0.17820343066492778</v>
      </c>
      <c r="AR18" s="68">
        <v>2.5794697701275306</v>
      </c>
      <c r="AS18" s="68">
        <v>10.046093959998805</v>
      </c>
      <c r="AT18" s="68">
        <v>3.1927285035889574</v>
      </c>
      <c r="AU18" s="114">
        <v>0.45297520085219078</v>
      </c>
      <c r="AV18" s="80">
        <v>0.41315320517287729</v>
      </c>
      <c r="AW18" s="97"/>
      <c r="AX18" s="68">
        <f t="shared" si="2"/>
        <v>100</v>
      </c>
    </row>
    <row r="19" spans="1:50" s="84" customFormat="1">
      <c r="A19" s="95" t="s">
        <v>440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37"/>
      <c r="O19" s="94"/>
      <c r="AF19" s="135"/>
      <c r="AG19" s="100"/>
      <c r="AH19" s="83"/>
      <c r="AI19" s="83"/>
      <c r="AJ19" s="83"/>
      <c r="AL19" s="139" t="s">
        <v>474</v>
      </c>
      <c r="AM19" s="68">
        <v>46.509241269366811</v>
      </c>
      <c r="AN19" s="68">
        <v>1.9060429432571115</v>
      </c>
      <c r="AO19" s="68">
        <v>18.379913316395154</v>
      </c>
      <c r="AP19" s="68">
        <v>12.59801723708464</v>
      </c>
      <c r="AQ19" s="68">
        <v>0.14845812783340803</v>
      </c>
      <c r="AR19" s="68">
        <v>3.5281223534100525</v>
      </c>
      <c r="AS19" s="68">
        <v>13.459871469137648</v>
      </c>
      <c r="AT19" s="68">
        <v>2.7130971952373835</v>
      </c>
      <c r="AU19" s="114">
        <v>0.47825437154386485</v>
      </c>
      <c r="AV19" s="80">
        <v>0.27898171673392119</v>
      </c>
      <c r="AW19" s="97"/>
      <c r="AX19" s="68">
        <f t="shared" si="2"/>
        <v>100</v>
      </c>
    </row>
    <row r="20" spans="1:50" s="84" customFormat="1">
      <c r="A20" s="139" t="s">
        <v>462</v>
      </c>
      <c r="B20" s="68">
        <f>100*B4/$M4</f>
        <v>42.831017153783641</v>
      </c>
      <c r="C20" s="68">
        <f t="shared" ref="C20:L34" si="3">100*C4/$M4</f>
        <v>3.7641725744554877E-2</v>
      </c>
      <c r="D20" s="68">
        <f t="shared" si="3"/>
        <v>0.52543511821205835</v>
      </c>
      <c r="E20" s="68">
        <f t="shared" si="3"/>
        <v>10.251561357097293</v>
      </c>
      <c r="F20" s="68">
        <f t="shared" si="3"/>
        <v>0.12917463003450336</v>
      </c>
      <c r="G20" s="68">
        <f t="shared" si="3"/>
        <v>45.216542159817159</v>
      </c>
      <c r="H20" s="68">
        <f t="shared" si="3"/>
        <v>0.94770402512422536</v>
      </c>
      <c r="I20" s="68"/>
      <c r="J20" s="68">
        <f t="shared" si="3"/>
        <v>1.1958605874401798E-2</v>
      </c>
      <c r="K20" s="68">
        <f t="shared" si="3"/>
        <v>3.7486821523383874E-2</v>
      </c>
      <c r="L20" s="68">
        <f t="shared" si="3"/>
        <v>1.1478402788771673E-2</v>
      </c>
      <c r="M20" s="67">
        <f>SUM(B20:L20)</f>
        <v>100</v>
      </c>
      <c r="N20" s="64"/>
      <c r="O20" s="64"/>
      <c r="AF20" s="135"/>
      <c r="AG20" s="100"/>
      <c r="AH20" s="83"/>
      <c r="AI20" s="83"/>
      <c r="AJ20" s="83"/>
      <c r="AL20" s="139" t="s">
        <v>475</v>
      </c>
      <c r="AM20" s="68">
        <v>48.832994782331618</v>
      </c>
      <c r="AN20" s="68">
        <v>2.0402676544390013</v>
      </c>
      <c r="AO20" s="68">
        <v>17.102800015931813</v>
      </c>
      <c r="AP20" s="68">
        <v>10.642450312661808</v>
      </c>
      <c r="AQ20" s="68">
        <v>0.16031385669335246</v>
      </c>
      <c r="AR20" s="68">
        <v>4.802445533118255</v>
      </c>
      <c r="AS20" s="68">
        <v>11.488827816943482</v>
      </c>
      <c r="AT20" s="68">
        <v>3.3078424343808499</v>
      </c>
      <c r="AU20" s="114">
        <v>1.3542040068506791</v>
      </c>
      <c r="AV20" s="80">
        <v>0.26785358664914172</v>
      </c>
      <c r="AW20" s="97"/>
      <c r="AX20" s="68">
        <f t="shared" si="2"/>
        <v>99.999999999999986</v>
      </c>
    </row>
    <row r="21" spans="1:50" s="84" customFormat="1">
      <c r="A21" s="139" t="s">
        <v>463</v>
      </c>
      <c r="B21" s="68">
        <f t="shared" ref="B21:L34" si="4">100*B5/$M5</f>
        <v>49.943064906007145</v>
      </c>
      <c r="C21" s="68">
        <f t="shared" si="4"/>
        <v>3.5737037554965115E-2</v>
      </c>
      <c r="D21" s="68">
        <f t="shared" si="4"/>
        <v>0.44334643691377007</v>
      </c>
      <c r="E21" s="68">
        <f t="shared" si="4"/>
        <v>8.0796780559051555</v>
      </c>
      <c r="F21" s="68">
        <f t="shared" si="3"/>
        <v>0.13585993448949679</v>
      </c>
      <c r="G21" s="68">
        <f t="shared" si="3"/>
        <v>38.430263573600165</v>
      </c>
      <c r="H21" s="68">
        <f t="shared" si="4"/>
        <v>2.8974376618062809</v>
      </c>
      <c r="I21" s="68"/>
      <c r="J21" s="68">
        <f t="shared" si="4"/>
        <v>1.4975520499223476E-2</v>
      </c>
      <c r="K21" s="68"/>
      <c r="L21" s="68">
        <f t="shared" si="4"/>
        <v>1.9636873223784143E-2</v>
      </c>
      <c r="M21" s="67">
        <f t="shared" ref="M21:M34" si="5">SUM(B21:L21)</f>
        <v>99.999999999999986</v>
      </c>
      <c r="N21" s="64"/>
      <c r="O21" s="64"/>
      <c r="AF21" s="135"/>
      <c r="AG21" s="100"/>
      <c r="AH21" s="83"/>
      <c r="AI21" s="83"/>
      <c r="AJ21" s="83"/>
      <c r="AL21" s="139" t="s">
        <v>476</v>
      </c>
      <c r="AM21" s="68">
        <v>47.693991245523279</v>
      </c>
      <c r="AN21" s="68">
        <v>1.60266613609232</v>
      </c>
      <c r="AO21" s="68">
        <v>15.562077198567451</v>
      </c>
      <c r="AP21" s="68">
        <v>12.263231197771589</v>
      </c>
      <c r="AQ21" s="68">
        <v>0.17807401512136886</v>
      </c>
      <c r="AR21" s="68">
        <v>8.084958217270195</v>
      </c>
      <c r="AS21" s="68">
        <v>11.389773179466774</v>
      </c>
      <c r="AT21" s="68">
        <v>2.665141265419817</v>
      </c>
      <c r="AU21" s="114">
        <v>0.40389972144846797</v>
      </c>
      <c r="AV21" s="80">
        <v>0.15618782331874254</v>
      </c>
      <c r="AW21" s="97"/>
      <c r="AX21" s="68">
        <f t="shared" si="2"/>
        <v>100</v>
      </c>
    </row>
    <row r="22" spans="1:50">
      <c r="A22" s="139" t="s">
        <v>464</v>
      </c>
      <c r="B22" s="68">
        <f t="shared" si="4"/>
        <v>45.318692890476335</v>
      </c>
      <c r="C22" s="68">
        <f t="shared" si="4"/>
        <v>4.8431031933205859E-2</v>
      </c>
      <c r="D22" s="68">
        <f t="shared" si="4"/>
        <v>0.2532381230864808</v>
      </c>
      <c r="E22" s="68">
        <f t="shared" si="4"/>
        <v>10.226690630159082</v>
      </c>
      <c r="F22" s="68">
        <f t="shared" si="3"/>
        <v>0.13383057883736982</v>
      </c>
      <c r="G22" s="68">
        <f t="shared" si="3"/>
        <v>42.084896714371993</v>
      </c>
      <c r="H22" s="68">
        <f t="shared" si="4"/>
        <v>1.8780309248080145</v>
      </c>
      <c r="I22" s="68"/>
      <c r="J22" s="68">
        <f t="shared" si="4"/>
        <v>1.6184163022193554E-2</v>
      </c>
      <c r="K22" s="68">
        <f t="shared" si="4"/>
        <v>1.5182141671851368E-2</v>
      </c>
      <c r="L22" s="68">
        <f t="shared" si="4"/>
        <v>2.4822801633476985E-2</v>
      </c>
      <c r="M22" s="67">
        <f t="shared" si="5"/>
        <v>100</v>
      </c>
      <c r="AF22" s="135"/>
      <c r="AG22" s="100"/>
      <c r="AH22" s="83"/>
      <c r="AI22" s="83"/>
      <c r="AJ22" s="83"/>
      <c r="AU22" s="112"/>
    </row>
    <row r="23" spans="1:50">
      <c r="A23" s="139" t="s">
        <v>465</v>
      </c>
      <c r="B23" s="68">
        <f t="shared" si="4"/>
        <v>69.037715881923631</v>
      </c>
      <c r="C23" s="68">
        <f t="shared" si="4"/>
        <v>3.3627600118278124E-2</v>
      </c>
      <c r="D23" s="68">
        <f t="shared" si="4"/>
        <v>0.52969791163753888</v>
      </c>
      <c r="E23" s="68">
        <f t="shared" si="4"/>
        <v>6.7710310614096869</v>
      </c>
      <c r="F23" s="68">
        <f t="shared" si="3"/>
        <v>9.7001720190807564E-2</v>
      </c>
      <c r="G23" s="68">
        <f t="shared" si="3"/>
        <v>18.292908786146036</v>
      </c>
      <c r="H23" s="68">
        <f t="shared" si="4"/>
        <v>5.2223915822784566</v>
      </c>
      <c r="I23" s="68"/>
      <c r="J23" s="68">
        <f t="shared" si="4"/>
        <v>1.5625456295560815E-2</v>
      </c>
      <c r="K23" s="68"/>
      <c r="L23" s="68"/>
      <c r="M23" s="67">
        <f t="shared" si="5"/>
        <v>100.00000000000001</v>
      </c>
      <c r="AF23" s="135"/>
      <c r="AG23" s="99"/>
      <c r="AH23" s="98"/>
      <c r="AI23" s="98"/>
      <c r="AJ23" s="98"/>
      <c r="AL23" s="90" t="s">
        <v>439</v>
      </c>
      <c r="AM23" s="88"/>
      <c r="AN23" s="88"/>
      <c r="AO23" s="88"/>
      <c r="AP23" s="88"/>
      <c r="AQ23" s="88"/>
      <c r="AR23" s="88"/>
      <c r="AS23" s="88"/>
      <c r="AT23" s="88"/>
      <c r="AU23" s="147"/>
      <c r="AV23" s="89"/>
      <c r="AW23" s="89"/>
      <c r="AX23" s="88"/>
    </row>
    <row r="24" spans="1:50">
      <c r="A24" s="139" t="s">
        <v>466</v>
      </c>
      <c r="B24" s="68">
        <f t="shared" si="4"/>
        <v>28.650349007017248</v>
      </c>
      <c r="C24" s="68">
        <f t="shared" si="4"/>
        <v>5.1950983628482432E-2</v>
      </c>
      <c r="D24" s="68">
        <f t="shared" si="4"/>
        <v>0.73906458852424417</v>
      </c>
      <c r="E24" s="68">
        <f t="shared" si="4"/>
        <v>11.186469242621143</v>
      </c>
      <c r="F24" s="68">
        <f t="shared" si="3"/>
        <v>0.12888791652590167</v>
      </c>
      <c r="G24" s="68">
        <f t="shared" si="3"/>
        <v>53.930068719091295</v>
      </c>
      <c r="H24" s="68">
        <f t="shared" si="4"/>
        <v>5.2584909321568079</v>
      </c>
      <c r="I24" s="68"/>
      <c r="J24" s="68">
        <f t="shared" si="4"/>
        <v>1.3281516350257861E-2</v>
      </c>
      <c r="K24" s="68"/>
      <c r="L24" s="68">
        <f t="shared" si="4"/>
        <v>4.14370940846229E-2</v>
      </c>
      <c r="M24" s="67">
        <f t="shared" si="5"/>
        <v>100</v>
      </c>
      <c r="AF24" s="135"/>
      <c r="AG24" s="99"/>
      <c r="AH24" s="98"/>
      <c r="AI24" s="98"/>
      <c r="AJ24" s="98"/>
      <c r="AL24" s="139" t="s">
        <v>462</v>
      </c>
      <c r="AM24" s="68">
        <f t="shared" ref="AM24:AU38" si="6">(AM$3*AM7)+AM$4</f>
        <v>42.824798514115912</v>
      </c>
      <c r="AN24" s="68">
        <f t="shared" si="6"/>
        <v>5.0695903778964699E-2</v>
      </c>
      <c r="AO24" s="68">
        <f t="shared" si="6"/>
        <v>0.41739173527167583</v>
      </c>
      <c r="AP24" s="68">
        <f t="shared" si="6"/>
        <v>10.288431573029195</v>
      </c>
      <c r="AQ24" s="68">
        <f t="shared" si="6"/>
        <v>0.1169227059154251</v>
      </c>
      <c r="AR24" s="68">
        <f t="shared" si="6"/>
        <v>45.348433858077996</v>
      </c>
      <c r="AS24" s="68">
        <f t="shared" si="6"/>
        <v>0.97380133729569085</v>
      </c>
      <c r="AT24" s="87">
        <f t="shared" si="6"/>
        <v>-0.52947976788080797</v>
      </c>
      <c r="AU24" s="114">
        <f t="shared" si="6"/>
        <v>1.6E-2</v>
      </c>
      <c r="AV24" s="80">
        <v>-1.1020718951629061E-2</v>
      </c>
      <c r="AX24" s="68">
        <f t="shared" ref="AX24:AX38" si="7">SUM(AM24:AV24)</f>
        <v>99.495975140652448</v>
      </c>
    </row>
    <row r="25" spans="1:50" ht="12" customHeight="1">
      <c r="A25" s="139" t="s">
        <v>467</v>
      </c>
      <c r="B25" s="68">
        <f t="shared" si="4"/>
        <v>39.594270872854032</v>
      </c>
      <c r="C25" s="68">
        <f t="shared" si="4"/>
        <v>8.4358544973380842E-2</v>
      </c>
      <c r="D25" s="68">
        <f t="shared" si="4"/>
        <v>2.0934536146515028</v>
      </c>
      <c r="E25" s="68">
        <f t="shared" si="4"/>
        <v>8.0556604138261463</v>
      </c>
      <c r="F25" s="68">
        <f t="shared" si="3"/>
        <v>0.22461675561458372</v>
      </c>
      <c r="G25" s="68">
        <f t="shared" si="3"/>
        <v>48.279876295344309</v>
      </c>
      <c r="H25" s="68">
        <f t="shared" si="4"/>
        <v>1.2252112264472548</v>
      </c>
      <c r="I25" s="68"/>
      <c r="J25" s="68">
        <f t="shared" si="4"/>
        <v>0.44255227628879035</v>
      </c>
      <c r="K25" s="68"/>
      <c r="L25" s="68"/>
      <c r="M25" s="67">
        <f t="shared" si="5"/>
        <v>100</v>
      </c>
      <c r="AF25" s="136"/>
      <c r="AG25" s="93"/>
      <c r="AH25" s="91"/>
      <c r="AI25" s="91"/>
      <c r="AJ25" s="91"/>
      <c r="AL25" s="139" t="s">
        <v>463</v>
      </c>
      <c r="AM25" s="68">
        <f t="shared" si="6"/>
        <v>49.419614269127599</v>
      </c>
      <c r="AN25" s="68">
        <f t="shared" si="6"/>
        <v>5.0659402650438404E-2</v>
      </c>
      <c r="AO25" s="68">
        <f t="shared" si="6"/>
        <v>0.47680638987868834</v>
      </c>
      <c r="AP25" s="68">
        <f t="shared" si="6"/>
        <v>8.4339938423349476</v>
      </c>
      <c r="AQ25" s="68">
        <f t="shared" si="6"/>
        <v>0.13790635784922128</v>
      </c>
      <c r="AR25" s="68">
        <f t="shared" si="6"/>
        <v>38.622389218080642</v>
      </c>
      <c r="AS25" s="68">
        <f t="shared" si="6"/>
        <v>2.9415176642511107</v>
      </c>
      <c r="AT25" s="87">
        <f t="shared" si="6"/>
        <v>-0.51537720302678469</v>
      </c>
      <c r="AU25" s="114">
        <f t="shared" si="6"/>
        <v>3.5221884133402728E-2</v>
      </c>
      <c r="AV25" s="80">
        <v>-1.0015423752578972E-2</v>
      </c>
      <c r="AX25" s="68">
        <f t="shared" si="7"/>
        <v>99.592716401526687</v>
      </c>
    </row>
    <row r="26" spans="1:50">
      <c r="A26" s="139" t="s">
        <v>468</v>
      </c>
      <c r="B26" s="68">
        <f t="shared" si="4"/>
        <v>48.471659217290195</v>
      </c>
      <c r="C26" s="68">
        <f t="shared" si="4"/>
        <v>9.7624525387977654E-2</v>
      </c>
      <c r="D26" s="68">
        <f t="shared" si="4"/>
        <v>2.4205553744049659</v>
      </c>
      <c r="E26" s="68">
        <f t="shared" si="4"/>
        <v>6.0082453289639206</v>
      </c>
      <c r="F26" s="68">
        <f t="shared" si="3"/>
        <v>9.9350249669917387E-2</v>
      </c>
      <c r="G26" s="68">
        <f t="shared" si="3"/>
        <v>42.159141449142147</v>
      </c>
      <c r="H26" s="68">
        <f t="shared" si="4"/>
        <v>0.4173527934480607</v>
      </c>
      <c r="I26" s="68"/>
      <c r="J26" s="68">
        <f t="shared" si="4"/>
        <v>0.30018519746373029</v>
      </c>
      <c r="K26" s="68">
        <f t="shared" si="4"/>
        <v>2.5885864229096257E-2</v>
      </c>
      <c r="L26" s="68"/>
      <c r="M26" s="67">
        <f t="shared" si="5"/>
        <v>100.00000000000001</v>
      </c>
      <c r="AF26" s="136"/>
      <c r="AG26" s="93"/>
      <c r="AH26" s="91"/>
      <c r="AI26" s="91"/>
      <c r="AJ26" s="91"/>
      <c r="AL26" s="139" t="s">
        <v>464</v>
      </c>
      <c r="AM26" s="68">
        <f t="shared" si="6"/>
        <v>45.746026007634278</v>
      </c>
      <c r="AN26" s="68">
        <f t="shared" si="6"/>
        <v>4.8675654473866126E-2</v>
      </c>
      <c r="AO26" s="68">
        <f t="shared" si="6"/>
        <v>0.41482583230641296</v>
      </c>
      <c r="AP26" s="68">
        <f t="shared" si="6"/>
        <v>10.030503088776012</v>
      </c>
      <c r="AQ26" s="68">
        <f t="shared" si="6"/>
        <v>0.13338773406269727</v>
      </c>
      <c r="AR26" s="68">
        <f t="shared" si="6"/>
        <v>41.930824461743462</v>
      </c>
      <c r="AS26" s="68">
        <f t="shared" si="6"/>
        <v>1.8075516445753559</v>
      </c>
      <c r="AT26" s="87">
        <f t="shared" si="6"/>
        <v>-0.52411162974762804</v>
      </c>
      <c r="AU26" s="114">
        <f t="shared" si="6"/>
        <v>1.6E-2</v>
      </c>
      <c r="AV26" s="80">
        <v>-9.9981003609314247E-3</v>
      </c>
      <c r="AX26" s="68">
        <f t="shared" si="7"/>
        <v>99.59368469346353</v>
      </c>
    </row>
    <row r="27" spans="1:50">
      <c r="A27" s="139" t="s">
        <v>469</v>
      </c>
      <c r="B27" s="68">
        <f t="shared" si="4"/>
        <v>50.047398091876168</v>
      </c>
      <c r="C27" s="68">
        <f t="shared" si="4"/>
        <v>7.9182345438955914E-2</v>
      </c>
      <c r="D27" s="68">
        <f t="shared" si="4"/>
        <v>2.3316863108641002</v>
      </c>
      <c r="E27" s="68">
        <f t="shared" si="4"/>
        <v>8.3501382462898963</v>
      </c>
      <c r="F27" s="68">
        <f t="shared" si="3"/>
        <v>0.11915199047496497</v>
      </c>
      <c r="G27" s="68">
        <f t="shared" si="3"/>
        <v>36.67470957444425</v>
      </c>
      <c r="H27" s="68">
        <f t="shared" si="4"/>
        <v>2.0021927647076203</v>
      </c>
      <c r="I27" s="68"/>
      <c r="J27" s="68">
        <f t="shared" si="4"/>
        <v>0.39554067590406283</v>
      </c>
      <c r="K27" s="68"/>
      <c r="L27" s="68"/>
      <c r="M27" s="67">
        <f t="shared" si="5"/>
        <v>100.00000000000001</v>
      </c>
      <c r="AF27" s="136"/>
      <c r="AG27" s="93"/>
      <c r="AH27" s="91"/>
      <c r="AI27" s="91"/>
      <c r="AJ27" s="91"/>
      <c r="AL27" s="139" t="s">
        <v>465</v>
      </c>
      <c r="AM27" s="68">
        <f t="shared" si="6"/>
        <v>69.379314107645243</v>
      </c>
      <c r="AN27" s="68">
        <f t="shared" si="6"/>
        <v>3.9722342238741604E-2</v>
      </c>
      <c r="AO27" s="68">
        <f t="shared" si="6"/>
        <v>0.37091166190935787</v>
      </c>
      <c r="AP27" s="68">
        <f t="shared" si="6"/>
        <v>7.0079652997104533</v>
      </c>
      <c r="AQ27" s="68">
        <f t="shared" si="6"/>
        <v>9.81978992545742E-2</v>
      </c>
      <c r="AR27" s="68">
        <f t="shared" si="6"/>
        <v>18.442802492966713</v>
      </c>
      <c r="AS27" s="68">
        <f t="shared" si="6"/>
        <v>5.3301311928866255</v>
      </c>
      <c r="AT27" s="87">
        <f t="shared" si="6"/>
        <v>-0.55168014251391262</v>
      </c>
      <c r="AU27" s="114">
        <f t="shared" si="6"/>
        <v>5.5436104893525261E-2</v>
      </c>
      <c r="AV27" s="80">
        <v>-1.2025614559010692E-2</v>
      </c>
      <c r="AX27" s="68">
        <f t="shared" si="7"/>
        <v>100.16077534443232</v>
      </c>
    </row>
    <row r="28" spans="1:50">
      <c r="A28" s="139" t="s">
        <v>470</v>
      </c>
      <c r="B28" s="68">
        <f t="shared" si="4"/>
        <v>38.16994396440171</v>
      </c>
      <c r="C28" s="68">
        <f t="shared" si="4"/>
        <v>4.0804569726254354E-2</v>
      </c>
      <c r="D28" s="68">
        <f t="shared" si="4"/>
        <v>0.19775758005125635</v>
      </c>
      <c r="E28" s="68">
        <f t="shared" si="4"/>
        <v>8.5496818930364444</v>
      </c>
      <c r="F28" s="68">
        <f t="shared" si="3"/>
        <v>0.14665547914605354</v>
      </c>
      <c r="G28" s="68">
        <f t="shared" si="3"/>
        <v>48.531734308273386</v>
      </c>
      <c r="H28" s="68">
        <f t="shared" si="4"/>
        <v>4.2635955926566549</v>
      </c>
      <c r="I28" s="68"/>
      <c r="J28" s="68">
        <f t="shared" si="4"/>
        <v>2.2153347107285337E-2</v>
      </c>
      <c r="K28" s="68">
        <f t="shared" si="4"/>
        <v>5.2049923587820512E-2</v>
      </c>
      <c r="L28" s="68">
        <f t="shared" si="4"/>
        <v>2.5623342013140038E-2</v>
      </c>
      <c r="M28" s="67">
        <f t="shared" si="5"/>
        <v>100.00000000000001</v>
      </c>
      <c r="AF28" s="136"/>
      <c r="AG28" s="93"/>
      <c r="AH28" s="91"/>
      <c r="AI28" s="91"/>
      <c r="AJ28" s="91"/>
      <c r="AL28" s="139" t="s">
        <v>466</v>
      </c>
      <c r="AM28" s="68">
        <f t="shared" si="6"/>
        <v>29.060264216227846</v>
      </c>
      <c r="AN28" s="68">
        <f t="shared" si="6"/>
        <v>4.7461451295939615E-2</v>
      </c>
      <c r="AO28" s="68">
        <f t="shared" si="6"/>
        <v>0.7055464807735552</v>
      </c>
      <c r="AP28" s="68">
        <f t="shared" si="6"/>
        <v>11.023416837926888</v>
      </c>
      <c r="AQ28" s="68">
        <f t="shared" si="6"/>
        <v>0.12348008232222996</v>
      </c>
      <c r="AR28" s="68">
        <f t="shared" si="6"/>
        <v>53.730280736402662</v>
      </c>
      <c r="AS28" s="68">
        <f t="shared" si="6"/>
        <v>5.013020552204221</v>
      </c>
      <c r="AT28" s="87">
        <f t="shared" si="6"/>
        <v>-0.51616597119699659</v>
      </c>
      <c r="AU28" s="114">
        <f t="shared" si="6"/>
        <v>1.6E-2</v>
      </c>
      <c r="AV28" s="80">
        <v>-7.9686037014164209E-3</v>
      </c>
      <c r="AX28" s="68">
        <f t="shared" si="7"/>
        <v>99.195335782254944</v>
      </c>
    </row>
    <row r="29" spans="1:50">
      <c r="A29" s="139" t="s">
        <v>471</v>
      </c>
      <c r="B29" s="68">
        <f t="shared" si="4"/>
        <v>47.712076890931876</v>
      </c>
      <c r="C29" s="68">
        <f t="shared" si="4"/>
        <v>2.8081905557877138</v>
      </c>
      <c r="D29" s="68">
        <f t="shared" si="4"/>
        <v>16.370664437944001</v>
      </c>
      <c r="E29" s="68">
        <f t="shared" si="4"/>
        <v>15.461763476807352</v>
      </c>
      <c r="F29" s="68">
        <f t="shared" si="3"/>
        <v>0.23119515252820724</v>
      </c>
      <c r="G29" s="68">
        <f t="shared" si="3"/>
        <v>4.2206435436690342</v>
      </c>
      <c r="H29" s="68">
        <f t="shared" si="4"/>
        <v>5.9068115336397815</v>
      </c>
      <c r="I29" s="68">
        <f t="shared" si="4"/>
        <v>4.6855411617216882</v>
      </c>
      <c r="J29" s="68">
        <f t="shared" si="4"/>
        <v>1.4375261178437106</v>
      </c>
      <c r="K29" s="68">
        <f t="shared" si="4"/>
        <v>1.020685332218972</v>
      </c>
      <c r="L29" s="68">
        <f t="shared" si="4"/>
        <v>0.14490179690764729</v>
      </c>
      <c r="M29" s="67">
        <f t="shared" si="5"/>
        <v>99.999999999999986</v>
      </c>
      <c r="AF29" s="136"/>
      <c r="AG29" s="93"/>
      <c r="AH29" s="91"/>
      <c r="AI29" s="91"/>
      <c r="AJ29" s="91"/>
      <c r="AL29" s="139" t="s">
        <v>467</v>
      </c>
      <c r="AM29" s="68">
        <f t="shared" si="6"/>
        <v>39.395184143212418</v>
      </c>
      <c r="AN29" s="68">
        <f t="shared" si="6"/>
        <v>9.6674085185331382E-2</v>
      </c>
      <c r="AO29" s="68">
        <f t="shared" si="6"/>
        <v>2.1120338214976515</v>
      </c>
      <c r="AP29" s="68">
        <f t="shared" si="6"/>
        <v>8.1643724312162007</v>
      </c>
      <c r="AQ29" s="68">
        <f t="shared" si="6"/>
        <v>0.21743677811550155</v>
      </c>
      <c r="AR29" s="68">
        <f t="shared" si="6"/>
        <v>48.092893340701863</v>
      </c>
      <c r="AS29" s="68">
        <f t="shared" si="6"/>
        <v>1.2241254213871238</v>
      </c>
      <c r="AT29" s="87">
        <f t="shared" si="6"/>
        <v>-0.52626961275806261</v>
      </c>
      <c r="AU29" s="114">
        <f t="shared" si="6"/>
        <v>0.43925602968460115</v>
      </c>
      <c r="AV29" s="80">
        <v>-1.1023148612085375E-2</v>
      </c>
      <c r="AX29" s="68">
        <f t="shared" si="7"/>
        <v>99.204683289630566</v>
      </c>
    </row>
    <row r="30" spans="1:50">
      <c r="A30" s="139" t="s">
        <v>472</v>
      </c>
      <c r="B30" s="68">
        <f t="shared" si="4"/>
        <v>48.99050642321113</v>
      </c>
      <c r="C30" s="68">
        <f t="shared" si="4"/>
        <v>2.7140617518258656</v>
      </c>
      <c r="D30" s="68">
        <f t="shared" si="4"/>
        <v>16.097759540485868</v>
      </c>
      <c r="E30" s="68">
        <f t="shared" si="4"/>
        <v>13.319101683497543</v>
      </c>
      <c r="F30" s="68">
        <f t="shared" si="3"/>
        <v>0.26720230167201381</v>
      </c>
      <c r="G30" s="68">
        <f t="shared" si="3"/>
        <v>4.1064666853277645</v>
      </c>
      <c r="H30" s="68">
        <f t="shared" si="4"/>
        <v>8.9634785925431508</v>
      </c>
      <c r="I30" s="68">
        <f t="shared" si="4"/>
        <v>2.4905387212637051</v>
      </c>
      <c r="J30" s="68">
        <f t="shared" si="4"/>
        <v>2.0834807252399541</v>
      </c>
      <c r="K30" s="68">
        <f t="shared" si="4"/>
        <v>0.95253621739562877</v>
      </c>
      <c r="L30" s="68">
        <f t="shared" si="4"/>
        <v>1.4867357537391409E-2</v>
      </c>
      <c r="M30" s="67">
        <f t="shared" si="5"/>
        <v>100.00000000000001</v>
      </c>
      <c r="AF30" s="136"/>
      <c r="AG30" s="93"/>
      <c r="AH30" s="91"/>
      <c r="AI30" s="91"/>
      <c r="AJ30" s="91"/>
      <c r="AL30" s="139" t="s">
        <v>468</v>
      </c>
      <c r="AM30" s="68">
        <f t="shared" si="6"/>
        <v>48.724292267105298</v>
      </c>
      <c r="AN30" s="68">
        <f t="shared" si="6"/>
        <v>9.6128278469655867E-2</v>
      </c>
      <c r="AO30" s="68">
        <f t="shared" si="6"/>
        <v>2.353719923952748</v>
      </c>
      <c r="AP30" s="68">
        <f t="shared" si="6"/>
        <v>5.6708829769508453</v>
      </c>
      <c r="AQ30" s="68">
        <f t="shared" si="6"/>
        <v>0.10618695447845683</v>
      </c>
      <c r="AR30" s="68">
        <f t="shared" si="6"/>
        <v>42.040826308931287</v>
      </c>
      <c r="AS30" s="68">
        <f t="shared" si="6"/>
        <v>0.48703591523722045</v>
      </c>
      <c r="AT30" s="87">
        <f t="shared" si="6"/>
        <v>-0.54286371520731425</v>
      </c>
      <c r="AU30" s="114">
        <f t="shared" si="6"/>
        <v>0.36013923482793236</v>
      </c>
      <c r="AV30" s="80">
        <v>-1.006664116450905E-2</v>
      </c>
      <c r="AX30" s="68">
        <f t="shared" si="7"/>
        <v>99.286281503581591</v>
      </c>
    </row>
    <row r="31" spans="1:50">
      <c r="A31" s="139" t="s">
        <v>473</v>
      </c>
      <c r="B31" s="68">
        <f t="shared" si="4"/>
        <v>47.587148504016731</v>
      </c>
      <c r="C31" s="68">
        <f t="shared" si="4"/>
        <v>3.2727030993521073</v>
      </c>
      <c r="D31" s="68">
        <f t="shared" si="4"/>
        <v>16.036245186825326</v>
      </c>
      <c r="E31" s="68">
        <f t="shared" si="4"/>
        <v>16.435105877058863</v>
      </c>
      <c r="F31" s="68">
        <f t="shared" si="3"/>
        <v>0.18511226905710354</v>
      </c>
      <c r="G31" s="68">
        <f t="shared" si="3"/>
        <v>2.6672530259719673</v>
      </c>
      <c r="H31" s="68">
        <f t="shared" si="4"/>
        <v>9.9837898924610222</v>
      </c>
      <c r="I31" s="68">
        <f t="shared" si="4"/>
        <v>2.7797521950121964</v>
      </c>
      <c r="J31" s="68">
        <f t="shared" si="4"/>
        <v>0.585097950981044</v>
      </c>
      <c r="K31" s="68">
        <f t="shared" si="4"/>
        <v>0.41931508460448874</v>
      </c>
      <c r="L31" s="68">
        <f t="shared" si="4"/>
        <v>4.8476914659153089E-2</v>
      </c>
      <c r="M31" s="67">
        <f t="shared" si="5"/>
        <v>99.999999999999986</v>
      </c>
      <c r="AF31" s="136"/>
      <c r="AG31" s="93"/>
      <c r="AH31" s="91"/>
      <c r="AI31" s="91"/>
      <c r="AJ31" s="91"/>
      <c r="AL31" s="139" t="s">
        <v>469</v>
      </c>
      <c r="AM31" s="68">
        <f t="shared" si="6"/>
        <v>49.242430850868054</v>
      </c>
      <c r="AN31" s="68">
        <f t="shared" si="6"/>
        <v>9.2655892276547455E-2</v>
      </c>
      <c r="AO31" s="68">
        <f t="shared" si="6"/>
        <v>2.2237211377625097</v>
      </c>
      <c r="AP31" s="68">
        <f t="shared" si="6"/>
        <v>8.4370532237286078</v>
      </c>
      <c r="AQ31" s="68">
        <f t="shared" si="6"/>
        <v>0.12433055027298939</v>
      </c>
      <c r="AR31" s="68">
        <f t="shared" si="6"/>
        <v>37.366937958816436</v>
      </c>
      <c r="AS31" s="68">
        <f t="shared" si="6"/>
        <v>2.1762213218002984</v>
      </c>
      <c r="AT31" s="87">
        <f t="shared" si="6"/>
        <v>-0.49679154857575203</v>
      </c>
      <c r="AU31" s="114">
        <f t="shared" si="6"/>
        <v>0.4119723329857064</v>
      </c>
      <c r="AV31" s="80">
        <v>-1.0997140743406714E-2</v>
      </c>
      <c r="AX31" s="68">
        <f t="shared" si="7"/>
        <v>99.567534579191985</v>
      </c>
    </row>
    <row r="32" spans="1:50">
      <c r="A32" s="139" t="s">
        <v>474</v>
      </c>
      <c r="B32" s="68">
        <f t="shared" si="4"/>
        <v>46.056234693561223</v>
      </c>
      <c r="C32" s="68">
        <f t="shared" si="4"/>
        <v>1.9364905500501175</v>
      </c>
      <c r="D32" s="68">
        <f t="shared" si="4"/>
        <v>18.713897471402149</v>
      </c>
      <c r="E32" s="68">
        <f t="shared" si="4"/>
        <v>13.009827121201162</v>
      </c>
      <c r="F32" s="68">
        <f t="shared" si="3"/>
        <v>0.15365856178892873</v>
      </c>
      <c r="G32" s="68">
        <f t="shared" si="3"/>
        <v>3.5020098581215833</v>
      </c>
      <c r="H32" s="68">
        <f t="shared" si="4"/>
        <v>13.474832856271895</v>
      </c>
      <c r="I32" s="68">
        <f t="shared" si="4"/>
        <v>2.3136618684963781</v>
      </c>
      <c r="J32" s="68">
        <f t="shared" si="4"/>
        <v>0.53878664503528884</v>
      </c>
      <c r="K32" s="68">
        <f t="shared" si="4"/>
        <v>0.26660328810722</v>
      </c>
      <c r="L32" s="68">
        <f t="shared" si="4"/>
        <v>3.3997085964060224E-2</v>
      </c>
      <c r="M32" s="67">
        <f t="shared" si="5"/>
        <v>100</v>
      </c>
      <c r="AF32" s="136"/>
      <c r="AG32" s="93"/>
      <c r="AH32" s="91"/>
      <c r="AI32" s="91"/>
      <c r="AJ32" s="91"/>
      <c r="AL32" s="139" t="s">
        <v>470</v>
      </c>
      <c r="AM32" s="68">
        <f t="shared" si="6"/>
        <v>38.050505107977528</v>
      </c>
      <c r="AN32" s="68">
        <f t="shared" si="6"/>
        <v>4.6554846662064886E-2</v>
      </c>
      <c r="AO32" s="68">
        <f t="shared" si="6"/>
        <v>0.39090342175327875</v>
      </c>
      <c r="AP32" s="68">
        <f t="shared" si="6"/>
        <v>8.6909886204516322</v>
      </c>
      <c r="AQ32" s="68">
        <f t="shared" si="6"/>
        <v>0.14257216250862836</v>
      </c>
      <c r="AR32" s="68">
        <f t="shared" si="6"/>
        <v>48.364322256187769</v>
      </c>
      <c r="AS32" s="68">
        <f t="shared" si="6"/>
        <v>4.1142170496006312</v>
      </c>
      <c r="AT32" s="87">
        <f t="shared" si="6"/>
        <v>-0.54258324622818266</v>
      </c>
      <c r="AU32" s="114">
        <f t="shared" si="6"/>
        <v>1.6E-2</v>
      </c>
      <c r="AV32" s="80">
        <v>0.14450723034452517</v>
      </c>
      <c r="AX32" s="68">
        <f t="shared" si="7"/>
        <v>99.417987449257893</v>
      </c>
    </row>
    <row r="33" spans="1:50">
      <c r="A33" s="139" t="s">
        <v>475</v>
      </c>
      <c r="B33" s="68">
        <f t="shared" si="4"/>
        <v>49.331309484739094</v>
      </c>
      <c r="C33" s="68">
        <f t="shared" si="4"/>
        <v>2.0491467016737777</v>
      </c>
      <c r="D33" s="68">
        <f t="shared" si="4"/>
        <v>17.630045946832954</v>
      </c>
      <c r="E33" s="68">
        <f t="shared" si="4"/>
        <v>10.553413193304891</v>
      </c>
      <c r="F33" s="68">
        <f t="shared" si="3"/>
        <v>0.15866015753199872</v>
      </c>
      <c r="G33" s="68">
        <f t="shared" si="3"/>
        <v>4.6141696750902526</v>
      </c>
      <c r="H33" s="68">
        <f t="shared" si="4"/>
        <v>11.045700689202496</v>
      </c>
      <c r="I33" s="68">
        <f t="shared" si="4"/>
        <v>2.9260338037413853</v>
      </c>
      <c r="J33" s="68">
        <f t="shared" si="4"/>
        <v>1.3948145717098788</v>
      </c>
      <c r="K33" s="68">
        <f t="shared" si="4"/>
        <v>0.27998851329176244</v>
      </c>
      <c r="L33" s="68">
        <f t="shared" si="4"/>
        <v>1.671726288152281E-2</v>
      </c>
      <c r="M33" s="67">
        <f t="shared" si="5"/>
        <v>100.00000000000001</v>
      </c>
      <c r="AF33" s="136"/>
      <c r="AG33" s="93"/>
      <c r="AH33" s="91"/>
      <c r="AI33" s="91"/>
      <c r="AJ33" s="91"/>
      <c r="AL33" s="139" t="s">
        <v>471</v>
      </c>
      <c r="AM33" s="68">
        <f t="shared" si="6"/>
        <v>48.566367395518959</v>
      </c>
      <c r="AN33" s="68">
        <f t="shared" si="6"/>
        <v>2.778054126276658</v>
      </c>
      <c r="AO33" s="68">
        <f t="shared" si="6"/>
        <v>16.53355950672556</v>
      </c>
      <c r="AP33" s="68">
        <f t="shared" si="6"/>
        <v>15.228888169807927</v>
      </c>
      <c r="AQ33" s="68">
        <f t="shared" si="6"/>
        <v>0.23375643875042479</v>
      </c>
      <c r="AR33" s="68">
        <f t="shared" si="6"/>
        <v>4.2329529910259227</v>
      </c>
      <c r="AS33" s="68">
        <f t="shared" si="6"/>
        <v>5.8189098055283512</v>
      </c>
      <c r="AT33" s="68">
        <f t="shared" si="6"/>
        <v>4.6104466432154787</v>
      </c>
      <c r="AU33" s="114">
        <f t="shared" si="6"/>
        <v>1.3711355105630285</v>
      </c>
      <c r="AV33" s="80">
        <v>0.10992085698297226</v>
      </c>
      <c r="AX33" s="68">
        <f t="shared" si="7"/>
        <v>99.483991444395272</v>
      </c>
    </row>
    <row r="34" spans="1:50">
      <c r="A34" s="139" t="s">
        <v>476</v>
      </c>
      <c r="B34" s="149">
        <f t="shared" si="4"/>
        <v>45.322427142011982</v>
      </c>
      <c r="C34" s="68">
        <f t="shared" si="4"/>
        <v>1.6688530493608047</v>
      </c>
      <c r="D34" s="68">
        <f t="shared" si="4"/>
        <v>15.237801270674176</v>
      </c>
      <c r="E34" s="68">
        <f t="shared" si="4"/>
        <v>13.622450291946393</v>
      </c>
      <c r="F34" s="68">
        <f t="shared" si="3"/>
        <v>0.1956941122000154</v>
      </c>
      <c r="G34" s="68">
        <f t="shared" si="3"/>
        <v>8.5284358360984633</v>
      </c>
      <c r="H34" s="68">
        <f t="shared" si="4"/>
        <v>12.182009928749645</v>
      </c>
      <c r="I34" s="68">
        <f t="shared" si="4"/>
        <v>2.3849576870643308</v>
      </c>
      <c r="J34" s="68">
        <f t="shared" si="4"/>
        <v>0.49952414023715813</v>
      </c>
      <c r="K34" s="68">
        <f t="shared" si="4"/>
        <v>0.14445559070915964</v>
      </c>
      <c r="L34" s="68">
        <f t="shared" si="4"/>
        <v>0.21339095094786117</v>
      </c>
      <c r="M34" s="67">
        <f t="shared" si="5"/>
        <v>99.999999999999986</v>
      </c>
      <c r="AF34" s="136"/>
      <c r="AG34" s="92"/>
      <c r="AH34" s="91"/>
      <c r="AI34" s="91"/>
      <c r="AJ34" s="91"/>
      <c r="AL34" s="139" t="s">
        <v>472</v>
      </c>
      <c r="AM34" s="68">
        <f t="shared" si="6"/>
        <v>49.02108638686574</v>
      </c>
      <c r="AN34" s="68">
        <f t="shared" si="6"/>
        <v>2.7612389320349284</v>
      </c>
      <c r="AO34" s="68">
        <f t="shared" si="6"/>
        <v>16.150357796466945</v>
      </c>
      <c r="AP34" s="68">
        <f t="shared" si="6"/>
        <v>13.392169313106116</v>
      </c>
      <c r="AQ34" s="68">
        <f t="shared" si="6"/>
        <v>0.26862811556879002</v>
      </c>
      <c r="AR34" s="68">
        <f t="shared" si="6"/>
        <v>4.119687095086717</v>
      </c>
      <c r="AS34" s="68">
        <f t="shared" si="6"/>
        <v>9.1259193634058988</v>
      </c>
      <c r="AT34" s="68">
        <f t="shared" si="6"/>
        <v>2.2939934730996745</v>
      </c>
      <c r="AU34" s="114">
        <f t="shared" si="6"/>
        <v>2.1014157780371017</v>
      </c>
      <c r="AV34" s="80">
        <v>0.14344629729245112</v>
      </c>
      <c r="AX34" s="68">
        <f t="shared" si="7"/>
        <v>99.377942550964363</v>
      </c>
    </row>
    <row r="35" spans="1:50">
      <c r="A35" s="85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77"/>
      <c r="N35" s="83"/>
      <c r="O35" s="83"/>
      <c r="AF35" s="136"/>
      <c r="AG35" s="92"/>
      <c r="AH35" s="91"/>
      <c r="AI35" s="91"/>
      <c r="AJ35" s="91"/>
      <c r="AL35" s="139" t="s">
        <v>473</v>
      </c>
      <c r="AM35" s="68">
        <f t="shared" si="6"/>
        <v>47.729153026969456</v>
      </c>
      <c r="AN35" s="68">
        <f t="shared" si="6"/>
        <v>3.2841147958624952</v>
      </c>
      <c r="AO35" s="68">
        <f t="shared" si="6"/>
        <v>15.827494352245465</v>
      </c>
      <c r="AP35" s="68">
        <f t="shared" si="6"/>
        <v>16.965916764064634</v>
      </c>
      <c r="AQ35" s="68">
        <f t="shared" si="6"/>
        <v>0.18695996993439329</v>
      </c>
      <c r="AR35" s="68">
        <f t="shared" si="6"/>
        <v>2.5339674455185333</v>
      </c>
      <c r="AS35" s="68">
        <f t="shared" si="6"/>
        <v>10.060788811014763</v>
      </c>
      <c r="AT35" s="68">
        <f t="shared" si="6"/>
        <v>2.914066443995341</v>
      </c>
      <c r="AU35" s="114">
        <f t="shared" si="6"/>
        <v>0.49927924178920235</v>
      </c>
      <c r="AV35" s="80">
        <v>9.8765924758322785E-2</v>
      </c>
      <c r="AX35" s="68">
        <f t="shared" si="7"/>
        <v>100.10050677615259</v>
      </c>
    </row>
    <row r="36" spans="1:50">
      <c r="A36" s="82" t="s">
        <v>433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AL36" s="139" t="s">
        <v>474</v>
      </c>
      <c r="AM36" s="68">
        <f t="shared" si="6"/>
        <v>46.061748712200476</v>
      </c>
      <c r="AN36" s="68">
        <f t="shared" si="6"/>
        <v>1.9365469586011059</v>
      </c>
      <c r="AO36" s="68">
        <f t="shared" si="6"/>
        <v>18.582977073681057</v>
      </c>
      <c r="AP36" s="68">
        <f t="shared" si="6"/>
        <v>13.029541314203158</v>
      </c>
      <c r="AQ36" s="68">
        <f t="shared" si="6"/>
        <v>0.15947531011806904</v>
      </c>
      <c r="AR36" s="68">
        <f t="shared" si="6"/>
        <v>3.4975138743585905</v>
      </c>
      <c r="AS36" s="68">
        <f t="shared" si="6"/>
        <v>13.59268302196981</v>
      </c>
      <c r="AT36" s="68">
        <f t="shared" si="6"/>
        <v>2.3868077467244557</v>
      </c>
      <c r="AU36" s="114">
        <f t="shared" si="6"/>
        <v>0.5262495890001494</v>
      </c>
      <c r="AV36" s="80">
        <v>0.11138072317912406</v>
      </c>
      <c r="AX36" s="68">
        <f t="shared" si="7"/>
        <v>99.884924324035993</v>
      </c>
    </row>
    <row r="37" spans="1:50">
      <c r="A37" s="139" t="s">
        <v>462</v>
      </c>
      <c r="B37" s="64">
        <v>43.253</v>
      </c>
      <c r="C37" s="64">
        <v>1.2E-2</v>
      </c>
      <c r="D37" s="64">
        <v>0.26400000000000001</v>
      </c>
      <c r="E37" s="64">
        <v>10.086</v>
      </c>
      <c r="F37" s="64">
        <v>0.10199999999999999</v>
      </c>
      <c r="G37" s="64">
        <v>44.555</v>
      </c>
      <c r="H37" s="64">
        <v>1.258</v>
      </c>
      <c r="I37" s="64">
        <v>0.06</v>
      </c>
      <c r="K37" s="64">
        <v>1.4E-2</v>
      </c>
      <c r="M37" s="67">
        <f>SUM(B37:L37)</f>
        <v>99.603999999999985</v>
      </c>
      <c r="N37" s="78">
        <v>34.285142437787705</v>
      </c>
      <c r="O37" s="77">
        <f t="shared" ref="O37:O51" si="8">M37+N37</f>
        <v>133.88914243778768</v>
      </c>
      <c r="AL37" s="139" t="s">
        <v>475</v>
      </c>
      <c r="AM37" s="68">
        <f t="shared" si="6"/>
        <v>48.50052802405704</v>
      </c>
      <c r="AN37" s="68">
        <f t="shared" si="6"/>
        <v>2.0701945035249136</v>
      </c>
      <c r="AO37" s="68">
        <f t="shared" si="6"/>
        <v>17.30228785597642</v>
      </c>
      <c r="AP37" s="68">
        <f t="shared" si="6"/>
        <v>10.861013151710678</v>
      </c>
      <c r="AQ37" s="68">
        <f t="shared" si="6"/>
        <v>0.17043000358465771</v>
      </c>
      <c r="AR37" s="68">
        <f t="shared" si="6"/>
        <v>4.7918439279882117</v>
      </c>
      <c r="AS37" s="68">
        <f t="shared" si="6"/>
        <v>11.553441259409725</v>
      </c>
      <c r="AT37" s="68">
        <f t="shared" si="6"/>
        <v>3.0406111881148683</v>
      </c>
      <c r="AU37" s="114">
        <f t="shared" si="6"/>
        <v>1.4608002549089896</v>
      </c>
      <c r="AV37" s="80">
        <v>9.1931753029793797E-2</v>
      </c>
      <c r="AX37" s="68">
        <f t="shared" si="7"/>
        <v>99.843081922305302</v>
      </c>
    </row>
    <row r="38" spans="1:50">
      <c r="A38" s="139" t="s">
        <v>463</v>
      </c>
      <c r="B38" s="64">
        <v>49.662999999999997</v>
      </c>
      <c r="C38" s="64">
        <v>1.2E-2</v>
      </c>
      <c r="D38" s="64">
        <v>0.32400000000000001</v>
      </c>
      <c r="E38" s="64">
        <v>8.4459999999999997</v>
      </c>
      <c r="F38" s="64">
        <v>0.125</v>
      </c>
      <c r="G38" s="64">
        <v>38.075000000000003</v>
      </c>
      <c r="H38" s="64">
        <v>3.1619999999999999</v>
      </c>
      <c r="I38" s="64">
        <v>7.2999999999999995E-2</v>
      </c>
      <c r="J38" s="64">
        <v>1.7999999999999999E-2</v>
      </c>
      <c r="K38" s="64">
        <v>0.01</v>
      </c>
      <c r="M38" s="67">
        <f t="shared" ref="M38:M51" si="9">SUM(B38:L38)</f>
        <v>99.908000000000001</v>
      </c>
      <c r="N38" s="78">
        <v>31.4858937564304</v>
      </c>
      <c r="O38" s="77">
        <f t="shared" si="8"/>
        <v>131.3938937564304</v>
      </c>
      <c r="AL38" s="139" t="s">
        <v>476</v>
      </c>
      <c r="AM38" s="68">
        <f t="shared" si="6"/>
        <v>47.305143812176688</v>
      </c>
      <c r="AN38" s="68">
        <f t="shared" si="6"/>
        <v>1.634474671707123</v>
      </c>
      <c r="AO38" s="68">
        <f t="shared" si="6"/>
        <v>15.757251014723439</v>
      </c>
      <c r="AP38" s="68">
        <f t="shared" si="6"/>
        <v>12.658297075208914</v>
      </c>
      <c r="AQ38" s="68">
        <f t="shared" si="6"/>
        <v>0.18684038997214486</v>
      </c>
      <c r="AR38" s="68">
        <f t="shared" si="6"/>
        <v>8.1258920612813377</v>
      </c>
      <c r="AS38" s="68">
        <f t="shared" si="6"/>
        <v>11.450959331476323</v>
      </c>
      <c r="AT38" s="68">
        <f t="shared" si="6"/>
        <v>2.3340897930760049</v>
      </c>
      <c r="AU38" s="114">
        <f t="shared" si="6"/>
        <v>0.44692061281337048</v>
      </c>
      <c r="AV38" s="80">
        <v>9.4983852745033362E-2</v>
      </c>
      <c r="AX38" s="68">
        <f t="shared" si="7"/>
        <v>99.994852615180392</v>
      </c>
    </row>
    <row r="39" spans="1:50">
      <c r="A39" s="139" t="s">
        <v>464</v>
      </c>
      <c r="B39" s="64">
        <v>46.122</v>
      </c>
      <c r="C39" s="64">
        <v>0.01</v>
      </c>
      <c r="D39" s="64">
        <v>0.26200000000000001</v>
      </c>
      <c r="E39" s="64">
        <v>9.875</v>
      </c>
      <c r="F39" s="64">
        <v>0.12</v>
      </c>
      <c r="G39" s="64">
        <v>41.29</v>
      </c>
      <c r="H39" s="64">
        <v>2.0649999999999999</v>
      </c>
      <c r="I39" s="64">
        <v>6.5000000000000002E-2</v>
      </c>
      <c r="K39" s="64">
        <v>4.0000000000000001E-3</v>
      </c>
      <c r="M39" s="67">
        <f t="shared" si="9"/>
        <v>99.813000000000002</v>
      </c>
      <c r="N39" s="78">
        <v>33.242635750620941</v>
      </c>
      <c r="O39" s="77">
        <f t="shared" si="8"/>
        <v>133.05563575062095</v>
      </c>
    </row>
    <row r="40" spans="1:50">
      <c r="A40" s="139" t="s">
        <v>465</v>
      </c>
      <c r="B40" s="64">
        <v>66.936000000000007</v>
      </c>
      <c r="C40" s="64">
        <v>1E-3</v>
      </c>
      <c r="D40" s="64">
        <v>0.21299999999999999</v>
      </c>
      <c r="E40" s="64">
        <v>6.9809999999999999</v>
      </c>
      <c r="F40" s="64">
        <v>0.08</v>
      </c>
      <c r="G40" s="64">
        <v>17.766999999999999</v>
      </c>
      <c r="H40" s="64">
        <v>5.3310000000000004</v>
      </c>
      <c r="I40" s="64">
        <v>3.9E-2</v>
      </c>
      <c r="J40" s="64">
        <v>3.5999999999999997E-2</v>
      </c>
      <c r="K40" s="64">
        <v>0.01</v>
      </c>
      <c r="M40" s="67">
        <f t="shared" si="9"/>
        <v>97.394000000000005</v>
      </c>
      <c r="N40" s="78">
        <v>20.025796149003497</v>
      </c>
      <c r="O40" s="77">
        <f t="shared" si="8"/>
        <v>117.4197961490035</v>
      </c>
    </row>
    <row r="41" spans="1:50">
      <c r="A41" s="139" t="s">
        <v>466</v>
      </c>
      <c r="B41" s="64">
        <v>31.001000000000001</v>
      </c>
      <c r="C41" s="64">
        <v>8.9999999999999993E-3</v>
      </c>
      <c r="D41" s="64">
        <v>0.56499999999999995</v>
      </c>
      <c r="E41" s="64">
        <v>11.035</v>
      </c>
      <c r="F41" s="64">
        <v>0.112</v>
      </c>
      <c r="G41" s="64">
        <v>54.192999999999998</v>
      </c>
      <c r="H41" s="64">
        <v>5.2850000000000001</v>
      </c>
      <c r="I41" s="64">
        <v>7.3999999999999996E-2</v>
      </c>
      <c r="K41" s="64">
        <v>7.0000000000000001E-3</v>
      </c>
      <c r="M41" s="67">
        <f t="shared" si="9"/>
        <v>102.28099999999999</v>
      </c>
      <c r="N41" s="78">
        <v>33.771076955861609</v>
      </c>
      <c r="O41" s="77">
        <f t="shared" si="8"/>
        <v>136.05207695586159</v>
      </c>
    </row>
    <row r="42" spans="1:50">
      <c r="A42" s="139" t="s">
        <v>467</v>
      </c>
      <c r="B42" s="64">
        <v>40.692</v>
      </c>
      <c r="C42" s="64">
        <v>5.8999999999999997E-2</v>
      </c>
      <c r="D42" s="64">
        <v>1.9810000000000001</v>
      </c>
      <c r="E42" s="64">
        <v>8.32</v>
      </c>
      <c r="F42" s="64">
        <v>0.214</v>
      </c>
      <c r="G42" s="64">
        <v>48.066000000000003</v>
      </c>
      <c r="H42" s="64">
        <v>1.5249999999999999</v>
      </c>
      <c r="I42" s="64">
        <v>6.4000000000000001E-2</v>
      </c>
      <c r="J42" s="64">
        <v>0.40200000000000002</v>
      </c>
      <c r="K42" s="64">
        <v>8.9999999999999993E-3</v>
      </c>
      <c r="M42" s="67">
        <f t="shared" si="9"/>
        <v>101.33199999999999</v>
      </c>
      <c r="N42" s="78">
        <v>36.392413774119824</v>
      </c>
      <c r="O42" s="77">
        <f t="shared" si="8"/>
        <v>137.72441377411982</v>
      </c>
    </row>
    <row r="43" spans="1:50">
      <c r="A43" s="139" t="s">
        <v>468</v>
      </c>
      <c r="B43" s="64">
        <v>45.92</v>
      </c>
      <c r="C43" s="64">
        <v>5.3999999999999999E-2</v>
      </c>
      <c r="D43" s="64">
        <v>2.056</v>
      </c>
      <c r="E43" s="64">
        <v>5.5819999999999999</v>
      </c>
      <c r="F43" s="64">
        <v>8.5000000000000006E-2</v>
      </c>
      <c r="G43" s="64">
        <v>38.832000000000001</v>
      </c>
      <c r="H43" s="64">
        <v>0.74199999999999999</v>
      </c>
      <c r="I43" s="64">
        <v>4.4999999999999998E-2</v>
      </c>
      <c r="J43" s="64">
        <v>0.30199999999999999</v>
      </c>
      <c r="K43" s="64">
        <v>8.0000000000000002E-3</v>
      </c>
      <c r="M43" s="67">
        <f t="shared" si="9"/>
        <v>93.626000000000005</v>
      </c>
      <c r="N43" s="79">
        <v>33.030413584955681</v>
      </c>
      <c r="O43" s="77">
        <f t="shared" si="8"/>
        <v>126.65641358495569</v>
      </c>
    </row>
    <row r="44" spans="1:50">
      <c r="A44" s="139" t="s">
        <v>469</v>
      </c>
      <c r="B44" s="64">
        <v>48.453000000000003</v>
      </c>
      <c r="C44" s="64">
        <v>5.2999999999999999E-2</v>
      </c>
      <c r="D44" s="64">
        <v>2.0209999999999999</v>
      </c>
      <c r="E44" s="64">
        <v>8.2710000000000008</v>
      </c>
      <c r="F44" s="64">
        <v>0.108</v>
      </c>
      <c r="G44" s="64">
        <v>36.064999999999998</v>
      </c>
      <c r="H44" s="64">
        <v>2.3719999999999999</v>
      </c>
      <c r="I44" s="64">
        <v>8.7999999999999995E-2</v>
      </c>
      <c r="J44" s="64">
        <v>0.36299999999999999</v>
      </c>
      <c r="K44" s="64">
        <v>1.2E-2</v>
      </c>
      <c r="M44" s="67">
        <f t="shared" si="9"/>
        <v>97.805999999999997</v>
      </c>
      <c r="N44" s="78">
        <v>31.612434102890436</v>
      </c>
      <c r="O44" s="77">
        <f t="shared" si="8"/>
        <v>129.41843410289044</v>
      </c>
    </row>
    <row r="45" spans="1:50">
      <c r="A45" s="139" t="s">
        <v>470</v>
      </c>
      <c r="B45" s="75">
        <v>39.423999999999999</v>
      </c>
      <c r="C45" s="75">
        <v>8.0000000000000002E-3</v>
      </c>
      <c r="D45" s="75">
        <v>0.24199999999999999</v>
      </c>
      <c r="E45" s="75">
        <v>8.8079999999999998</v>
      </c>
      <c r="F45" s="75">
        <v>0.13200000000000001</v>
      </c>
      <c r="G45" s="75">
        <v>48.374000000000002</v>
      </c>
      <c r="H45" s="75">
        <v>4.359</v>
      </c>
      <c r="I45" s="75">
        <v>4.9000000000000002E-2</v>
      </c>
      <c r="J45" s="75"/>
      <c r="K45" s="75">
        <v>1.4E-2</v>
      </c>
      <c r="L45" s="74"/>
      <c r="M45" s="67">
        <f t="shared" si="9"/>
        <v>101.41</v>
      </c>
      <c r="N45" s="138">
        <v>37.108668760110376</v>
      </c>
      <c r="O45" s="77">
        <f t="shared" si="8"/>
        <v>138.51866876011036</v>
      </c>
    </row>
    <row r="46" spans="1:50">
      <c r="A46" s="139" t="s">
        <v>471</v>
      </c>
      <c r="B46" s="75">
        <v>48.927999999999997</v>
      </c>
      <c r="C46" s="75">
        <v>2.7530000000000001</v>
      </c>
      <c r="D46" s="75">
        <v>16.347000000000001</v>
      </c>
      <c r="E46" s="75">
        <v>14.590999999999999</v>
      </c>
      <c r="F46" s="75">
        <v>0.22900000000000001</v>
      </c>
      <c r="G46" s="75">
        <v>4.2549999999999999</v>
      </c>
      <c r="H46" s="75">
        <v>5.95</v>
      </c>
      <c r="I46" s="75">
        <v>4.7389999999999999</v>
      </c>
      <c r="J46" s="75">
        <v>1.2709999999999999</v>
      </c>
      <c r="K46" s="75">
        <v>1.0029999999999999</v>
      </c>
      <c r="L46" s="74"/>
      <c r="M46" s="67">
        <f t="shared" si="9"/>
        <v>100.06599999999999</v>
      </c>
      <c r="N46" s="138">
        <v>2.5141097998973829</v>
      </c>
      <c r="O46" s="77">
        <f t="shared" si="8"/>
        <v>102.58010979989737</v>
      </c>
    </row>
    <row r="47" spans="1:50">
      <c r="A47" s="139" t="s">
        <v>472</v>
      </c>
      <c r="B47" s="75">
        <v>49.034999999999997</v>
      </c>
      <c r="C47" s="75">
        <v>2.718</v>
      </c>
      <c r="D47" s="75">
        <v>15.859</v>
      </c>
      <c r="E47" s="75">
        <v>12.848000000000001</v>
      </c>
      <c r="F47" s="75">
        <v>0.26500000000000001</v>
      </c>
      <c r="G47" s="75">
        <v>4.1159999999999997</v>
      </c>
      <c r="H47" s="75">
        <v>9.0879999999999992</v>
      </c>
      <c r="I47" s="75">
        <v>2.613</v>
      </c>
      <c r="J47" s="75">
        <v>1.9430000000000001</v>
      </c>
      <c r="K47" s="75">
        <v>0.91900000000000004</v>
      </c>
      <c r="L47" s="74"/>
      <c r="M47" s="67">
        <f t="shared" si="9"/>
        <v>99.403999999999982</v>
      </c>
      <c r="N47" s="138">
        <v>1.80734001352436</v>
      </c>
      <c r="O47" s="77">
        <f t="shared" si="8"/>
        <v>101.21134001352434</v>
      </c>
    </row>
    <row r="48" spans="1:50">
      <c r="A48" s="139" t="s">
        <v>473</v>
      </c>
      <c r="B48" s="75">
        <v>48.313000000000002</v>
      </c>
      <c r="C48" s="75">
        <v>3.274</v>
      </c>
      <c r="D48" s="75">
        <v>15.702</v>
      </c>
      <c r="E48" s="75">
        <v>16.22</v>
      </c>
      <c r="F48" s="75">
        <v>0.17899999999999999</v>
      </c>
      <c r="G48" s="75">
        <v>2.5910000000000002</v>
      </c>
      <c r="H48" s="75">
        <v>10.090999999999999</v>
      </c>
      <c r="I48" s="75">
        <v>3.2069999999999999</v>
      </c>
      <c r="J48" s="75">
        <v>0.45500000000000002</v>
      </c>
      <c r="K48" s="75">
        <v>0.41499999999999998</v>
      </c>
      <c r="L48" s="74"/>
      <c r="M48" s="67">
        <f t="shared" si="9"/>
        <v>100.44699999999999</v>
      </c>
      <c r="N48" s="138">
        <v>1.7252026244692718</v>
      </c>
      <c r="O48" s="77">
        <f t="shared" si="8"/>
        <v>102.17220262446926</v>
      </c>
    </row>
    <row r="49" spans="1:17">
      <c r="A49" s="139" t="s">
        <v>474</v>
      </c>
      <c r="B49" s="75">
        <v>46.679000000000002</v>
      </c>
      <c r="C49" s="75">
        <v>1.913</v>
      </c>
      <c r="D49" s="75">
        <v>18.446999999999999</v>
      </c>
      <c r="E49" s="75">
        <v>12.644</v>
      </c>
      <c r="F49" s="75">
        <v>0.14899999999999999</v>
      </c>
      <c r="G49" s="75">
        <v>3.5409999999999999</v>
      </c>
      <c r="H49" s="75">
        <v>13.509</v>
      </c>
      <c r="I49" s="75">
        <v>2.7229999999999999</v>
      </c>
      <c r="J49" s="75">
        <v>0.48</v>
      </c>
      <c r="K49" s="75">
        <v>0.28000000000000003</v>
      </c>
      <c r="L49" s="74"/>
      <c r="M49" s="67">
        <f t="shared" si="9"/>
        <v>100.36500000000001</v>
      </c>
      <c r="N49" s="138">
        <v>2.1461812209142761</v>
      </c>
      <c r="O49" s="77">
        <f t="shared" si="8"/>
        <v>102.51118122091428</v>
      </c>
    </row>
    <row r="50" spans="1:17">
      <c r="A50" s="139" t="s">
        <v>475</v>
      </c>
      <c r="B50" s="75">
        <v>49.042000000000002</v>
      </c>
      <c r="C50" s="75">
        <v>2.0489999999999999</v>
      </c>
      <c r="D50" s="75">
        <v>17.175999999999998</v>
      </c>
      <c r="E50" s="75">
        <v>10.688000000000001</v>
      </c>
      <c r="F50" s="75">
        <v>0.161</v>
      </c>
      <c r="G50" s="75">
        <v>4.8230000000000004</v>
      </c>
      <c r="H50" s="75">
        <v>11.538</v>
      </c>
      <c r="I50" s="75">
        <v>3.3220000000000001</v>
      </c>
      <c r="J50" s="75">
        <v>1.36</v>
      </c>
      <c r="K50" s="75">
        <v>0.26900000000000002</v>
      </c>
      <c r="L50" s="74"/>
      <c r="M50" s="67">
        <f t="shared" si="9"/>
        <v>100.428</v>
      </c>
      <c r="N50" s="138">
        <v>1.8124829653856749</v>
      </c>
      <c r="O50" s="77">
        <f t="shared" si="8"/>
        <v>102.24048296538567</v>
      </c>
    </row>
    <row r="51" spans="1:17">
      <c r="A51" s="139" t="s">
        <v>476</v>
      </c>
      <c r="B51" s="75">
        <v>47.942</v>
      </c>
      <c r="C51" s="75">
        <v>1.611</v>
      </c>
      <c r="D51" s="75">
        <v>15.643000000000001</v>
      </c>
      <c r="E51" s="75">
        <v>12.327</v>
      </c>
      <c r="F51" s="75">
        <v>0.17899999999999999</v>
      </c>
      <c r="G51" s="75">
        <v>8.1270000000000007</v>
      </c>
      <c r="H51" s="75">
        <v>11.449</v>
      </c>
      <c r="I51" s="75">
        <v>2.6789999999999998</v>
      </c>
      <c r="J51" s="75">
        <v>0.40600000000000003</v>
      </c>
      <c r="K51" s="75">
        <v>0.157</v>
      </c>
      <c r="L51" s="74"/>
      <c r="M51" s="67">
        <f t="shared" si="9"/>
        <v>100.52</v>
      </c>
      <c r="N51" s="138">
        <v>1.9491831837754441</v>
      </c>
      <c r="O51" s="77">
        <f t="shared" si="8"/>
        <v>102.46918318377544</v>
      </c>
    </row>
    <row r="52" spans="1:17">
      <c r="A52" s="76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4"/>
      <c r="M52" s="67"/>
      <c r="N52" s="74"/>
      <c r="O52" s="73"/>
    </row>
    <row r="53" spans="1:17">
      <c r="A53" s="72" t="s">
        <v>438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0"/>
      <c r="N53" s="71"/>
      <c r="O53" s="70"/>
    </row>
    <row r="54" spans="1:17">
      <c r="A54" s="139" t="s">
        <v>462</v>
      </c>
      <c r="B54" s="68">
        <f t="shared" ref="B54:K68" si="10">100*B37/$M37</f>
        <v>43.42496285289748</v>
      </c>
      <c r="C54" s="68">
        <f t="shared" si="10"/>
        <v>1.2047708927352317E-2</v>
      </c>
      <c r="D54" s="68">
        <f t="shared" si="10"/>
        <v>0.26504959640175102</v>
      </c>
      <c r="E54" s="68">
        <f t="shared" si="10"/>
        <v>10.126099353439622</v>
      </c>
      <c r="F54" s="68">
        <f t="shared" si="10"/>
        <v>0.10240552588249469</v>
      </c>
      <c r="G54" s="68">
        <f t="shared" si="10"/>
        <v>44.732139271515209</v>
      </c>
      <c r="H54" s="68">
        <f t="shared" si="10"/>
        <v>1.2630014858841012</v>
      </c>
      <c r="I54" s="68">
        <f t="shared" si="10"/>
        <v>6.0238544636761586E-2</v>
      </c>
      <c r="J54" s="68">
        <f t="shared" si="10"/>
        <v>0</v>
      </c>
      <c r="K54" s="68">
        <f t="shared" si="10"/>
        <v>1.4055660415244371E-2</v>
      </c>
      <c r="L54" s="69"/>
      <c r="M54" s="67">
        <f t="shared" ref="M54:M68" si="11">SUM(B54:L54)</f>
        <v>100.00000000000001</v>
      </c>
    </row>
    <row r="55" spans="1:17">
      <c r="A55" s="139" t="s">
        <v>463</v>
      </c>
      <c r="B55" s="68">
        <f t="shared" si="10"/>
        <v>49.708732033470788</v>
      </c>
      <c r="C55" s="68">
        <f t="shared" si="10"/>
        <v>1.2011050166152859E-2</v>
      </c>
      <c r="D55" s="68">
        <f t="shared" si="10"/>
        <v>0.3242983544861272</v>
      </c>
      <c r="E55" s="68">
        <f t="shared" si="10"/>
        <v>8.4537774752772545</v>
      </c>
      <c r="F55" s="68">
        <f t="shared" si="10"/>
        <v>0.12511510589742564</v>
      </c>
      <c r="G55" s="68">
        <f t="shared" si="10"/>
        <v>38.110061256355849</v>
      </c>
      <c r="H55" s="68">
        <f t="shared" si="10"/>
        <v>3.1649117187812785</v>
      </c>
      <c r="I55" s="68">
        <f t="shared" si="10"/>
        <v>7.3067221844096572E-2</v>
      </c>
      <c r="J55" s="68">
        <f t="shared" si="10"/>
        <v>1.801657524922929E-2</v>
      </c>
      <c r="K55" s="68">
        <f t="shared" si="10"/>
        <v>1.000920847179405E-2</v>
      </c>
      <c r="M55" s="67">
        <f t="shared" si="11"/>
        <v>100.00000000000001</v>
      </c>
    </row>
    <row r="56" spans="1:17">
      <c r="A56" s="139" t="s">
        <v>464</v>
      </c>
      <c r="B56" s="68">
        <f t="shared" si="10"/>
        <v>46.208409726187966</v>
      </c>
      <c r="C56" s="68">
        <f t="shared" si="10"/>
        <v>1.0018735034514541E-2</v>
      </c>
      <c r="D56" s="68">
        <f t="shared" si="10"/>
        <v>0.26249085790428101</v>
      </c>
      <c r="E56" s="68">
        <f t="shared" si="10"/>
        <v>9.8935008465831107</v>
      </c>
      <c r="F56" s="68">
        <f t="shared" si="10"/>
        <v>0.12022482041417451</v>
      </c>
      <c r="G56" s="68">
        <f t="shared" si="10"/>
        <v>41.367356957510545</v>
      </c>
      <c r="H56" s="68">
        <f t="shared" si="10"/>
        <v>2.0688687846272531</v>
      </c>
      <c r="I56" s="68">
        <f t="shared" si="10"/>
        <v>6.5121777724344521E-2</v>
      </c>
      <c r="J56" s="68">
        <f t="shared" si="10"/>
        <v>0</v>
      </c>
      <c r="K56" s="68">
        <f t="shared" si="10"/>
        <v>4.0074940138058171E-3</v>
      </c>
      <c r="M56" s="67">
        <f t="shared" si="11"/>
        <v>100</v>
      </c>
    </row>
    <row r="57" spans="1:17">
      <c r="A57" s="139" t="s">
        <v>465</v>
      </c>
      <c r="B57" s="68">
        <f t="shared" si="10"/>
        <v>68.727026305521903</v>
      </c>
      <c r="C57" s="68">
        <f t="shared" si="10"/>
        <v>1.0267572951105817E-3</v>
      </c>
      <c r="D57" s="68">
        <f t="shared" si="10"/>
        <v>0.21869930385855391</v>
      </c>
      <c r="E57" s="68">
        <f t="shared" si="10"/>
        <v>7.1677926771669709</v>
      </c>
      <c r="F57" s="68">
        <f t="shared" si="10"/>
        <v>8.2140583608846532E-2</v>
      </c>
      <c r="G57" s="68">
        <f t="shared" si="10"/>
        <v>18.242396862229704</v>
      </c>
      <c r="H57" s="68">
        <f t="shared" si="10"/>
        <v>5.4736431402345112</v>
      </c>
      <c r="I57" s="68">
        <f t="shared" si="10"/>
        <v>4.0043534509312688E-2</v>
      </c>
      <c r="J57" s="68">
        <f t="shared" si="10"/>
        <v>3.696326262398094E-2</v>
      </c>
      <c r="K57" s="68">
        <f t="shared" si="10"/>
        <v>1.0267572951105816E-2</v>
      </c>
      <c r="M57" s="67">
        <f t="shared" si="11"/>
        <v>100</v>
      </c>
    </row>
    <row r="58" spans="1:17">
      <c r="A58" s="139" t="s">
        <v>466</v>
      </c>
      <c r="B58" s="68">
        <f t="shared" si="10"/>
        <v>30.309637176015098</v>
      </c>
      <c r="C58" s="68">
        <f t="shared" si="10"/>
        <v>8.7992882353516294E-3</v>
      </c>
      <c r="D58" s="68">
        <f t="shared" si="10"/>
        <v>0.55239976144151892</v>
      </c>
      <c r="E58" s="68">
        <f t="shared" si="10"/>
        <v>10.788905075233915</v>
      </c>
      <c r="F58" s="68">
        <f t="shared" si="10"/>
        <v>0.10950225359548696</v>
      </c>
      <c r="G58" s="68">
        <f t="shared" si="10"/>
        <v>52.984425259823432</v>
      </c>
      <c r="H58" s="68">
        <f t="shared" si="10"/>
        <v>5.1671375915370401</v>
      </c>
      <c r="I58" s="68">
        <f t="shared" si="10"/>
        <v>7.2349703268446725E-2</v>
      </c>
      <c r="J58" s="68">
        <f t="shared" si="10"/>
        <v>0</v>
      </c>
      <c r="K58" s="68">
        <f t="shared" si="10"/>
        <v>6.8438908497179349E-3</v>
      </c>
      <c r="M58" s="67">
        <f t="shared" si="11"/>
        <v>100</v>
      </c>
    </row>
    <row r="59" spans="1:17">
      <c r="A59" s="139" t="s">
        <v>467</v>
      </c>
      <c r="B59" s="68">
        <f t="shared" si="10"/>
        <v>40.157107330359608</v>
      </c>
      <c r="C59" s="68">
        <f t="shared" si="10"/>
        <v>5.8224450321714756E-2</v>
      </c>
      <c r="D59" s="68">
        <f t="shared" si="10"/>
        <v>1.9549599336833383</v>
      </c>
      <c r="E59" s="68">
        <f t="shared" si="10"/>
        <v>8.210634350451981</v>
      </c>
      <c r="F59" s="68">
        <f t="shared" si="10"/>
        <v>0.21118698930249083</v>
      </c>
      <c r="G59" s="68">
        <f t="shared" si="10"/>
        <v>47.434176765483762</v>
      </c>
      <c r="H59" s="68">
        <f t="shared" si="10"/>
        <v>1.5049540125527969</v>
      </c>
      <c r="I59" s="68">
        <f t="shared" si="10"/>
        <v>6.315872577270755E-2</v>
      </c>
      <c r="J59" s="68">
        <f t="shared" si="10"/>
        <v>0.39671574625981926</v>
      </c>
      <c r="K59" s="68">
        <f t="shared" si="10"/>
        <v>8.8816958117869972E-3</v>
      </c>
      <c r="M59" s="67">
        <f t="shared" si="11"/>
        <v>100.00000000000001</v>
      </c>
    </row>
    <row r="60" spans="1:17">
      <c r="A60" s="139" t="s">
        <v>468</v>
      </c>
      <c r="B60" s="68">
        <f t="shared" si="10"/>
        <v>49.046205113964071</v>
      </c>
      <c r="C60" s="68">
        <f t="shared" si="10"/>
        <v>5.76762865016128E-2</v>
      </c>
      <c r="D60" s="68">
        <f t="shared" si="10"/>
        <v>2.1959712045799242</v>
      </c>
      <c r="E60" s="68">
        <f t="shared" si="10"/>
        <v>5.962019097259307</v>
      </c>
      <c r="F60" s="68">
        <f t="shared" si="10"/>
        <v>9.0786747271057178E-2</v>
      </c>
      <c r="G60" s="68">
        <f t="shared" si="10"/>
        <v>41.47565847093756</v>
      </c>
      <c r="H60" s="68">
        <f t="shared" si="10"/>
        <v>0.79251489970734623</v>
      </c>
      <c r="I60" s="68">
        <f t="shared" si="10"/>
        <v>4.8063572084677333E-2</v>
      </c>
      <c r="J60" s="68">
        <f t="shared" si="10"/>
        <v>0.32255997265716785</v>
      </c>
      <c r="K60" s="68">
        <f t="shared" si="10"/>
        <v>8.5446350372759706E-3</v>
      </c>
      <c r="M60" s="67">
        <f t="shared" si="11"/>
        <v>100.00000000000001</v>
      </c>
    </row>
    <row r="61" spans="1:17">
      <c r="A61" s="139" t="s">
        <v>469</v>
      </c>
      <c r="B61" s="68">
        <f t="shared" si="10"/>
        <v>49.539905527268267</v>
      </c>
      <c r="C61" s="68">
        <f t="shared" si="10"/>
        <v>5.4188904566182035E-2</v>
      </c>
      <c r="D61" s="68">
        <f t="shared" si="10"/>
        <v>2.0663353986463</v>
      </c>
      <c r="E61" s="68">
        <f t="shared" si="10"/>
        <v>8.4565364088092778</v>
      </c>
      <c r="F61" s="68">
        <f t="shared" si="10"/>
        <v>0.11042267345561622</v>
      </c>
      <c r="G61" s="68">
        <f t="shared" si="10"/>
        <v>36.874015909044438</v>
      </c>
      <c r="H61" s="68">
        <f t="shared" si="10"/>
        <v>2.4252090873770524</v>
      </c>
      <c r="I61" s="68">
        <f t="shared" si="10"/>
        <v>8.9974030223094692E-2</v>
      </c>
      <c r="J61" s="68">
        <f t="shared" si="10"/>
        <v>0.37114287467026563</v>
      </c>
      <c r="K61" s="68">
        <f t="shared" si="10"/>
        <v>1.2269185939512914E-2</v>
      </c>
      <c r="M61" s="67">
        <f t="shared" si="11"/>
        <v>100.00000000000001</v>
      </c>
    </row>
    <row r="62" spans="1:17">
      <c r="A62" s="139" t="s">
        <v>470</v>
      </c>
      <c r="B62" s="68">
        <f t="shared" si="10"/>
        <v>38.875850507839466</v>
      </c>
      <c r="C62" s="68">
        <f t="shared" si="10"/>
        <v>7.8887683660388529E-3</v>
      </c>
      <c r="D62" s="68">
        <f t="shared" si="10"/>
        <v>0.23863524307267528</v>
      </c>
      <c r="E62" s="68">
        <f t="shared" si="10"/>
        <v>8.6855339710087769</v>
      </c>
      <c r="F62" s="68">
        <f t="shared" si="10"/>
        <v>0.13016467803964107</v>
      </c>
      <c r="G62" s="68">
        <f t="shared" si="10"/>
        <v>47.701410117345439</v>
      </c>
      <c r="H62" s="68">
        <f t="shared" si="10"/>
        <v>4.2983926634454193</v>
      </c>
      <c r="I62" s="68">
        <f t="shared" si="10"/>
        <v>4.8318706241987974E-2</v>
      </c>
      <c r="J62" s="68">
        <f t="shared" si="10"/>
        <v>0</v>
      </c>
      <c r="K62" s="68">
        <f t="shared" si="10"/>
        <v>1.3805344640567993E-2</v>
      </c>
      <c r="M62" s="67">
        <f t="shared" si="11"/>
        <v>100.00000000000001</v>
      </c>
      <c r="Q62" s="64">
        <v>0</v>
      </c>
    </row>
    <row r="63" spans="1:17">
      <c r="A63" s="139" t="s">
        <v>471</v>
      </c>
      <c r="B63" s="68">
        <f t="shared" si="10"/>
        <v>48.895728818979471</v>
      </c>
      <c r="C63" s="68">
        <f t="shared" si="10"/>
        <v>2.7511842184158461</v>
      </c>
      <c r="D63" s="68">
        <f t="shared" si="10"/>
        <v>16.336218096056605</v>
      </c>
      <c r="E63" s="68">
        <f t="shared" si="10"/>
        <v>14.581376291647514</v>
      </c>
      <c r="F63" s="68">
        <f t="shared" si="10"/>
        <v>0.2288489596866069</v>
      </c>
      <c r="G63" s="68">
        <f t="shared" si="10"/>
        <v>4.2521935522555117</v>
      </c>
      <c r="H63" s="68">
        <f t="shared" si="10"/>
        <v>5.946075590110528</v>
      </c>
      <c r="I63" s="68">
        <f t="shared" si="10"/>
        <v>4.7358743229468558</v>
      </c>
      <c r="J63" s="68">
        <f t="shared" si="10"/>
        <v>1.2701616932824338</v>
      </c>
      <c r="K63" s="68">
        <f t="shared" si="10"/>
        <v>1.0023384566186317</v>
      </c>
      <c r="M63" s="67">
        <f t="shared" si="11"/>
        <v>99.999999999999986</v>
      </c>
      <c r="Q63" s="64">
        <v>4000</v>
      </c>
    </row>
    <row r="64" spans="1:17">
      <c r="A64" s="139" t="s">
        <v>472</v>
      </c>
      <c r="B64" s="68">
        <f t="shared" si="10"/>
        <v>49.329000845036425</v>
      </c>
      <c r="C64" s="68">
        <f t="shared" si="10"/>
        <v>2.7342964065832365</v>
      </c>
      <c r="D64" s="68">
        <f t="shared" si="10"/>
        <v>15.95408635467386</v>
      </c>
      <c r="E64" s="68">
        <f t="shared" si="10"/>
        <v>12.925033197859245</v>
      </c>
      <c r="F64" s="68">
        <f t="shared" si="10"/>
        <v>0.26658886966319267</v>
      </c>
      <c r="G64" s="68">
        <f t="shared" si="10"/>
        <v>4.1406784435233996</v>
      </c>
      <c r="H64" s="68">
        <f t="shared" si="10"/>
        <v>9.1424892358456411</v>
      </c>
      <c r="I64" s="68">
        <f t="shared" si="10"/>
        <v>2.6286668544525376</v>
      </c>
      <c r="J64" s="68">
        <f t="shared" si="10"/>
        <v>1.9546497122852204</v>
      </c>
      <c r="K64" s="68">
        <f t="shared" si="10"/>
        <v>0.92451008007726065</v>
      </c>
      <c r="M64" s="67">
        <f t="shared" si="11"/>
        <v>100.00000000000001</v>
      </c>
    </row>
    <row r="65" spans="1:45">
      <c r="A65" s="139" t="s">
        <v>473</v>
      </c>
      <c r="B65" s="68">
        <f t="shared" si="10"/>
        <v>48.098001931366795</v>
      </c>
      <c r="C65" s="68">
        <f t="shared" si="10"/>
        <v>3.2594303463518077</v>
      </c>
      <c r="D65" s="68">
        <f t="shared" si="10"/>
        <v>15.632124403914505</v>
      </c>
      <c r="E65" s="68">
        <f t="shared" si="10"/>
        <v>16.147819247961614</v>
      </c>
      <c r="F65" s="68">
        <f t="shared" si="10"/>
        <v>0.17820343066492778</v>
      </c>
      <c r="G65" s="68">
        <f t="shared" si="10"/>
        <v>2.5794697701275306</v>
      </c>
      <c r="H65" s="68">
        <f t="shared" si="10"/>
        <v>10.046093959998805</v>
      </c>
      <c r="I65" s="68">
        <f t="shared" si="10"/>
        <v>3.1927285035889574</v>
      </c>
      <c r="J65" s="68">
        <f t="shared" si="10"/>
        <v>0.45297520085219078</v>
      </c>
      <c r="K65" s="68">
        <f t="shared" si="10"/>
        <v>0.41315320517287729</v>
      </c>
      <c r="M65" s="67">
        <f t="shared" si="11"/>
        <v>100</v>
      </c>
    </row>
    <row r="66" spans="1:45">
      <c r="A66" s="139" t="s">
        <v>474</v>
      </c>
      <c r="B66" s="68">
        <f t="shared" si="10"/>
        <v>46.509241269366811</v>
      </c>
      <c r="C66" s="68">
        <f t="shared" si="10"/>
        <v>1.9060429432571115</v>
      </c>
      <c r="D66" s="68">
        <f t="shared" si="10"/>
        <v>18.379913316395154</v>
      </c>
      <c r="E66" s="68">
        <f t="shared" si="10"/>
        <v>12.59801723708464</v>
      </c>
      <c r="F66" s="68">
        <f t="shared" si="10"/>
        <v>0.14845812783340803</v>
      </c>
      <c r="G66" s="68">
        <f t="shared" si="10"/>
        <v>3.5281223534100525</v>
      </c>
      <c r="H66" s="68">
        <f t="shared" si="10"/>
        <v>13.459871469137648</v>
      </c>
      <c r="I66" s="68">
        <f t="shared" si="10"/>
        <v>2.7130971952373835</v>
      </c>
      <c r="J66" s="68">
        <f t="shared" si="10"/>
        <v>0.47825437154386485</v>
      </c>
      <c r="K66" s="68">
        <f t="shared" si="10"/>
        <v>0.27898171673392119</v>
      </c>
      <c r="M66" s="67">
        <f t="shared" si="11"/>
        <v>100</v>
      </c>
    </row>
    <row r="67" spans="1:45">
      <c r="A67" s="139" t="s">
        <v>475</v>
      </c>
      <c r="B67" s="68">
        <f t="shared" si="10"/>
        <v>48.832994782331618</v>
      </c>
      <c r="C67" s="68">
        <f t="shared" si="10"/>
        <v>2.0402676544390013</v>
      </c>
      <c r="D67" s="68">
        <f t="shared" si="10"/>
        <v>17.102800015931813</v>
      </c>
      <c r="E67" s="68">
        <f t="shared" si="10"/>
        <v>10.642450312661808</v>
      </c>
      <c r="F67" s="68">
        <f t="shared" si="10"/>
        <v>0.16031385669335246</v>
      </c>
      <c r="G67" s="68">
        <f t="shared" si="10"/>
        <v>4.802445533118255</v>
      </c>
      <c r="H67" s="68">
        <f t="shared" si="10"/>
        <v>11.488827816943482</v>
      </c>
      <c r="I67" s="68">
        <f t="shared" si="10"/>
        <v>3.3078424343808499</v>
      </c>
      <c r="J67" s="68">
        <f t="shared" si="10"/>
        <v>1.3542040068506791</v>
      </c>
      <c r="K67" s="68">
        <f t="shared" si="10"/>
        <v>0.26785358664914172</v>
      </c>
      <c r="M67" s="67">
        <f t="shared" si="11"/>
        <v>99.999999999999986</v>
      </c>
    </row>
    <row r="68" spans="1:45">
      <c r="A68" s="139" t="s">
        <v>476</v>
      </c>
      <c r="B68" s="68">
        <f t="shared" si="10"/>
        <v>47.693991245523279</v>
      </c>
      <c r="C68" s="68">
        <f t="shared" si="10"/>
        <v>1.60266613609232</v>
      </c>
      <c r="D68" s="68">
        <f t="shared" si="10"/>
        <v>15.562077198567451</v>
      </c>
      <c r="E68" s="68">
        <f t="shared" si="10"/>
        <v>12.263231197771589</v>
      </c>
      <c r="F68" s="68">
        <f t="shared" si="10"/>
        <v>0.17807401512136886</v>
      </c>
      <c r="G68" s="68">
        <f t="shared" si="10"/>
        <v>8.084958217270195</v>
      </c>
      <c r="H68" s="68">
        <f t="shared" si="10"/>
        <v>11.389773179466774</v>
      </c>
      <c r="I68" s="68">
        <f t="shared" si="10"/>
        <v>2.665141265419817</v>
      </c>
      <c r="J68" s="68">
        <f t="shared" si="10"/>
        <v>0.40389972144846797</v>
      </c>
      <c r="K68" s="68">
        <f t="shared" si="10"/>
        <v>0.15618782331874254</v>
      </c>
      <c r="M68" s="67">
        <f t="shared" si="11"/>
        <v>100</v>
      </c>
    </row>
    <row r="70" spans="1:45">
      <c r="O70" s="62"/>
    </row>
    <row r="71" spans="1:45">
      <c r="A71" s="120"/>
      <c r="B71" s="120"/>
      <c r="C71" s="120"/>
      <c r="D71" s="120"/>
      <c r="E71" s="120"/>
      <c r="F71" s="120"/>
      <c r="G71" s="120"/>
      <c r="H71" s="120"/>
      <c r="I71" s="151" t="s">
        <v>458</v>
      </c>
      <c r="J71" s="151"/>
      <c r="K71" s="151"/>
      <c r="L71" s="151"/>
      <c r="M71" s="151"/>
      <c r="N71" s="151"/>
      <c r="O71" s="151"/>
    </row>
    <row r="72" spans="1:45" ht="24">
      <c r="A72" s="116" t="s">
        <v>454</v>
      </c>
      <c r="B72" s="124" t="s">
        <v>452</v>
      </c>
      <c r="C72" s="124" t="s">
        <v>451</v>
      </c>
      <c r="D72" s="125" t="s">
        <v>459</v>
      </c>
      <c r="E72" s="125" t="s">
        <v>450</v>
      </c>
      <c r="F72" s="116" t="s">
        <v>457</v>
      </c>
      <c r="G72" s="116" t="s">
        <v>456</v>
      </c>
      <c r="H72" s="116" t="s">
        <v>453</v>
      </c>
      <c r="I72" s="129" t="s">
        <v>197</v>
      </c>
      <c r="J72" s="129" t="s">
        <v>193</v>
      </c>
      <c r="K72" s="129" t="s">
        <v>181</v>
      </c>
      <c r="L72" s="129" t="s">
        <v>177</v>
      </c>
      <c r="M72" s="129" t="s">
        <v>173</v>
      </c>
      <c r="N72" s="129" t="s">
        <v>169</v>
      </c>
      <c r="O72" s="129" t="s">
        <v>138</v>
      </c>
      <c r="AM72" s="129" t="s">
        <v>197</v>
      </c>
      <c r="AN72" s="129" t="s">
        <v>193</v>
      </c>
      <c r="AO72" s="129" t="s">
        <v>181</v>
      </c>
      <c r="AP72" s="129" t="s">
        <v>177</v>
      </c>
      <c r="AQ72" s="129" t="s">
        <v>173</v>
      </c>
      <c r="AR72" s="129" t="s">
        <v>169</v>
      </c>
      <c r="AS72" s="129" t="s">
        <v>138</v>
      </c>
    </row>
    <row r="73" spans="1:45">
      <c r="A73" s="117"/>
      <c r="B73" s="117"/>
      <c r="C73" s="117"/>
      <c r="D73" s="117"/>
      <c r="E73" s="117"/>
      <c r="F73" s="117"/>
      <c r="G73" s="117"/>
      <c r="H73" s="117"/>
      <c r="I73" s="115" t="s">
        <v>434</v>
      </c>
      <c r="J73" s="115" t="s">
        <v>434</v>
      </c>
      <c r="K73" s="115" t="s">
        <v>434</v>
      </c>
      <c r="L73" s="115" t="s">
        <v>434</v>
      </c>
      <c r="M73" s="115" t="s">
        <v>434</v>
      </c>
      <c r="N73" s="115" t="s">
        <v>434</v>
      </c>
      <c r="O73" s="115" t="s">
        <v>434</v>
      </c>
      <c r="AH73" s="104" t="s">
        <v>442</v>
      </c>
      <c r="AI73" s="104" t="s">
        <v>441</v>
      </c>
      <c r="AJ73" s="104" t="s">
        <v>444</v>
      </c>
      <c r="AL73" s="104" t="s">
        <v>444</v>
      </c>
      <c r="AM73" s="64">
        <f>AJ74</f>
        <v>0.90605000000000002</v>
      </c>
      <c r="AN73" s="83">
        <f>AJ75</f>
        <v>0.99763999999999997</v>
      </c>
      <c r="AO73" s="83">
        <f>AJ76</f>
        <v>0.54962999999999995</v>
      </c>
      <c r="AP73" s="83">
        <f>AJ77</f>
        <v>0.99883999999999995</v>
      </c>
      <c r="AQ73" s="83">
        <f>AJ78</f>
        <v>0.99592000000000003</v>
      </c>
      <c r="AR73" s="83">
        <f>AJ79</f>
        <v>0.95618000000000003</v>
      </c>
      <c r="AS73" s="83">
        <f>AJ80</f>
        <v>0.98729</v>
      </c>
    </row>
    <row r="74" spans="1:45" ht="12" customHeight="1">
      <c r="A74" s="106" t="s">
        <v>443</v>
      </c>
      <c r="B74" s="127"/>
      <c r="C74" s="127"/>
      <c r="D74" s="127"/>
      <c r="E74" s="127"/>
      <c r="F74" s="127"/>
      <c r="G74" s="127"/>
      <c r="H74" s="127"/>
      <c r="I74" s="128"/>
      <c r="J74" s="128"/>
      <c r="K74" s="128"/>
      <c r="L74" s="128"/>
      <c r="M74" s="128"/>
      <c r="N74" s="128"/>
      <c r="O74" s="128"/>
      <c r="AF74" s="150" t="s">
        <v>461</v>
      </c>
      <c r="AG74" s="100" t="s">
        <v>197</v>
      </c>
      <c r="AH74" s="64">
        <v>0.48249999999999998</v>
      </c>
      <c r="AI74" s="64">
        <v>36.368000000000002</v>
      </c>
      <c r="AJ74" s="64">
        <v>0.90605000000000002</v>
      </c>
      <c r="AL74" s="104" t="s">
        <v>442</v>
      </c>
      <c r="AM74" s="64">
        <f>AH74</f>
        <v>0.48249999999999998</v>
      </c>
      <c r="AN74" s="83">
        <f>AH75</f>
        <v>0.71850000000000003</v>
      </c>
      <c r="AO74" s="83">
        <f>AH76</f>
        <v>2.0687000000000002</v>
      </c>
      <c r="AP74" s="83">
        <f>AH77</f>
        <v>0.70269999999999999</v>
      </c>
      <c r="AQ74" s="83">
        <f>AH78</f>
        <v>1.0102</v>
      </c>
      <c r="AR74" s="83">
        <f>AH79</f>
        <v>0.99619999999999997</v>
      </c>
      <c r="AS74" s="83">
        <f>AH80</f>
        <v>1.0062</v>
      </c>
    </row>
    <row r="75" spans="1:45">
      <c r="A75" s="139" t="s">
        <v>462</v>
      </c>
      <c r="B75" s="123"/>
      <c r="H75" s="119" t="s">
        <v>455</v>
      </c>
      <c r="I75" s="122">
        <v>31.200000000000003</v>
      </c>
      <c r="J75" s="122">
        <v>4054</v>
      </c>
      <c r="K75" s="141"/>
      <c r="L75" s="122">
        <v>1571</v>
      </c>
      <c r="M75" s="122">
        <v>7</v>
      </c>
      <c r="N75" s="122"/>
      <c r="O75" s="134">
        <v>5</v>
      </c>
      <c r="AF75" s="150"/>
      <c r="AG75" s="100" t="s">
        <v>193</v>
      </c>
      <c r="AH75" s="83">
        <v>0.71850000000000003</v>
      </c>
      <c r="AI75" s="83">
        <v>33.411999999999999</v>
      </c>
      <c r="AJ75" s="83">
        <v>0.99763999999999997</v>
      </c>
      <c r="AK75" s="84"/>
      <c r="AL75" s="104" t="s">
        <v>441</v>
      </c>
      <c r="AM75" s="64">
        <f>AI74</f>
        <v>36.368000000000002</v>
      </c>
      <c r="AN75" s="83">
        <f>AI75</f>
        <v>33.411999999999999</v>
      </c>
      <c r="AO75" s="83">
        <f>AI76</f>
        <v>-73.063999999999993</v>
      </c>
      <c r="AP75" s="83">
        <f>AI77</f>
        <v>15.237</v>
      </c>
      <c r="AQ75" s="83">
        <f>AI78</f>
        <v>0.68379999999999996</v>
      </c>
      <c r="AR75" s="83">
        <f>AI79</f>
        <v>1.1407</v>
      </c>
      <c r="AS75" s="83">
        <f>AI80</f>
        <v>-18.774000000000001</v>
      </c>
    </row>
    <row r="76" spans="1:45">
      <c r="A76" s="139" t="s">
        <v>463</v>
      </c>
      <c r="B76" s="123"/>
      <c r="H76" s="119" t="s">
        <v>455</v>
      </c>
      <c r="I76" s="122">
        <v>29.12</v>
      </c>
      <c r="J76" s="122">
        <v>1902</v>
      </c>
      <c r="K76" s="141"/>
      <c r="L76" s="122">
        <v>1565</v>
      </c>
      <c r="M76" s="122">
        <v>16</v>
      </c>
      <c r="N76" s="122"/>
      <c r="O76" s="134">
        <v>51</v>
      </c>
      <c r="AF76" s="150"/>
      <c r="AG76" s="142" t="s">
        <v>181</v>
      </c>
      <c r="AH76" s="143">
        <v>2.0687000000000002</v>
      </c>
      <c r="AI76" s="143">
        <v>-73.063999999999993</v>
      </c>
      <c r="AJ76" s="143">
        <v>0.54962999999999995</v>
      </c>
      <c r="AK76" s="84"/>
      <c r="AL76" s="84"/>
      <c r="AM76" s="84"/>
      <c r="AN76" s="84"/>
      <c r="AO76" s="84"/>
      <c r="AP76" s="84"/>
      <c r="AQ76" s="84"/>
      <c r="AR76" s="84"/>
      <c r="AS76" s="84"/>
    </row>
    <row r="77" spans="1:45">
      <c r="A77" s="139" t="s">
        <v>464</v>
      </c>
      <c r="B77" s="123"/>
      <c r="H77" s="119" t="s">
        <v>455</v>
      </c>
      <c r="I77" s="122">
        <v>21.84</v>
      </c>
      <c r="J77" s="122">
        <v>1752</v>
      </c>
      <c r="K77" s="141"/>
      <c r="L77" s="122">
        <v>1793</v>
      </c>
      <c r="M77" s="122">
        <v>12</v>
      </c>
      <c r="N77" s="122"/>
      <c r="O77" s="134">
        <v>18</v>
      </c>
      <c r="AF77" s="150"/>
      <c r="AG77" s="100" t="s">
        <v>177</v>
      </c>
      <c r="AH77" s="83">
        <v>0.70269999999999999</v>
      </c>
      <c r="AI77" s="83">
        <v>15.237</v>
      </c>
      <c r="AJ77" s="83">
        <v>0.99883999999999995</v>
      </c>
      <c r="AK77" s="84"/>
      <c r="AL77" s="72" t="s">
        <v>433</v>
      </c>
      <c r="AM77" s="71"/>
      <c r="AN77" s="71"/>
      <c r="AO77" s="71"/>
      <c r="AP77" s="71"/>
      <c r="AQ77" s="71"/>
      <c r="AR77" s="71"/>
      <c r="AS77" s="71"/>
    </row>
    <row r="78" spans="1:45">
      <c r="A78" s="139" t="s">
        <v>465</v>
      </c>
      <c r="B78" s="123"/>
      <c r="H78" s="119" t="s">
        <v>455</v>
      </c>
      <c r="I78" s="122">
        <v>22.880000000000003</v>
      </c>
      <c r="J78" s="122">
        <v>3062</v>
      </c>
      <c r="K78" s="141">
        <v>93.500000000000014</v>
      </c>
      <c r="L78" s="122">
        <v>1254</v>
      </c>
      <c r="M78" s="122">
        <v>4</v>
      </c>
      <c r="N78" s="122">
        <v>70.040000000000006</v>
      </c>
      <c r="O78" s="134">
        <v>66</v>
      </c>
      <c r="AF78" s="150"/>
      <c r="AG78" s="100" t="s">
        <v>173</v>
      </c>
      <c r="AH78" s="83">
        <v>1.0102</v>
      </c>
      <c r="AI78" s="83">
        <v>0.68379999999999996</v>
      </c>
      <c r="AJ78" s="83">
        <v>0.99592000000000003</v>
      </c>
      <c r="AK78" s="84"/>
      <c r="AL78" s="139" t="s">
        <v>462</v>
      </c>
      <c r="AM78" s="126"/>
      <c r="AN78" s="126"/>
      <c r="AO78" s="126"/>
      <c r="AP78" s="126"/>
      <c r="AQ78" s="126"/>
      <c r="AR78" s="126"/>
      <c r="AS78" s="126"/>
    </row>
    <row r="79" spans="1:45">
      <c r="A79" s="139" t="s">
        <v>466</v>
      </c>
      <c r="B79" s="123"/>
      <c r="H79" s="119" t="s">
        <v>455</v>
      </c>
      <c r="I79" s="122">
        <v>45.760000000000005</v>
      </c>
      <c r="J79" s="122">
        <v>2837</v>
      </c>
      <c r="K79" s="141">
        <v>111.10000000000001</v>
      </c>
      <c r="L79" s="122">
        <v>1766</v>
      </c>
      <c r="M79" s="122">
        <v>3</v>
      </c>
      <c r="N79" s="122">
        <v>136.99</v>
      </c>
      <c r="O79" s="134">
        <v>228</v>
      </c>
      <c r="AF79" s="150"/>
      <c r="AG79" s="100" t="s">
        <v>169</v>
      </c>
      <c r="AH79" s="83">
        <v>0.99619999999999997</v>
      </c>
      <c r="AI79" s="83">
        <v>1.1407</v>
      </c>
      <c r="AJ79" s="83">
        <v>0.95618000000000003</v>
      </c>
      <c r="AK79" s="84"/>
      <c r="AL79" s="139" t="s">
        <v>463</v>
      </c>
      <c r="AM79" s="126"/>
      <c r="AN79" s="126"/>
      <c r="AO79" s="126"/>
      <c r="AP79" s="126"/>
      <c r="AQ79" s="126"/>
      <c r="AR79" s="126"/>
      <c r="AS79" s="126"/>
    </row>
    <row r="80" spans="1:45">
      <c r="A80" s="139" t="s">
        <v>467</v>
      </c>
      <c r="B80" s="123"/>
      <c r="H80" s="119" t="s">
        <v>455</v>
      </c>
      <c r="I80" s="122">
        <v>46.800000000000004</v>
      </c>
      <c r="J80" s="122">
        <v>2039</v>
      </c>
      <c r="K80" s="141"/>
      <c r="L80" s="122">
        <v>709</v>
      </c>
      <c r="M80" s="122">
        <v>5</v>
      </c>
      <c r="N80" s="122"/>
      <c r="O80" s="134">
        <v>18</v>
      </c>
      <c r="AF80" s="150"/>
      <c r="AG80" s="100" t="s">
        <v>138</v>
      </c>
      <c r="AH80" s="83">
        <v>1.0062</v>
      </c>
      <c r="AI80" s="83">
        <v>-18.774000000000001</v>
      </c>
      <c r="AJ80" s="83">
        <v>0.98729</v>
      </c>
      <c r="AK80" s="84"/>
      <c r="AL80" s="139" t="s">
        <v>464</v>
      </c>
      <c r="AM80" s="126"/>
      <c r="AN80" s="126"/>
      <c r="AO80" s="126"/>
      <c r="AP80" s="126"/>
      <c r="AQ80" s="126"/>
      <c r="AR80" s="126"/>
      <c r="AS80" s="126"/>
    </row>
    <row r="81" spans="1:45">
      <c r="A81" s="139" t="s">
        <v>468</v>
      </c>
      <c r="B81" s="123"/>
      <c r="H81" s="119" t="s">
        <v>455</v>
      </c>
      <c r="I81" s="122">
        <v>56.160000000000004</v>
      </c>
      <c r="J81" s="122">
        <v>2605</v>
      </c>
      <c r="K81" s="141"/>
      <c r="L81" s="122">
        <v>1005</v>
      </c>
      <c r="M81" s="122">
        <v>5</v>
      </c>
      <c r="N81" s="122"/>
      <c r="O81" s="134">
        <v>11</v>
      </c>
      <c r="AF81" s="150"/>
      <c r="AG81" s="99" t="s">
        <v>420</v>
      </c>
      <c r="AH81" s="98">
        <f>MAX(AH74:AH80)</f>
        <v>2.0687000000000002</v>
      </c>
      <c r="AI81" s="98">
        <f>MAX(AI74:AI80)</f>
        <v>36.368000000000002</v>
      </c>
      <c r="AJ81" s="98">
        <f>MAX(AJ74:AJ80)</f>
        <v>0.99883999999999995</v>
      </c>
      <c r="AK81" s="84"/>
      <c r="AL81" s="139" t="s">
        <v>465</v>
      </c>
      <c r="AM81" s="126"/>
      <c r="AN81" s="126"/>
      <c r="AO81" s="126"/>
      <c r="AP81" s="126"/>
      <c r="AQ81" s="126"/>
      <c r="AR81" s="126"/>
      <c r="AS81" s="126"/>
    </row>
    <row r="82" spans="1:45">
      <c r="A82" s="139" t="s">
        <v>469</v>
      </c>
      <c r="B82" s="123"/>
      <c r="H82" s="119" t="s">
        <v>455</v>
      </c>
      <c r="I82" s="148">
        <v>68.64</v>
      </c>
      <c r="J82" s="148">
        <v>2387</v>
      </c>
      <c r="K82" s="148"/>
      <c r="L82" s="148">
        <v>1160</v>
      </c>
      <c r="M82" s="148">
        <v>6</v>
      </c>
      <c r="N82" s="148"/>
      <c r="O82" s="134">
        <v>37</v>
      </c>
      <c r="AF82" s="150"/>
      <c r="AG82" s="99" t="s">
        <v>421</v>
      </c>
      <c r="AH82" s="98">
        <f>MIN(AH74:AH80)</f>
        <v>0.48249999999999998</v>
      </c>
      <c r="AI82" s="98">
        <f>MIN(AI74:AI80)</f>
        <v>-73.063999999999993</v>
      </c>
      <c r="AJ82" s="98">
        <f>MIN(AJ74:AJ80)</f>
        <v>0.54962999999999995</v>
      </c>
      <c r="AK82" s="84"/>
      <c r="AL82" s="139" t="s">
        <v>466</v>
      </c>
      <c r="AM82" s="126">
        <v>21</v>
      </c>
      <c r="AN82" s="126">
        <v>2626</v>
      </c>
      <c r="AO82" s="126">
        <v>78</v>
      </c>
      <c r="AP82" s="126">
        <v>2437</v>
      </c>
      <c r="AQ82" s="126">
        <v>5</v>
      </c>
      <c r="AR82" s="126">
        <v>119</v>
      </c>
      <c r="AS82" s="126">
        <v>317</v>
      </c>
    </row>
    <row r="83" spans="1:45">
      <c r="A83" s="139" t="s">
        <v>470</v>
      </c>
      <c r="B83" s="123"/>
      <c r="H83" s="119" t="s">
        <v>455</v>
      </c>
      <c r="I83" s="148">
        <v>16.64</v>
      </c>
      <c r="J83" s="148">
        <v>1508</v>
      </c>
      <c r="K83" s="148"/>
      <c r="L83" s="148">
        <v>1618</v>
      </c>
      <c r="M83" s="148">
        <v>5</v>
      </c>
      <c r="N83" s="148"/>
      <c r="O83" s="134">
        <v>31</v>
      </c>
      <c r="AL83" s="139" t="s">
        <v>467</v>
      </c>
      <c r="AM83" s="126">
        <v>26</v>
      </c>
      <c r="AN83" s="126">
        <v>2825</v>
      </c>
      <c r="AO83" s="126">
        <v>59</v>
      </c>
      <c r="AP83" s="126">
        <v>1027</v>
      </c>
      <c r="AQ83" s="126">
        <v>3</v>
      </c>
      <c r="AR83" s="126">
        <v>258</v>
      </c>
      <c r="AS83" s="126">
        <v>29</v>
      </c>
    </row>
    <row r="84" spans="1:45">
      <c r="A84" s="139" t="s">
        <v>471</v>
      </c>
      <c r="B84" s="123"/>
      <c r="H84" s="119" t="s">
        <v>455</v>
      </c>
      <c r="I84" s="148">
        <v>154.96</v>
      </c>
      <c r="J84" s="148">
        <v>55</v>
      </c>
      <c r="K84" s="148"/>
      <c r="L84" s="148">
        <v>52</v>
      </c>
      <c r="M84" s="148">
        <v>215</v>
      </c>
      <c r="N84" s="148">
        <v>202.91</v>
      </c>
      <c r="O84" s="134">
        <v>526</v>
      </c>
      <c r="AK84" s="84"/>
      <c r="AL84" s="139" t="s">
        <v>468</v>
      </c>
      <c r="AM84" s="126">
        <v>24</v>
      </c>
      <c r="AN84" s="126">
        <v>3551</v>
      </c>
      <c r="AO84" s="126">
        <v>46</v>
      </c>
      <c r="AP84" s="126">
        <v>1415</v>
      </c>
      <c r="AQ84" s="126">
        <v>6</v>
      </c>
      <c r="AR84" s="126">
        <v>332</v>
      </c>
      <c r="AS84" s="126">
        <v>19</v>
      </c>
    </row>
    <row r="85" spans="1:45">
      <c r="A85" s="139" t="s">
        <v>472</v>
      </c>
      <c r="B85" s="123"/>
      <c r="H85" s="119" t="s">
        <v>455</v>
      </c>
      <c r="I85" s="110">
        <v>166.4</v>
      </c>
      <c r="J85" s="110">
        <v>66</v>
      </c>
      <c r="K85" s="110"/>
      <c r="L85" s="110">
        <v>22</v>
      </c>
      <c r="M85" s="110">
        <v>8</v>
      </c>
      <c r="N85" s="110">
        <v>172.01</v>
      </c>
      <c r="O85" s="134">
        <v>375</v>
      </c>
      <c r="AK85" s="84"/>
      <c r="AL85" s="139" t="s">
        <v>469</v>
      </c>
      <c r="AM85" s="126">
        <v>42</v>
      </c>
      <c r="AN85" s="126">
        <v>3186</v>
      </c>
      <c r="AO85" s="126">
        <v>66</v>
      </c>
      <c r="AP85" s="126">
        <v>1591</v>
      </c>
      <c r="AQ85" s="126">
        <v>0</v>
      </c>
      <c r="AR85" s="126">
        <v>577</v>
      </c>
      <c r="AS85" s="126">
        <v>58</v>
      </c>
    </row>
    <row r="86" spans="1:45">
      <c r="A86" s="139" t="s">
        <v>473</v>
      </c>
      <c r="B86" s="123"/>
      <c r="H86" s="119" t="s">
        <v>455</v>
      </c>
      <c r="I86" s="110">
        <v>290.16000000000003</v>
      </c>
      <c r="J86" s="110">
        <v>97</v>
      </c>
      <c r="K86" s="110">
        <v>49.5</v>
      </c>
      <c r="L86" s="110">
        <v>46</v>
      </c>
      <c r="M86" s="110">
        <v>120</v>
      </c>
      <c r="N86" s="110">
        <v>128.75</v>
      </c>
      <c r="O86" s="134">
        <v>401</v>
      </c>
      <c r="AK86" s="84"/>
      <c r="AL86" s="139" t="s">
        <v>470</v>
      </c>
      <c r="AM86" s="126">
        <v>0</v>
      </c>
      <c r="AN86" s="126">
        <v>2200</v>
      </c>
      <c r="AO86" s="126">
        <v>90</v>
      </c>
      <c r="AP86" s="126">
        <v>2343</v>
      </c>
      <c r="AQ86" s="126">
        <v>5</v>
      </c>
      <c r="AR86" s="126">
        <v>84</v>
      </c>
      <c r="AS86" s="126">
        <v>47</v>
      </c>
    </row>
    <row r="87" spans="1:45">
      <c r="A87" s="139" t="s">
        <v>474</v>
      </c>
      <c r="B87" s="123"/>
      <c r="H87" s="119" t="s">
        <v>455</v>
      </c>
      <c r="I87" s="110">
        <v>195.52</v>
      </c>
      <c r="J87" s="110">
        <v>228</v>
      </c>
      <c r="K87" s="110">
        <v>36.300000000000004</v>
      </c>
      <c r="L87" s="110">
        <v>75</v>
      </c>
      <c r="M87" s="110">
        <v>86</v>
      </c>
      <c r="N87" s="110">
        <v>107.12</v>
      </c>
      <c r="O87" s="134">
        <v>591</v>
      </c>
      <c r="AF87" s="121"/>
      <c r="AG87" s="121"/>
      <c r="AH87" s="121"/>
      <c r="AI87" s="121"/>
      <c r="AJ87" s="121"/>
      <c r="AK87" s="84"/>
      <c r="AL87" s="139" t="s">
        <v>471</v>
      </c>
      <c r="AM87" s="126">
        <v>350</v>
      </c>
      <c r="AN87" s="126">
        <v>66</v>
      </c>
      <c r="AO87" s="126">
        <v>47</v>
      </c>
      <c r="AP87" s="126">
        <v>52</v>
      </c>
      <c r="AQ87" s="126">
        <v>210</v>
      </c>
      <c r="AR87" s="126">
        <v>206</v>
      </c>
      <c r="AS87" s="126">
        <v>532</v>
      </c>
    </row>
    <row r="88" spans="1:45">
      <c r="A88" s="139" t="s">
        <v>475</v>
      </c>
      <c r="B88" s="123"/>
      <c r="H88" s="119" t="s">
        <v>455</v>
      </c>
      <c r="I88" s="110">
        <v>222.56</v>
      </c>
      <c r="J88" s="110">
        <v>107</v>
      </c>
      <c r="K88" s="110">
        <v>47.300000000000004</v>
      </c>
      <c r="L88" s="110">
        <v>71</v>
      </c>
      <c r="M88" s="110">
        <v>15</v>
      </c>
      <c r="N88" s="110">
        <v>97.850000000000009</v>
      </c>
      <c r="O88" s="134">
        <v>480</v>
      </c>
      <c r="AF88" s="121"/>
      <c r="AG88" s="121"/>
      <c r="AH88" s="121"/>
      <c r="AI88" s="121"/>
      <c r="AJ88" s="121"/>
      <c r="AK88" s="84"/>
      <c r="AL88" s="139" t="s">
        <v>472</v>
      </c>
      <c r="AM88" s="126">
        <v>343</v>
      </c>
      <c r="AN88" s="126">
        <v>70</v>
      </c>
      <c r="AO88" s="126">
        <v>51</v>
      </c>
      <c r="AP88" s="126">
        <v>24</v>
      </c>
      <c r="AQ88" s="126">
        <v>6</v>
      </c>
      <c r="AR88" s="126">
        <v>167</v>
      </c>
      <c r="AS88" s="126">
        <v>385</v>
      </c>
    </row>
    <row r="89" spans="1:45">
      <c r="A89" s="139" t="s">
        <v>476</v>
      </c>
      <c r="B89" s="123"/>
      <c r="H89" s="119" t="s">
        <v>455</v>
      </c>
      <c r="I89" s="110">
        <v>237.12</v>
      </c>
      <c r="J89" s="110">
        <v>326</v>
      </c>
      <c r="K89" s="110">
        <v>29.700000000000003</v>
      </c>
      <c r="L89" s="110">
        <v>98</v>
      </c>
      <c r="M89" s="110">
        <v>84</v>
      </c>
      <c r="N89" s="110">
        <v>95.79</v>
      </c>
      <c r="O89" s="134">
        <v>288</v>
      </c>
      <c r="AF89" s="121"/>
      <c r="AG89" s="121"/>
      <c r="AH89" s="121"/>
      <c r="AI89" s="121"/>
      <c r="AJ89" s="121"/>
      <c r="AK89" s="84"/>
      <c r="AL89" s="139" t="s">
        <v>473</v>
      </c>
      <c r="AM89" s="126">
        <v>505</v>
      </c>
      <c r="AN89" s="126">
        <v>113</v>
      </c>
      <c r="AO89" s="126">
        <v>64</v>
      </c>
      <c r="AP89" s="126">
        <v>46</v>
      </c>
      <c r="AQ89" s="126">
        <v>125</v>
      </c>
      <c r="AR89" s="126">
        <v>134</v>
      </c>
      <c r="AS89" s="126">
        <v>397</v>
      </c>
    </row>
    <row r="90" spans="1:45">
      <c r="A90" s="118"/>
      <c r="B90" s="121"/>
      <c r="C90" s="123"/>
      <c r="D90" s="123"/>
      <c r="E90" s="123"/>
      <c r="F90" s="113"/>
      <c r="G90" s="113"/>
      <c r="H90" s="119"/>
      <c r="I90" s="122"/>
      <c r="J90" s="122"/>
      <c r="K90" s="122"/>
      <c r="L90" s="122"/>
      <c r="M90" s="122"/>
      <c r="N90" s="122"/>
      <c r="O90" s="122"/>
      <c r="AF90" s="121"/>
      <c r="AG90" s="121"/>
      <c r="AH90" s="121"/>
      <c r="AI90" s="121"/>
      <c r="AJ90" s="121"/>
      <c r="AK90" s="84"/>
      <c r="AL90" s="139" t="s">
        <v>474</v>
      </c>
      <c r="AM90" s="126">
        <v>326</v>
      </c>
      <c r="AN90" s="126">
        <v>199</v>
      </c>
      <c r="AO90" s="126">
        <v>65</v>
      </c>
      <c r="AP90" s="126">
        <v>83</v>
      </c>
      <c r="AQ90" s="126">
        <v>76</v>
      </c>
      <c r="AR90" s="126">
        <v>112</v>
      </c>
      <c r="AS90" s="126">
        <v>599</v>
      </c>
    </row>
    <row r="91" spans="1:45">
      <c r="A91" s="82" t="s">
        <v>433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AC91" s="121"/>
      <c r="AD91" s="121"/>
      <c r="AE91" s="121"/>
      <c r="AF91" s="121"/>
      <c r="AG91" s="121"/>
      <c r="AH91" s="121"/>
      <c r="AI91" s="121"/>
      <c r="AJ91" s="121"/>
      <c r="AK91" s="84"/>
      <c r="AL91" s="139" t="s">
        <v>475</v>
      </c>
      <c r="AM91" s="126">
        <v>349</v>
      </c>
      <c r="AN91" s="126">
        <v>111</v>
      </c>
      <c r="AO91" s="126">
        <v>47</v>
      </c>
      <c r="AP91" s="126">
        <v>76</v>
      </c>
      <c r="AQ91" s="126">
        <v>19</v>
      </c>
      <c r="AR91" s="126">
        <v>99</v>
      </c>
      <c r="AS91" s="126">
        <v>498</v>
      </c>
    </row>
    <row r="92" spans="1:45">
      <c r="A92" s="139" t="s">
        <v>462</v>
      </c>
      <c r="B92" s="123"/>
      <c r="H92" s="119" t="s">
        <v>433</v>
      </c>
      <c r="I92" s="110"/>
      <c r="J92" s="140"/>
      <c r="K92" s="110"/>
      <c r="L92" s="110"/>
      <c r="M92" s="110"/>
      <c r="N92" s="110"/>
      <c r="O92" s="62"/>
      <c r="AC92" s="121"/>
      <c r="AD92" s="121"/>
      <c r="AE92" s="121"/>
      <c r="AF92" s="121"/>
      <c r="AG92" s="121"/>
      <c r="AH92" s="121"/>
      <c r="AI92" s="121"/>
      <c r="AJ92" s="121"/>
      <c r="AK92" s="84"/>
      <c r="AL92" s="139" t="s">
        <v>476</v>
      </c>
      <c r="AM92" s="126">
        <v>295</v>
      </c>
      <c r="AN92" s="126">
        <v>322</v>
      </c>
      <c r="AO92" s="126">
        <v>55</v>
      </c>
      <c r="AP92" s="126">
        <v>91</v>
      </c>
      <c r="AQ92" s="126">
        <v>84</v>
      </c>
      <c r="AR92" s="126">
        <v>100</v>
      </c>
      <c r="AS92" s="126">
        <v>292</v>
      </c>
    </row>
    <row r="93" spans="1:45">
      <c r="A93" s="139" t="s">
        <v>463</v>
      </c>
      <c r="B93" s="123"/>
      <c r="H93" s="119" t="s">
        <v>433</v>
      </c>
      <c r="I93" s="110"/>
      <c r="J93" s="140"/>
      <c r="K93" s="110"/>
      <c r="L93" s="110"/>
      <c r="M93" s="110"/>
      <c r="N93" s="110"/>
      <c r="O93" s="62"/>
      <c r="AC93" s="121"/>
      <c r="AD93" s="121"/>
      <c r="AE93" s="121"/>
      <c r="AF93" s="121"/>
      <c r="AG93" s="121"/>
      <c r="AH93" s="121"/>
      <c r="AI93" s="121"/>
      <c r="AJ93" s="121"/>
      <c r="AL93" s="86"/>
      <c r="AM93" s="126"/>
      <c r="AN93" s="126"/>
      <c r="AO93" s="126"/>
      <c r="AP93" s="126"/>
      <c r="AQ93" s="126"/>
      <c r="AR93" s="126"/>
      <c r="AS93" s="126"/>
    </row>
    <row r="94" spans="1:45">
      <c r="A94" s="139" t="s">
        <v>464</v>
      </c>
      <c r="B94" s="123"/>
      <c r="H94" s="119" t="s">
        <v>433</v>
      </c>
      <c r="I94" s="110"/>
      <c r="J94" s="140"/>
      <c r="K94" s="110"/>
      <c r="L94" s="110"/>
      <c r="M94" s="110"/>
      <c r="N94" s="110"/>
      <c r="O94" s="62"/>
      <c r="AC94" s="121"/>
      <c r="AD94" s="121"/>
      <c r="AE94" s="121"/>
      <c r="AF94" s="121"/>
      <c r="AG94" s="121"/>
      <c r="AH94" s="121"/>
      <c r="AI94" s="121"/>
      <c r="AJ94" s="121"/>
      <c r="AL94" s="132" t="s">
        <v>439</v>
      </c>
      <c r="AM94" s="133"/>
      <c r="AN94" s="133"/>
      <c r="AO94" s="133"/>
      <c r="AP94" s="133"/>
      <c r="AQ94" s="133"/>
      <c r="AR94" s="133"/>
      <c r="AS94" s="133"/>
    </row>
    <row r="95" spans="1:45">
      <c r="A95" s="139" t="s">
        <v>465</v>
      </c>
      <c r="B95" s="123"/>
      <c r="H95" s="119" t="s">
        <v>433</v>
      </c>
      <c r="I95" s="110"/>
      <c r="J95" s="140"/>
      <c r="K95" s="110"/>
      <c r="L95" s="110"/>
      <c r="M95" s="110"/>
      <c r="N95" s="110"/>
      <c r="O95" s="62"/>
      <c r="AC95" s="121"/>
      <c r="AD95" s="121"/>
      <c r="AE95" s="121"/>
      <c r="AF95" s="121"/>
      <c r="AG95" s="121"/>
      <c r="AH95" s="121"/>
      <c r="AI95" s="121"/>
      <c r="AJ95" s="121"/>
      <c r="AL95" s="139" t="s">
        <v>462</v>
      </c>
      <c r="AM95" s="126"/>
      <c r="AN95" s="126"/>
      <c r="AO95" s="126"/>
      <c r="AP95" s="126"/>
      <c r="AQ95" s="126"/>
      <c r="AR95" s="126"/>
      <c r="AS95" s="126"/>
    </row>
    <row r="96" spans="1:45">
      <c r="A96" s="139" t="s">
        <v>466</v>
      </c>
      <c r="B96" s="123"/>
      <c r="H96" s="119" t="s">
        <v>433</v>
      </c>
      <c r="I96" s="110">
        <v>21</v>
      </c>
      <c r="J96" s="140">
        <v>2626</v>
      </c>
      <c r="K96" s="110">
        <v>78</v>
      </c>
      <c r="L96" s="110">
        <v>2437</v>
      </c>
      <c r="M96" s="110">
        <v>5</v>
      </c>
      <c r="N96" s="110">
        <v>119</v>
      </c>
      <c r="O96" s="64">
        <v>317</v>
      </c>
      <c r="AC96" s="121"/>
      <c r="AD96" s="121"/>
      <c r="AE96" s="121"/>
      <c r="AF96" s="121"/>
      <c r="AG96" s="121"/>
      <c r="AH96" s="121"/>
      <c r="AI96" s="121"/>
      <c r="AJ96" s="121"/>
      <c r="AL96" s="139" t="s">
        <v>463</v>
      </c>
      <c r="AM96" s="126"/>
      <c r="AN96" s="126"/>
      <c r="AO96" s="126"/>
      <c r="AP96" s="126"/>
      <c r="AQ96" s="126"/>
      <c r="AR96" s="126"/>
      <c r="AS96" s="126"/>
    </row>
    <row r="97" spans="1:49">
      <c r="A97" s="139" t="s">
        <v>467</v>
      </c>
      <c r="B97" s="123"/>
      <c r="H97" s="119" t="s">
        <v>433</v>
      </c>
      <c r="I97" s="110">
        <v>26</v>
      </c>
      <c r="J97" s="110">
        <v>2825</v>
      </c>
      <c r="K97" s="110">
        <v>59</v>
      </c>
      <c r="L97" s="110">
        <v>1027</v>
      </c>
      <c r="M97" s="110">
        <v>3</v>
      </c>
      <c r="N97" s="110">
        <v>258</v>
      </c>
      <c r="O97" s="64">
        <v>29</v>
      </c>
      <c r="AC97" s="121"/>
      <c r="AD97" s="121"/>
      <c r="AE97" s="121"/>
      <c r="AF97" s="121"/>
      <c r="AG97" s="121"/>
      <c r="AH97" s="121"/>
      <c r="AI97" s="121"/>
      <c r="AJ97" s="121"/>
      <c r="AL97" s="139" t="s">
        <v>464</v>
      </c>
      <c r="AM97" s="126"/>
      <c r="AN97" s="126"/>
      <c r="AO97" s="126"/>
      <c r="AP97" s="126"/>
      <c r="AQ97" s="126"/>
      <c r="AR97" s="126"/>
      <c r="AS97" s="126"/>
    </row>
    <row r="98" spans="1:49">
      <c r="A98" s="139" t="s">
        <v>468</v>
      </c>
      <c r="B98" s="123"/>
      <c r="H98" s="119" t="s">
        <v>433</v>
      </c>
      <c r="I98" s="110">
        <v>24</v>
      </c>
      <c r="J98" s="110">
        <v>3551</v>
      </c>
      <c r="K98" s="110">
        <v>46</v>
      </c>
      <c r="L98" s="110">
        <v>1415</v>
      </c>
      <c r="M98" s="110">
        <v>6</v>
      </c>
      <c r="N98" s="110">
        <v>332</v>
      </c>
      <c r="O98" s="64">
        <v>19</v>
      </c>
      <c r="AC98" s="121"/>
      <c r="AD98" s="121"/>
      <c r="AE98" s="121"/>
      <c r="AF98" s="121"/>
      <c r="AG98" s="121"/>
      <c r="AH98" s="121"/>
      <c r="AI98" s="121"/>
      <c r="AJ98" s="121"/>
      <c r="AL98" s="139" t="s">
        <v>465</v>
      </c>
      <c r="AM98" s="126"/>
      <c r="AN98" s="126"/>
      <c r="AO98" s="126"/>
      <c r="AP98" s="126"/>
      <c r="AQ98" s="126"/>
      <c r="AR98" s="126"/>
      <c r="AS98" s="126"/>
    </row>
    <row r="99" spans="1:49">
      <c r="A99" s="139" t="s">
        <v>469</v>
      </c>
      <c r="B99" s="123"/>
      <c r="H99" s="119" t="s">
        <v>433</v>
      </c>
      <c r="I99" s="110">
        <v>42</v>
      </c>
      <c r="J99" s="110">
        <v>3186</v>
      </c>
      <c r="K99" s="110">
        <v>66</v>
      </c>
      <c r="L99" s="110">
        <v>1591</v>
      </c>
      <c r="M99" s="110">
        <v>0</v>
      </c>
      <c r="N99" s="110">
        <v>577</v>
      </c>
      <c r="O99" s="64">
        <v>58</v>
      </c>
      <c r="AC99" s="121"/>
      <c r="AD99" s="121"/>
      <c r="AE99" s="121"/>
      <c r="AF99" s="121"/>
      <c r="AG99" s="121"/>
      <c r="AH99" s="121"/>
      <c r="AI99" s="121"/>
      <c r="AJ99" s="121"/>
      <c r="AL99" s="139" t="s">
        <v>466</v>
      </c>
      <c r="AM99" s="126">
        <f t="shared" ref="AM99:AS109" si="12">(AM$74*AM82)+AM$75</f>
        <v>46.500500000000002</v>
      </c>
      <c r="AN99" s="126">
        <f t="shared" si="12"/>
        <v>1920.1930000000002</v>
      </c>
      <c r="AO99" s="126">
        <f t="shared" si="12"/>
        <v>88.294600000000031</v>
      </c>
      <c r="AP99" s="126">
        <f t="shared" si="12"/>
        <v>1727.7169000000001</v>
      </c>
      <c r="AQ99" s="126">
        <f t="shared" si="12"/>
        <v>5.7347999999999999</v>
      </c>
      <c r="AR99" s="126">
        <f t="shared" si="12"/>
        <v>119.68849999999999</v>
      </c>
      <c r="AS99" s="126">
        <f t="shared" si="12"/>
        <v>300.19139999999999</v>
      </c>
    </row>
    <row r="100" spans="1:49">
      <c r="A100" s="139" t="s">
        <v>470</v>
      </c>
      <c r="B100" s="123"/>
      <c r="H100" s="119" t="s">
        <v>433</v>
      </c>
      <c r="I100" s="110">
        <v>0</v>
      </c>
      <c r="J100" s="110">
        <v>2200</v>
      </c>
      <c r="K100" s="110">
        <v>90</v>
      </c>
      <c r="L100" s="110">
        <v>2343</v>
      </c>
      <c r="M100" s="110">
        <v>5</v>
      </c>
      <c r="N100" s="110">
        <v>84</v>
      </c>
      <c r="O100" s="64">
        <v>47</v>
      </c>
      <c r="AC100" s="121"/>
      <c r="AD100" s="121"/>
      <c r="AE100" s="121"/>
      <c r="AF100" s="121"/>
      <c r="AG100" s="121"/>
      <c r="AH100" s="121"/>
      <c r="AI100" s="121"/>
      <c r="AJ100" s="121"/>
      <c r="AL100" s="139" t="s">
        <v>467</v>
      </c>
      <c r="AM100" s="126">
        <f t="shared" si="12"/>
        <v>48.913000000000004</v>
      </c>
      <c r="AN100" s="126">
        <f t="shared" si="12"/>
        <v>2063.1745000000001</v>
      </c>
      <c r="AO100" s="126">
        <f t="shared" si="12"/>
        <v>48.989300000000014</v>
      </c>
      <c r="AP100" s="126">
        <f t="shared" si="12"/>
        <v>736.90989999999999</v>
      </c>
      <c r="AQ100" s="126">
        <f t="shared" si="12"/>
        <v>3.7143999999999995</v>
      </c>
      <c r="AR100" s="126">
        <f t="shared" si="12"/>
        <v>258.16029999999995</v>
      </c>
      <c r="AS100" s="126">
        <f t="shared" si="12"/>
        <v>10.405799999999999</v>
      </c>
    </row>
    <row r="101" spans="1:49">
      <c r="A101" s="139" t="s">
        <v>471</v>
      </c>
      <c r="B101" s="123"/>
      <c r="H101" s="119" t="s">
        <v>433</v>
      </c>
      <c r="I101" s="110">
        <v>350</v>
      </c>
      <c r="J101" s="110">
        <v>66</v>
      </c>
      <c r="K101" s="110">
        <v>47</v>
      </c>
      <c r="L101" s="110">
        <v>52</v>
      </c>
      <c r="M101" s="110">
        <v>210</v>
      </c>
      <c r="N101" s="110">
        <v>206</v>
      </c>
      <c r="O101" s="64">
        <v>532</v>
      </c>
      <c r="AC101" s="121"/>
      <c r="AD101" s="121"/>
      <c r="AE101" s="121"/>
      <c r="AF101" s="121"/>
      <c r="AG101" s="121"/>
      <c r="AH101" s="121"/>
      <c r="AI101" s="121"/>
      <c r="AJ101" s="121"/>
      <c r="AL101" s="139" t="s">
        <v>468</v>
      </c>
      <c r="AM101" s="126">
        <f t="shared" si="12"/>
        <v>47.948</v>
      </c>
      <c r="AN101" s="126">
        <f t="shared" si="12"/>
        <v>2584.8054999999999</v>
      </c>
      <c r="AO101" s="126">
        <f t="shared" si="12"/>
        <v>22.09620000000001</v>
      </c>
      <c r="AP101" s="126">
        <f t="shared" si="12"/>
        <v>1009.5575</v>
      </c>
      <c r="AQ101" s="126">
        <f t="shared" si="12"/>
        <v>6.7449999999999992</v>
      </c>
      <c r="AR101" s="126">
        <f t="shared" si="12"/>
        <v>331.87909999999999</v>
      </c>
      <c r="AS101" s="126">
        <f t="shared" si="12"/>
        <v>0.34379999999999811</v>
      </c>
    </row>
    <row r="102" spans="1:49">
      <c r="A102" s="139" t="s">
        <v>472</v>
      </c>
      <c r="B102" s="123"/>
      <c r="H102" s="119" t="s">
        <v>433</v>
      </c>
      <c r="I102" s="110">
        <v>343</v>
      </c>
      <c r="J102" s="110">
        <v>70</v>
      </c>
      <c r="K102" s="110">
        <v>51</v>
      </c>
      <c r="L102" s="110">
        <v>24</v>
      </c>
      <c r="M102" s="110">
        <v>6</v>
      </c>
      <c r="N102" s="110">
        <v>167</v>
      </c>
      <c r="O102" s="64">
        <v>385</v>
      </c>
      <c r="AC102" s="121"/>
      <c r="AD102" s="121"/>
      <c r="AE102" s="121"/>
      <c r="AF102" s="121"/>
      <c r="AG102" s="121"/>
      <c r="AH102" s="121"/>
      <c r="AI102" s="121"/>
      <c r="AJ102" s="121"/>
      <c r="AL102" s="139" t="s">
        <v>469</v>
      </c>
      <c r="AM102" s="126">
        <f t="shared" si="12"/>
        <v>56.633000000000003</v>
      </c>
      <c r="AN102" s="126">
        <f t="shared" si="12"/>
        <v>2322.5529999999999</v>
      </c>
      <c r="AO102" s="126">
        <f>(AO$74*AO85)+AO$75</f>
        <v>63.470200000000034</v>
      </c>
      <c r="AP102" s="126">
        <f t="shared" si="12"/>
        <v>1133.2327</v>
      </c>
      <c r="AQ102" s="126">
        <f t="shared" si="12"/>
        <v>0.68379999999999996</v>
      </c>
      <c r="AR102" s="126">
        <f t="shared" si="12"/>
        <v>575.94810000000007</v>
      </c>
      <c r="AS102" s="126">
        <f t="shared" si="12"/>
        <v>39.585599999999999</v>
      </c>
    </row>
    <row r="103" spans="1:49">
      <c r="A103" s="139" t="s">
        <v>473</v>
      </c>
      <c r="B103" s="123"/>
      <c r="H103" s="119" t="s">
        <v>433</v>
      </c>
      <c r="I103" s="110">
        <v>505</v>
      </c>
      <c r="J103" s="110">
        <v>113</v>
      </c>
      <c r="K103" s="110">
        <v>64</v>
      </c>
      <c r="L103" s="110">
        <v>46</v>
      </c>
      <c r="M103" s="110">
        <v>125</v>
      </c>
      <c r="N103" s="110">
        <v>134</v>
      </c>
      <c r="O103" s="64">
        <v>397</v>
      </c>
      <c r="AC103" s="121"/>
      <c r="AD103" s="121"/>
      <c r="AE103" s="121"/>
      <c r="AF103" s="121"/>
      <c r="AG103" s="121"/>
      <c r="AH103" s="121"/>
      <c r="AI103" s="121"/>
      <c r="AJ103" s="121"/>
      <c r="AL103" s="139" t="s">
        <v>470</v>
      </c>
      <c r="AM103" s="126">
        <f t="shared" si="12"/>
        <v>36.368000000000002</v>
      </c>
      <c r="AN103" s="126">
        <f t="shared" si="12"/>
        <v>1614.1120000000001</v>
      </c>
      <c r="AO103" s="126">
        <f t="shared" si="12"/>
        <v>113.11900000000003</v>
      </c>
      <c r="AP103" s="126">
        <f t="shared" si="12"/>
        <v>1661.6631</v>
      </c>
      <c r="AQ103" s="126">
        <f t="shared" si="12"/>
        <v>5.7347999999999999</v>
      </c>
      <c r="AR103" s="126">
        <f t="shared" si="12"/>
        <v>84.8215</v>
      </c>
      <c r="AS103" s="126">
        <f t="shared" si="12"/>
        <v>28.517399999999995</v>
      </c>
    </row>
    <row r="104" spans="1:49">
      <c r="A104" s="139" t="s">
        <v>474</v>
      </c>
      <c r="B104" s="123"/>
      <c r="H104" s="119" t="s">
        <v>433</v>
      </c>
      <c r="I104" s="110">
        <v>326</v>
      </c>
      <c r="J104" s="110">
        <v>199</v>
      </c>
      <c r="K104" s="110">
        <v>65</v>
      </c>
      <c r="L104" s="110">
        <v>83</v>
      </c>
      <c r="M104" s="110">
        <v>76</v>
      </c>
      <c r="N104" s="110">
        <v>112</v>
      </c>
      <c r="O104" s="64">
        <v>599</v>
      </c>
      <c r="AC104" s="121"/>
      <c r="AD104" s="121"/>
      <c r="AE104" s="121"/>
      <c r="AF104" s="121"/>
      <c r="AG104" s="121"/>
      <c r="AH104" s="121"/>
      <c r="AI104" s="121"/>
      <c r="AJ104" s="121"/>
      <c r="AL104" s="139" t="s">
        <v>471</v>
      </c>
      <c r="AM104" s="126">
        <f t="shared" si="12"/>
        <v>205.24299999999999</v>
      </c>
      <c r="AN104" s="126">
        <f t="shared" si="12"/>
        <v>80.832999999999998</v>
      </c>
      <c r="AO104" s="126">
        <f t="shared" si="12"/>
        <v>24.164900000000017</v>
      </c>
      <c r="AP104" s="126">
        <f t="shared" si="12"/>
        <v>51.7774</v>
      </c>
      <c r="AQ104" s="126">
        <f t="shared" si="12"/>
        <v>212.82579999999999</v>
      </c>
      <c r="AR104" s="126">
        <f t="shared" si="12"/>
        <v>206.3579</v>
      </c>
      <c r="AS104" s="126">
        <f t="shared" si="12"/>
        <v>516.52440000000001</v>
      </c>
    </row>
    <row r="105" spans="1:49">
      <c r="A105" s="139" t="s">
        <v>475</v>
      </c>
      <c r="B105" s="123"/>
      <c r="H105" s="119" t="s">
        <v>433</v>
      </c>
      <c r="I105" s="110">
        <v>349</v>
      </c>
      <c r="J105" s="110">
        <v>111</v>
      </c>
      <c r="K105" s="110">
        <v>47</v>
      </c>
      <c r="L105" s="110">
        <v>76</v>
      </c>
      <c r="M105" s="110">
        <v>19</v>
      </c>
      <c r="N105" s="110">
        <v>99</v>
      </c>
      <c r="O105" s="64">
        <v>498</v>
      </c>
      <c r="AC105" s="121"/>
      <c r="AD105" s="121"/>
      <c r="AE105" s="121"/>
      <c r="AF105" s="121"/>
      <c r="AG105" s="121"/>
      <c r="AH105" s="121"/>
      <c r="AI105" s="121"/>
      <c r="AJ105" s="121"/>
      <c r="AL105" s="139" t="s">
        <v>472</v>
      </c>
      <c r="AM105" s="126">
        <f t="shared" si="12"/>
        <v>201.8655</v>
      </c>
      <c r="AN105" s="126">
        <f t="shared" si="12"/>
        <v>83.706999999999994</v>
      </c>
      <c r="AO105" s="126">
        <f t="shared" si="12"/>
        <v>32.439700000000016</v>
      </c>
      <c r="AP105" s="126">
        <f t="shared" si="12"/>
        <v>32.101799999999997</v>
      </c>
      <c r="AQ105" s="126">
        <f t="shared" si="12"/>
        <v>6.7449999999999992</v>
      </c>
      <c r="AR105" s="126">
        <f t="shared" si="12"/>
        <v>167.5061</v>
      </c>
      <c r="AS105" s="126">
        <f t="shared" si="12"/>
        <v>368.613</v>
      </c>
      <c r="AU105" s="63"/>
      <c r="AW105" s="62"/>
    </row>
    <row r="106" spans="1:49" s="120" customFormat="1">
      <c r="A106" s="139" t="s">
        <v>476</v>
      </c>
      <c r="B106" s="123"/>
      <c r="C106" s="64"/>
      <c r="D106" s="64"/>
      <c r="E106" s="64"/>
      <c r="F106" s="64"/>
      <c r="G106" s="64"/>
      <c r="H106" s="119" t="s">
        <v>433</v>
      </c>
      <c r="I106" s="110">
        <v>295</v>
      </c>
      <c r="J106" s="110">
        <v>322</v>
      </c>
      <c r="K106" s="110">
        <v>55</v>
      </c>
      <c r="L106" s="110">
        <v>91</v>
      </c>
      <c r="M106" s="110">
        <v>84</v>
      </c>
      <c r="N106" s="110">
        <v>100</v>
      </c>
      <c r="O106" s="64">
        <v>292</v>
      </c>
      <c r="P106" s="62"/>
      <c r="Q106" s="62"/>
      <c r="R106" s="62"/>
      <c r="S106" s="62"/>
      <c r="T106" s="62"/>
      <c r="AC106" s="121"/>
      <c r="AD106" s="121"/>
      <c r="AE106" s="121"/>
      <c r="AF106" s="121"/>
      <c r="AG106" s="121"/>
      <c r="AH106" s="121"/>
      <c r="AI106" s="121"/>
      <c r="AJ106" s="121"/>
      <c r="AK106" s="62"/>
      <c r="AL106" s="139" t="s">
        <v>473</v>
      </c>
      <c r="AM106" s="126">
        <f t="shared" si="12"/>
        <v>280.03050000000002</v>
      </c>
      <c r="AN106" s="126">
        <f t="shared" si="12"/>
        <v>114.60249999999999</v>
      </c>
      <c r="AO106" s="126">
        <f t="shared" si="12"/>
        <v>59.33280000000002</v>
      </c>
      <c r="AP106" s="126">
        <f t="shared" si="12"/>
        <v>47.561199999999999</v>
      </c>
      <c r="AQ106" s="126">
        <f t="shared" si="12"/>
        <v>126.9588</v>
      </c>
      <c r="AR106" s="126">
        <f t="shared" si="12"/>
        <v>134.63150000000002</v>
      </c>
      <c r="AS106" s="126">
        <f t="shared" si="12"/>
        <v>380.68739999999997</v>
      </c>
    </row>
    <row r="107" spans="1:49" s="130" customFormat="1">
      <c r="A107" s="66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2"/>
      <c r="Q107" s="62"/>
      <c r="R107" s="62"/>
      <c r="S107" s="62"/>
      <c r="T107" s="62"/>
      <c r="AC107" s="121"/>
      <c r="AD107" s="121"/>
      <c r="AE107" s="121"/>
      <c r="AF107" s="121"/>
      <c r="AG107" s="121"/>
      <c r="AH107" s="121"/>
      <c r="AI107" s="121"/>
      <c r="AJ107" s="121"/>
      <c r="AK107" s="62"/>
      <c r="AL107" s="139" t="s">
        <v>474</v>
      </c>
      <c r="AM107" s="126">
        <f t="shared" si="12"/>
        <v>193.66299999999998</v>
      </c>
      <c r="AN107" s="126">
        <f t="shared" si="12"/>
        <v>176.39350000000002</v>
      </c>
      <c r="AO107" s="126">
        <f t="shared" si="12"/>
        <v>61.401500000000027</v>
      </c>
      <c r="AP107" s="126">
        <f t="shared" si="12"/>
        <v>73.561099999999996</v>
      </c>
      <c r="AQ107" s="126">
        <f t="shared" si="12"/>
        <v>77.459000000000003</v>
      </c>
      <c r="AR107" s="126">
        <f t="shared" si="12"/>
        <v>112.71509999999999</v>
      </c>
      <c r="AS107" s="126">
        <f t="shared" si="12"/>
        <v>583.93979999999999</v>
      </c>
      <c r="AT107" s="120"/>
      <c r="AU107" s="120"/>
    </row>
    <row r="108" spans="1:49" s="117" customFormat="1">
      <c r="A108" s="66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2"/>
      <c r="Q108" s="62"/>
      <c r="R108" s="62"/>
      <c r="S108" s="62"/>
      <c r="T108" s="62"/>
      <c r="AC108" s="121"/>
      <c r="AD108" s="121"/>
      <c r="AE108" s="121"/>
      <c r="AF108" s="121"/>
      <c r="AG108" s="121"/>
      <c r="AH108" s="121"/>
      <c r="AI108" s="121"/>
      <c r="AJ108" s="121"/>
      <c r="AK108" s="62"/>
      <c r="AL108" s="139" t="s">
        <v>475</v>
      </c>
      <c r="AM108" s="126">
        <f t="shared" si="12"/>
        <v>204.76049999999998</v>
      </c>
      <c r="AN108" s="126">
        <f t="shared" si="12"/>
        <v>113.16550000000001</v>
      </c>
      <c r="AO108" s="126">
        <f t="shared" si="12"/>
        <v>24.164900000000017</v>
      </c>
      <c r="AP108" s="126">
        <f t="shared" si="12"/>
        <v>68.642200000000003</v>
      </c>
      <c r="AQ108" s="126">
        <f t="shared" si="12"/>
        <v>19.877600000000001</v>
      </c>
      <c r="AR108" s="126">
        <f t="shared" si="12"/>
        <v>99.764499999999998</v>
      </c>
      <c r="AS108" s="126">
        <f t="shared" si="12"/>
        <v>482.31360000000001</v>
      </c>
      <c r="AT108" s="120"/>
      <c r="AU108" s="120"/>
    </row>
    <row r="109" spans="1:49" s="121" customFormat="1" ht="12" customHeight="1">
      <c r="A109" s="66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2"/>
      <c r="Q109" s="62"/>
      <c r="R109" s="62"/>
      <c r="S109" s="62"/>
      <c r="T109" s="62"/>
      <c r="U109" s="62"/>
      <c r="V109" s="62"/>
      <c r="W109" s="62"/>
      <c r="AK109" s="62"/>
      <c r="AL109" s="139" t="s">
        <v>476</v>
      </c>
      <c r="AM109" s="126">
        <f t="shared" si="12"/>
        <v>178.7055</v>
      </c>
      <c r="AN109" s="126">
        <f t="shared" si="12"/>
        <v>264.76900000000001</v>
      </c>
      <c r="AO109" s="126">
        <f t="shared" si="12"/>
        <v>40.714500000000015</v>
      </c>
      <c r="AP109" s="126">
        <f t="shared" si="12"/>
        <v>79.182699999999997</v>
      </c>
      <c r="AQ109" s="126">
        <f t="shared" si="12"/>
        <v>85.540599999999998</v>
      </c>
      <c r="AR109" s="126">
        <f t="shared" si="12"/>
        <v>100.7607</v>
      </c>
      <c r="AS109" s="126">
        <f t="shared" si="12"/>
        <v>275.03640000000001</v>
      </c>
      <c r="AT109" s="120"/>
      <c r="AU109" s="120"/>
    </row>
    <row r="110" spans="1:49" s="121" customFormat="1">
      <c r="A110" s="66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2"/>
      <c r="Q110" s="62"/>
      <c r="R110" s="62"/>
      <c r="S110" s="62"/>
      <c r="T110" s="62"/>
      <c r="U110" s="62"/>
      <c r="V110" s="62"/>
      <c r="W110" s="62"/>
      <c r="AK110" s="62"/>
      <c r="AL110" s="120"/>
      <c r="AM110" s="120"/>
    </row>
    <row r="111" spans="1:49" s="121" customFormat="1">
      <c r="A111" s="66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2"/>
      <c r="Q111" s="62"/>
      <c r="R111" s="62"/>
      <c r="S111" s="62"/>
      <c r="T111" s="62"/>
      <c r="U111" s="62"/>
      <c r="V111" s="62"/>
      <c r="W111" s="62"/>
      <c r="AK111" s="62"/>
      <c r="AL111" s="120"/>
      <c r="AM111" s="120"/>
    </row>
    <row r="112" spans="1:49" s="121" customFormat="1">
      <c r="A112" s="66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2"/>
      <c r="Q112" s="62"/>
      <c r="R112" s="62"/>
      <c r="S112" s="62"/>
      <c r="T112" s="62"/>
      <c r="U112" s="62"/>
      <c r="V112" s="62"/>
      <c r="W112" s="62"/>
      <c r="AK112" s="62"/>
      <c r="AL112" s="120"/>
      <c r="AM112" s="120"/>
    </row>
    <row r="113" spans="1:49" s="121" customFormat="1">
      <c r="A113" s="66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2"/>
      <c r="Q113" s="62"/>
      <c r="R113" s="62"/>
      <c r="S113" s="62"/>
      <c r="T113" s="62"/>
      <c r="U113" s="62"/>
      <c r="V113" s="62"/>
      <c r="W113" s="62"/>
      <c r="AK113" s="62"/>
      <c r="AL113" s="120"/>
      <c r="AM113" s="120"/>
    </row>
    <row r="114" spans="1:49" s="121" customFormat="1">
      <c r="A114" s="66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2"/>
      <c r="Q114" s="62"/>
      <c r="R114" s="62"/>
      <c r="S114" s="62"/>
      <c r="T114" s="62"/>
      <c r="U114" s="62"/>
      <c r="V114" s="62"/>
      <c r="W114" s="62"/>
      <c r="AK114" s="62"/>
      <c r="AL114" s="120"/>
      <c r="AM114" s="120"/>
    </row>
    <row r="115" spans="1:49" s="121" customFormat="1">
      <c r="A115" s="66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2"/>
      <c r="Q115" s="62"/>
      <c r="R115" s="62"/>
      <c r="S115" s="62"/>
      <c r="T115" s="62"/>
      <c r="U115" s="62"/>
      <c r="V115" s="62"/>
      <c r="W115" s="62"/>
      <c r="AK115" s="62"/>
      <c r="AL115" s="120"/>
      <c r="AM115" s="120"/>
    </row>
    <row r="116" spans="1:49" s="121" customFormat="1">
      <c r="A116" s="66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2"/>
      <c r="Q116" s="62"/>
      <c r="R116" s="62"/>
      <c r="S116" s="62"/>
      <c r="T116" s="62"/>
      <c r="U116" s="62"/>
      <c r="V116" s="62"/>
      <c r="W116" s="62"/>
      <c r="AK116" s="62"/>
      <c r="AL116" s="120"/>
      <c r="AM116" s="120"/>
    </row>
    <row r="117" spans="1:49">
      <c r="AD117" s="65"/>
      <c r="AE117" s="64"/>
      <c r="AF117" s="121"/>
      <c r="AG117" s="121"/>
      <c r="AH117" s="121"/>
      <c r="AI117" s="121"/>
      <c r="AJ117" s="121"/>
      <c r="AL117" s="120"/>
      <c r="AM117" s="120"/>
      <c r="AV117" s="62"/>
      <c r="AW117" s="62"/>
    </row>
    <row r="118" spans="1:49">
      <c r="AD118" s="65"/>
      <c r="AE118" s="64"/>
      <c r="AF118" s="121"/>
      <c r="AG118" s="121"/>
      <c r="AH118" s="121"/>
      <c r="AI118" s="121"/>
      <c r="AJ118" s="121"/>
      <c r="AL118" s="120"/>
      <c r="AM118" s="120"/>
      <c r="AV118" s="62"/>
      <c r="AW118" s="62"/>
    </row>
    <row r="119" spans="1:49">
      <c r="AD119" s="65"/>
      <c r="AE119" s="64"/>
      <c r="AF119" s="121"/>
      <c r="AG119" s="121"/>
      <c r="AH119" s="121"/>
      <c r="AI119" s="121"/>
      <c r="AJ119" s="121"/>
      <c r="AL119" s="120"/>
      <c r="AM119" s="120"/>
      <c r="AV119" s="62"/>
      <c r="AW119" s="62"/>
    </row>
    <row r="120" spans="1:49" ht="12" customHeight="1">
      <c r="AF120" s="121"/>
      <c r="AG120" s="121"/>
      <c r="AH120" s="121"/>
      <c r="AI120" s="121"/>
      <c r="AJ120" s="121"/>
      <c r="AL120" s="120"/>
      <c r="AM120" s="120"/>
      <c r="AN120" s="63"/>
      <c r="AO120" s="63"/>
      <c r="AV120" s="62"/>
      <c r="AW120" s="62"/>
    </row>
    <row r="121" spans="1:49">
      <c r="AF121" s="121"/>
      <c r="AG121" s="121"/>
      <c r="AH121" s="121"/>
      <c r="AI121" s="121"/>
      <c r="AJ121" s="121"/>
      <c r="AL121" s="120"/>
      <c r="AM121" s="120"/>
      <c r="AN121" s="63"/>
      <c r="AO121" s="63"/>
      <c r="AV121" s="62"/>
      <c r="AW121" s="62"/>
    </row>
    <row r="122" spans="1:49">
      <c r="AF122" s="121"/>
      <c r="AG122" s="121"/>
      <c r="AH122" s="121"/>
      <c r="AI122" s="121"/>
      <c r="AJ122" s="121"/>
      <c r="AL122" s="120"/>
      <c r="AM122" s="120"/>
      <c r="AN122" s="63"/>
      <c r="AO122" s="63"/>
      <c r="AV122" s="62"/>
      <c r="AW122" s="62"/>
    </row>
    <row r="123" spans="1:49">
      <c r="AF123" s="121"/>
      <c r="AG123" s="121"/>
      <c r="AH123" s="121"/>
      <c r="AI123" s="121"/>
      <c r="AJ123" s="121"/>
      <c r="AT123" s="120"/>
      <c r="AU123" s="120"/>
    </row>
    <row r="124" spans="1:49">
      <c r="AF124" s="121"/>
      <c r="AG124" s="121"/>
      <c r="AH124" s="121"/>
      <c r="AI124" s="121"/>
      <c r="AJ124" s="121"/>
      <c r="AT124" s="120"/>
      <c r="AU124" s="120"/>
    </row>
    <row r="125" spans="1:49">
      <c r="AF125" s="121"/>
      <c r="AG125" s="121"/>
      <c r="AH125" s="121"/>
      <c r="AI125" s="121"/>
      <c r="AJ125" s="121"/>
      <c r="AL125" s="121"/>
      <c r="AM125" s="121"/>
      <c r="AN125" s="121"/>
      <c r="AO125" s="121"/>
      <c r="AP125" s="121"/>
      <c r="AQ125" s="121"/>
      <c r="AR125" s="121"/>
      <c r="AS125" s="121"/>
      <c r="AT125" s="120"/>
      <c r="AU125" s="120"/>
    </row>
    <row r="126" spans="1:49">
      <c r="AF126" s="121"/>
      <c r="AG126" s="121"/>
      <c r="AH126" s="121"/>
      <c r="AI126" s="121"/>
      <c r="AJ126" s="121"/>
      <c r="AT126" s="120"/>
      <c r="AU126" s="120"/>
    </row>
    <row r="127" spans="1:49">
      <c r="AF127" s="121"/>
      <c r="AG127" s="121"/>
      <c r="AH127" s="121"/>
      <c r="AI127" s="121"/>
      <c r="AJ127" s="121"/>
      <c r="AT127" s="120"/>
      <c r="AU127" s="120"/>
    </row>
    <row r="128" spans="1:49">
      <c r="AF128" s="121"/>
      <c r="AG128" s="121"/>
      <c r="AH128" s="121"/>
      <c r="AI128" s="121"/>
      <c r="AJ128" s="121"/>
      <c r="AT128" s="120"/>
      <c r="AU128" s="120"/>
    </row>
    <row r="129" spans="1:47">
      <c r="AF129" s="121"/>
      <c r="AG129" s="121"/>
      <c r="AH129" s="121"/>
      <c r="AI129" s="121"/>
      <c r="AJ129" s="121"/>
      <c r="AT129" s="120"/>
      <c r="AU129" s="120"/>
    </row>
    <row r="130" spans="1:47">
      <c r="AF130" s="121"/>
      <c r="AG130" s="121"/>
      <c r="AH130" s="121"/>
      <c r="AI130" s="121"/>
      <c r="AJ130" s="121"/>
      <c r="AT130" s="120"/>
      <c r="AU130" s="120"/>
    </row>
    <row r="131" spans="1:47" ht="12" customHeight="1">
      <c r="AF131" s="121"/>
      <c r="AG131" s="121"/>
      <c r="AH131" s="121"/>
      <c r="AI131" s="121"/>
      <c r="AJ131" s="121"/>
      <c r="AT131" s="120"/>
      <c r="AU131" s="120"/>
    </row>
    <row r="132" spans="1:47">
      <c r="AF132" s="121"/>
      <c r="AG132" s="121"/>
      <c r="AH132" s="121"/>
      <c r="AI132" s="121"/>
      <c r="AJ132" s="121"/>
      <c r="AT132" s="120"/>
      <c r="AU132" s="120"/>
    </row>
    <row r="133" spans="1:47">
      <c r="AT133" s="120"/>
      <c r="AU133" s="120"/>
    </row>
    <row r="134" spans="1:47">
      <c r="AT134" s="120"/>
      <c r="AU134" s="120"/>
    </row>
    <row r="135" spans="1:47">
      <c r="AT135" s="120"/>
      <c r="AU135" s="120"/>
    </row>
    <row r="136" spans="1:47">
      <c r="AT136" s="120"/>
      <c r="AU136" s="120"/>
    </row>
    <row r="137" spans="1:47">
      <c r="AT137" s="120"/>
      <c r="AU137" s="120"/>
    </row>
    <row r="138" spans="1:47" s="121" customFormat="1">
      <c r="A138" s="66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2"/>
      <c r="Q138" s="62"/>
      <c r="R138" s="62"/>
      <c r="S138" s="62"/>
      <c r="T138" s="62"/>
      <c r="U138" s="62"/>
      <c r="V138" s="62"/>
      <c r="W138" s="62"/>
      <c r="AL138" s="62"/>
      <c r="AM138" s="62"/>
      <c r="AN138" s="62"/>
      <c r="AO138" s="62"/>
      <c r="AP138" s="62"/>
      <c r="AQ138" s="62"/>
      <c r="AR138" s="62"/>
      <c r="AS138" s="62"/>
      <c r="AT138" s="120"/>
      <c r="AU138" s="120"/>
    </row>
    <row r="139" spans="1:47">
      <c r="AT139" s="120"/>
      <c r="AU139" s="120"/>
    </row>
    <row r="140" spans="1:47">
      <c r="AT140" s="120"/>
      <c r="AU140" s="120"/>
    </row>
    <row r="141" spans="1:47">
      <c r="AT141" s="120"/>
      <c r="AU141" s="120"/>
    </row>
    <row r="142" spans="1:47">
      <c r="AT142" s="120"/>
      <c r="AU142" s="120"/>
    </row>
    <row r="143" spans="1:47">
      <c r="AT143" s="120"/>
      <c r="AU143" s="120"/>
    </row>
    <row r="144" spans="1:47">
      <c r="AT144" s="120"/>
      <c r="AU144" s="120"/>
    </row>
    <row r="145" spans="39:47">
      <c r="AT145" s="120"/>
      <c r="AU145" s="120"/>
    </row>
    <row r="146" spans="39:47">
      <c r="AT146" s="120"/>
      <c r="AU146" s="120"/>
    </row>
    <row r="147" spans="39:47">
      <c r="AT147" s="120"/>
      <c r="AU147" s="120"/>
    </row>
    <row r="148" spans="39:47">
      <c r="AT148" s="120"/>
      <c r="AU148" s="120"/>
    </row>
    <row r="149" spans="39:47">
      <c r="AT149" s="120"/>
      <c r="AU149" s="120"/>
    </row>
    <row r="150" spans="39:47">
      <c r="AT150" s="120"/>
      <c r="AU150" s="120"/>
    </row>
    <row r="151" spans="39:47">
      <c r="AT151" s="120"/>
      <c r="AU151" s="120"/>
    </row>
    <row r="152" spans="39:47">
      <c r="AT152" s="120"/>
      <c r="AU152" s="120"/>
    </row>
    <row r="153" spans="39:47">
      <c r="AT153" s="120"/>
      <c r="AU153" s="120"/>
    </row>
    <row r="154" spans="39:47">
      <c r="AT154" s="120"/>
      <c r="AU154" s="120"/>
    </row>
    <row r="155" spans="39:47">
      <c r="AT155" s="120"/>
      <c r="AU155" s="120"/>
    </row>
    <row r="156" spans="39:47">
      <c r="AT156" s="120"/>
      <c r="AU156" s="120"/>
    </row>
    <row r="157" spans="39:47">
      <c r="AT157" s="120"/>
      <c r="AU157" s="120"/>
    </row>
    <row r="158" spans="39:47">
      <c r="AM158" s="111"/>
      <c r="AN158" s="111"/>
      <c r="AO158" s="111"/>
      <c r="AP158" s="111"/>
      <c r="AQ158" s="111"/>
      <c r="AR158" s="111"/>
      <c r="AS158" s="111"/>
      <c r="AT158" s="120"/>
      <c r="AU158" s="120"/>
    </row>
    <row r="159" spans="39:47">
      <c r="AT159" s="120"/>
      <c r="AU159" s="120"/>
    </row>
    <row r="160" spans="39:47">
      <c r="AT160" s="120"/>
      <c r="AU160" s="120"/>
    </row>
    <row r="161" spans="16:47">
      <c r="AT161" s="120"/>
      <c r="AU161" s="120"/>
    </row>
    <row r="162" spans="16:47">
      <c r="AT162" s="120"/>
      <c r="AU162" s="120"/>
    </row>
    <row r="163" spans="16:47">
      <c r="AT163" s="120"/>
      <c r="AU163" s="120"/>
    </row>
    <row r="164" spans="16:47">
      <c r="AT164" s="120"/>
      <c r="AU164" s="120"/>
    </row>
    <row r="165" spans="16:47">
      <c r="AT165" s="120"/>
      <c r="AU165" s="120"/>
    </row>
    <row r="166" spans="16:47">
      <c r="AT166" s="120"/>
      <c r="AU166" s="120"/>
    </row>
    <row r="167" spans="16:47">
      <c r="AT167" s="120"/>
      <c r="AU167" s="120"/>
    </row>
    <row r="168" spans="16:47">
      <c r="P168" s="121"/>
      <c r="AT168" s="120"/>
      <c r="AU168" s="120"/>
    </row>
  </sheetData>
  <mergeCells count="3">
    <mergeCell ref="AF3:AF13"/>
    <mergeCell ref="I71:O71"/>
    <mergeCell ref="AF74:AF8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W94"/>
  <sheetViews>
    <sheetView workbookViewId="0">
      <selection activeCell="G25" sqref="G25"/>
    </sheetView>
  </sheetViews>
  <sheetFormatPr baseColWidth="10" defaultRowHeight="15" x14ac:dyDescent="0"/>
  <cols>
    <col min="2" max="2" width="59" style="2" bestFit="1" customWidth="1"/>
    <col min="3" max="4" width="10.7109375" style="2" customWidth="1"/>
    <col min="5" max="5" width="39.85546875" style="2" customWidth="1"/>
    <col min="6" max="6" width="12.28515625" style="3" customWidth="1"/>
    <col min="7" max="7" width="10.7109375" style="2" customWidth="1"/>
    <col min="8" max="8" width="39.42578125" style="2" customWidth="1"/>
    <col min="9" max="9" width="10.7109375" customWidth="1"/>
    <col min="10" max="10" width="10.28515625" bestFit="1" customWidth="1"/>
    <col min="11" max="11" width="10.42578125" style="1" bestFit="1" customWidth="1"/>
    <col min="12" max="12" width="9.5703125" style="1" bestFit="1" customWidth="1"/>
    <col min="13" max="14" width="10.42578125" style="1" bestFit="1" customWidth="1"/>
    <col min="15" max="15" width="9.5703125" style="1" bestFit="1" customWidth="1"/>
    <col min="16" max="16" width="8.5703125" style="1" bestFit="1" customWidth="1"/>
    <col min="17" max="17" width="10.28515625" style="1" bestFit="1" customWidth="1"/>
    <col min="18" max="18" width="9.5703125" style="1" bestFit="1" customWidth="1"/>
    <col min="19" max="19" width="8.5703125" style="1" bestFit="1" customWidth="1"/>
    <col min="20" max="20" width="9.5703125" style="1" bestFit="1" customWidth="1"/>
    <col min="21" max="21" width="8.5703125" style="1" bestFit="1" customWidth="1"/>
    <col min="22" max="22" width="8.42578125" style="1" bestFit="1" customWidth="1"/>
    <col min="23" max="24" width="10.28515625" style="1" bestFit="1" customWidth="1"/>
    <col min="25" max="25" width="8.42578125" style="1" bestFit="1" customWidth="1"/>
    <col min="26" max="27" width="8" style="1" bestFit="1" customWidth="1"/>
    <col min="28" max="28" width="9.42578125" style="1" bestFit="1" customWidth="1"/>
    <col min="29" max="29" width="5" style="1" bestFit="1" customWidth="1"/>
    <col min="30" max="30" width="9.42578125" style="1" bestFit="1" customWidth="1"/>
    <col min="31" max="31" width="11.28515625" style="1" bestFit="1" customWidth="1"/>
    <col min="32" max="32" width="5" style="1" bestFit="1" customWidth="1"/>
    <col min="33" max="34" width="8.42578125" style="1" bestFit="1" customWidth="1"/>
    <col min="35" max="35" width="9.42578125" style="1" bestFit="1" customWidth="1"/>
    <col min="36" max="36" width="9.28515625" style="1" bestFit="1" customWidth="1"/>
    <col min="37" max="37" width="11.28515625" style="1" bestFit="1" customWidth="1"/>
    <col min="38" max="38" width="9.42578125" style="1" bestFit="1" customWidth="1"/>
    <col min="39" max="39" width="6" style="1" customWidth="1"/>
    <col min="40" max="41" width="11.28515625" style="1" bestFit="1" customWidth="1"/>
    <col min="42" max="42" width="9.42578125" style="1" bestFit="1" customWidth="1"/>
    <col min="43" max="43" width="10.28515625" style="1" bestFit="1" customWidth="1"/>
    <col min="44" max="44" width="9.42578125" style="1" bestFit="1" customWidth="1"/>
    <col min="45" max="46" width="10.28515625" style="1" bestFit="1" customWidth="1"/>
    <col min="47" max="47" width="9.42578125" style="1" bestFit="1" customWidth="1"/>
    <col min="48" max="49" width="10.28515625" style="1" bestFit="1" customWidth="1"/>
  </cols>
  <sheetData>
    <row r="1" spans="1:49" ht="75" customHeight="1">
      <c r="A1" s="17" t="s">
        <v>404</v>
      </c>
      <c r="B1" s="17"/>
      <c r="D1" s="16" t="s">
        <v>403</v>
      </c>
      <c r="E1" s="16"/>
      <c r="F1" s="15"/>
      <c r="G1" s="14" t="s">
        <v>402</v>
      </c>
      <c r="H1" s="13"/>
    </row>
    <row r="2" spans="1:49">
      <c r="A2" t="s">
        <v>399</v>
      </c>
      <c r="B2" s="5" t="s">
        <v>401</v>
      </c>
      <c r="D2" t="s">
        <v>399</v>
      </c>
      <c r="E2" s="5" t="s">
        <v>400</v>
      </c>
      <c r="F2" s="4"/>
      <c r="G2" s="2" t="s">
        <v>399</v>
      </c>
      <c r="H2" s="5" t="s">
        <v>398</v>
      </c>
    </row>
    <row r="3" spans="1:49" ht="45" customHeight="1">
      <c r="A3" t="s">
        <v>391</v>
      </c>
      <c r="B3" s="5" t="s">
        <v>397</v>
      </c>
      <c r="D3" t="s">
        <v>396</v>
      </c>
      <c r="E3" s="5" t="s">
        <v>395</v>
      </c>
      <c r="F3" s="4"/>
      <c r="G3" s="2" t="s">
        <v>391</v>
      </c>
      <c r="H3" s="5" t="s">
        <v>394</v>
      </c>
      <c r="K3" s="152" t="s">
        <v>393</v>
      </c>
      <c r="L3" s="152"/>
      <c r="M3" s="152"/>
      <c r="N3" s="152"/>
      <c r="O3" s="152"/>
      <c r="P3" s="152"/>
      <c r="Q3" s="152"/>
      <c r="R3" s="152"/>
      <c r="S3" s="152"/>
      <c r="T3" s="152"/>
    </row>
    <row r="4" spans="1:49">
      <c r="A4" t="s">
        <v>387</v>
      </c>
      <c r="B4" s="5" t="s">
        <v>392</v>
      </c>
      <c r="D4" t="s">
        <v>391</v>
      </c>
      <c r="E4" s="5" t="s">
        <v>390</v>
      </c>
      <c r="F4" s="4"/>
      <c r="G4" s="2" t="s">
        <v>387</v>
      </c>
      <c r="H4" s="5" t="s">
        <v>389</v>
      </c>
      <c r="J4" s="8"/>
      <c r="K4" s="12" t="s">
        <v>303</v>
      </c>
      <c r="L4" s="12" t="s">
        <v>283</v>
      </c>
      <c r="M4" s="12" t="s">
        <v>312</v>
      </c>
      <c r="N4" s="12" t="s">
        <v>271</v>
      </c>
      <c r="O4" s="12" t="s">
        <v>279</v>
      </c>
      <c r="P4" s="12" t="s">
        <v>353</v>
      </c>
      <c r="Q4" s="12" t="s">
        <v>287</v>
      </c>
      <c r="R4" s="12" t="s">
        <v>387</v>
      </c>
      <c r="S4" s="12" t="s">
        <v>291</v>
      </c>
      <c r="T4" s="12" t="s">
        <v>299</v>
      </c>
      <c r="U4" s="11" t="s">
        <v>255</v>
      </c>
      <c r="V4" s="10" t="s">
        <v>197</v>
      </c>
      <c r="W4" s="10" t="s">
        <v>193</v>
      </c>
      <c r="X4" s="10" t="s">
        <v>181</v>
      </c>
      <c r="Y4" s="10" t="s">
        <v>177</v>
      </c>
      <c r="Z4" s="10" t="s">
        <v>173</v>
      </c>
      <c r="AA4" s="10" t="s">
        <v>169</v>
      </c>
      <c r="AB4" s="10" t="s">
        <v>165</v>
      </c>
      <c r="AC4" s="10" t="s">
        <v>161</v>
      </c>
      <c r="AD4" s="10" t="s">
        <v>157</v>
      </c>
      <c r="AE4" s="10" t="s">
        <v>153</v>
      </c>
      <c r="AF4" s="10" t="s">
        <v>148</v>
      </c>
      <c r="AG4" s="10" t="s">
        <v>143</v>
      </c>
      <c r="AH4" s="10" t="s">
        <v>138</v>
      </c>
      <c r="AI4" s="10" t="s">
        <v>133</v>
      </c>
      <c r="AJ4" s="10" t="s">
        <v>128</v>
      </c>
      <c r="AK4" s="10" t="s">
        <v>123</v>
      </c>
      <c r="AL4" s="10" t="s">
        <v>118</v>
      </c>
      <c r="AM4" s="10" t="s">
        <v>109</v>
      </c>
      <c r="AN4" s="10" t="s">
        <v>104</v>
      </c>
      <c r="AO4" s="10" t="s">
        <v>99</v>
      </c>
      <c r="AP4" s="10" t="s">
        <v>94</v>
      </c>
      <c r="AQ4" s="10" t="s">
        <v>91</v>
      </c>
      <c r="AR4" s="10" t="s">
        <v>79</v>
      </c>
      <c r="AS4" s="10" t="s">
        <v>76</v>
      </c>
      <c r="AT4" s="10" t="s">
        <v>73</v>
      </c>
      <c r="AU4" s="10" t="s">
        <v>19</v>
      </c>
      <c r="AV4" s="10" t="s">
        <v>15</v>
      </c>
      <c r="AW4" s="10" t="s">
        <v>13</v>
      </c>
    </row>
    <row r="5" spans="1:49">
      <c r="A5" t="s">
        <v>353</v>
      </c>
      <c r="B5" s="5" t="s">
        <v>388</v>
      </c>
      <c r="D5" t="s">
        <v>387</v>
      </c>
      <c r="E5" s="5" t="s">
        <v>386</v>
      </c>
      <c r="F5" s="4"/>
      <c r="G5" s="2" t="s">
        <v>353</v>
      </c>
      <c r="H5" s="5" t="s">
        <v>385</v>
      </c>
      <c r="J5" s="9" t="s">
        <v>384</v>
      </c>
      <c r="K5" s="7" t="s">
        <v>383</v>
      </c>
      <c r="L5" s="7" t="s">
        <v>382</v>
      </c>
      <c r="M5" s="7" t="s">
        <v>381</v>
      </c>
      <c r="N5" s="7" t="s">
        <v>380</v>
      </c>
      <c r="O5" s="7" t="s">
        <v>379</v>
      </c>
      <c r="P5" s="7" t="s">
        <v>378</v>
      </c>
      <c r="Q5" s="7" t="s">
        <v>377</v>
      </c>
      <c r="R5" s="7" t="s">
        <v>376</v>
      </c>
      <c r="S5" s="7" t="s">
        <v>375</v>
      </c>
      <c r="T5" s="7" t="s">
        <v>374</v>
      </c>
      <c r="U5" s="7">
        <v>1.357</v>
      </c>
      <c r="V5" s="1">
        <v>175</v>
      </c>
      <c r="W5" s="1">
        <v>124</v>
      </c>
      <c r="X5" s="1" t="s">
        <v>373</v>
      </c>
      <c r="Y5" s="1">
        <v>12.9</v>
      </c>
      <c r="Z5" s="1" t="s">
        <v>372</v>
      </c>
      <c r="AA5" s="1" t="s">
        <v>371</v>
      </c>
      <c r="AB5" s="1">
        <v>15.9</v>
      </c>
      <c r="AD5" s="1" t="s">
        <v>370</v>
      </c>
      <c r="AE5" s="1">
        <v>2.9000000000000001E-2</v>
      </c>
      <c r="AG5" s="1" t="s">
        <v>369</v>
      </c>
      <c r="AH5" s="1" t="s">
        <v>368</v>
      </c>
      <c r="AI5" s="1" t="s">
        <v>367</v>
      </c>
      <c r="AJ5" s="1" t="s">
        <v>366</v>
      </c>
      <c r="AK5" s="1" t="s">
        <v>365</v>
      </c>
      <c r="AL5" s="1" t="s">
        <v>364</v>
      </c>
      <c r="AM5" s="1" t="s">
        <v>363</v>
      </c>
      <c r="AN5" s="1">
        <v>7.0000000000000007E-2</v>
      </c>
      <c r="AO5" s="1">
        <v>2.5000000000000001E-2</v>
      </c>
      <c r="AP5" s="1" t="s">
        <v>362</v>
      </c>
      <c r="AQ5" s="1" t="s">
        <v>361</v>
      </c>
      <c r="AR5" s="1" t="s">
        <v>360</v>
      </c>
      <c r="AS5" s="1" t="s">
        <v>359</v>
      </c>
      <c r="AT5" s="1" t="s">
        <v>358</v>
      </c>
      <c r="AU5" s="1" t="s">
        <v>357</v>
      </c>
      <c r="AV5" s="1" t="s">
        <v>356</v>
      </c>
      <c r="AW5" s="1" t="s">
        <v>355</v>
      </c>
    </row>
    <row r="6" spans="1:49">
      <c r="A6" t="s">
        <v>312</v>
      </c>
      <c r="B6" s="5" t="s">
        <v>354</v>
      </c>
      <c r="D6" t="s">
        <v>353</v>
      </c>
      <c r="E6" s="5" t="s">
        <v>352</v>
      </c>
      <c r="F6" s="4"/>
      <c r="G6" s="2" t="s">
        <v>312</v>
      </c>
      <c r="H6" s="5" t="s">
        <v>351</v>
      </c>
      <c r="J6" s="9" t="s">
        <v>350</v>
      </c>
      <c r="K6" s="7" t="s">
        <v>349</v>
      </c>
      <c r="L6" s="7" t="s">
        <v>348</v>
      </c>
      <c r="M6" s="7" t="s">
        <v>347</v>
      </c>
      <c r="N6" s="7" t="s">
        <v>346</v>
      </c>
      <c r="O6" s="7" t="s">
        <v>345</v>
      </c>
      <c r="P6" s="7" t="s">
        <v>344</v>
      </c>
      <c r="Q6" s="7" t="s">
        <v>343</v>
      </c>
      <c r="R6" s="7" t="s">
        <v>342</v>
      </c>
      <c r="S6" s="7" t="s">
        <v>341</v>
      </c>
      <c r="T6" s="7" t="s">
        <v>340</v>
      </c>
      <c r="U6" s="7" t="s">
        <v>339</v>
      </c>
      <c r="V6" s="1" t="s">
        <v>338</v>
      </c>
      <c r="W6" s="1" t="s">
        <v>337</v>
      </c>
      <c r="X6" s="1" t="s">
        <v>336</v>
      </c>
      <c r="Y6" s="1" t="s">
        <v>335</v>
      </c>
      <c r="Z6" s="1" t="s">
        <v>334</v>
      </c>
      <c r="AA6" s="1" t="s">
        <v>333</v>
      </c>
      <c r="AB6" s="1" t="s">
        <v>332</v>
      </c>
      <c r="AC6" s="1">
        <v>0.91</v>
      </c>
      <c r="AD6" s="1">
        <v>1.31</v>
      </c>
      <c r="AE6" s="1" t="s">
        <v>331</v>
      </c>
      <c r="AF6" s="1" t="s">
        <v>330</v>
      </c>
      <c r="AG6" s="1" t="s">
        <v>329</v>
      </c>
      <c r="AH6" s="1" t="s">
        <v>328</v>
      </c>
      <c r="AI6" s="1" t="s">
        <v>327</v>
      </c>
      <c r="AJ6" s="1" t="s">
        <v>326</v>
      </c>
      <c r="AK6" s="1" t="s">
        <v>325</v>
      </c>
      <c r="AL6" s="1" t="s">
        <v>324</v>
      </c>
      <c r="AM6" s="1">
        <v>2.5000000000000001E-2</v>
      </c>
      <c r="AN6" s="1" t="s">
        <v>323</v>
      </c>
      <c r="AO6" s="1" t="s">
        <v>322</v>
      </c>
      <c r="AP6" s="1" t="s">
        <v>321</v>
      </c>
      <c r="AQ6" s="1" t="s">
        <v>320</v>
      </c>
      <c r="AR6" s="1" t="s">
        <v>319</v>
      </c>
      <c r="AS6" s="1" t="s">
        <v>318</v>
      </c>
      <c r="AT6" s="1" t="s">
        <v>317</v>
      </c>
      <c r="AU6" s="1" t="s">
        <v>316</v>
      </c>
      <c r="AV6" s="1" t="s">
        <v>315</v>
      </c>
      <c r="AW6" s="1" t="s">
        <v>314</v>
      </c>
    </row>
    <row r="7" spans="1:49">
      <c r="A7" t="s">
        <v>303</v>
      </c>
      <c r="B7" s="5" t="s">
        <v>313</v>
      </c>
      <c r="D7" t="s">
        <v>312</v>
      </c>
      <c r="E7" s="5" t="s">
        <v>311</v>
      </c>
      <c r="F7" s="4"/>
      <c r="G7" s="2" t="s">
        <v>303</v>
      </c>
      <c r="H7" s="5" t="s">
        <v>310</v>
      </c>
      <c r="J7" s="8" t="s">
        <v>309</v>
      </c>
      <c r="K7" s="7">
        <v>51.11</v>
      </c>
      <c r="L7" s="7">
        <v>1.26</v>
      </c>
      <c r="M7" s="7">
        <v>14.38</v>
      </c>
      <c r="N7" s="7">
        <v>9.02</v>
      </c>
      <c r="O7" s="7">
        <v>0.14699999999999999</v>
      </c>
      <c r="P7" s="7">
        <v>8.14</v>
      </c>
      <c r="Q7" s="7">
        <v>9.6</v>
      </c>
      <c r="R7" s="7">
        <v>2.63</v>
      </c>
      <c r="S7" s="7">
        <v>1.32</v>
      </c>
      <c r="T7" s="7">
        <v>0.25600000000000001</v>
      </c>
      <c r="U7" s="7">
        <v>1.53</v>
      </c>
      <c r="V7" s="1">
        <v>214</v>
      </c>
      <c r="W7" s="1" t="s">
        <v>308</v>
      </c>
      <c r="X7" s="1" t="s">
        <v>307</v>
      </c>
      <c r="Y7" s="1" t="s">
        <v>306</v>
      </c>
      <c r="Z7" s="1">
        <v>55.5</v>
      </c>
      <c r="AA7" s="1" t="s">
        <v>305</v>
      </c>
      <c r="AD7" s="1">
        <v>1.24</v>
      </c>
      <c r="AE7" s="1">
        <v>8.9999999999999993E-3</v>
      </c>
      <c r="AF7" s="1">
        <v>0.28000000000000003</v>
      </c>
      <c r="AG7" s="1">
        <v>39.1</v>
      </c>
      <c r="AH7" s="1">
        <v>439</v>
      </c>
      <c r="AO7" s="1">
        <v>5.2999999999999999E-2</v>
      </c>
      <c r="AQ7" s="1">
        <v>0.2</v>
      </c>
      <c r="AU7" s="1">
        <v>6.8</v>
      </c>
    </row>
    <row r="8" spans="1:49">
      <c r="A8" t="s">
        <v>299</v>
      </c>
      <c r="B8" s="5" t="s">
        <v>304</v>
      </c>
      <c r="D8" t="s">
        <v>303</v>
      </c>
      <c r="E8" s="5" t="s">
        <v>302</v>
      </c>
      <c r="F8" s="4"/>
      <c r="G8" s="2" t="s">
        <v>299</v>
      </c>
      <c r="H8" s="5" t="s">
        <v>301</v>
      </c>
    </row>
    <row r="9" spans="1:49">
      <c r="A9" t="s">
        <v>291</v>
      </c>
      <c r="B9" s="5" t="s">
        <v>300</v>
      </c>
      <c r="D9" t="s">
        <v>299</v>
      </c>
      <c r="E9" s="5" t="s">
        <v>298</v>
      </c>
      <c r="F9" s="4"/>
      <c r="G9" s="2" t="s">
        <v>291</v>
      </c>
      <c r="H9" s="5" t="s">
        <v>297</v>
      </c>
      <c r="J9" s="6"/>
    </row>
    <row r="10" spans="1:49">
      <c r="A10" t="s">
        <v>287</v>
      </c>
      <c r="B10" s="5" t="s">
        <v>296</v>
      </c>
      <c r="D10" t="s">
        <v>295</v>
      </c>
      <c r="E10" s="5" t="s">
        <v>294</v>
      </c>
      <c r="F10" s="4"/>
      <c r="G10" s="2" t="s">
        <v>287</v>
      </c>
      <c r="H10" s="5" t="s">
        <v>293</v>
      </c>
    </row>
    <row r="11" spans="1:49">
      <c r="A11" t="s">
        <v>283</v>
      </c>
      <c r="B11" s="5" t="s">
        <v>292</v>
      </c>
      <c r="D11" t="s">
        <v>291</v>
      </c>
      <c r="E11" s="5" t="s">
        <v>290</v>
      </c>
      <c r="F11" s="4"/>
      <c r="G11" s="2" t="s">
        <v>283</v>
      </c>
      <c r="H11" s="5" t="s">
        <v>289</v>
      </c>
    </row>
    <row r="12" spans="1:49">
      <c r="A12" t="s">
        <v>279</v>
      </c>
      <c r="B12" s="5" t="s">
        <v>288</v>
      </c>
      <c r="D12" t="s">
        <v>287</v>
      </c>
      <c r="E12" s="5" t="s">
        <v>286</v>
      </c>
      <c r="F12" s="4"/>
      <c r="G12" s="2" t="s">
        <v>279</v>
      </c>
      <c r="H12" s="5" t="s">
        <v>285</v>
      </c>
    </row>
    <row r="13" spans="1:49">
      <c r="A13" t="s">
        <v>275</v>
      </c>
      <c r="B13" s="5" t="s">
        <v>284</v>
      </c>
      <c r="D13" t="s">
        <v>283</v>
      </c>
      <c r="E13" s="5" t="s">
        <v>282</v>
      </c>
      <c r="F13" s="4"/>
      <c r="G13" s="2" t="s">
        <v>275</v>
      </c>
      <c r="H13" s="5" t="s">
        <v>281</v>
      </c>
    </row>
    <row r="14" spans="1:49">
      <c r="A14" t="s">
        <v>271</v>
      </c>
      <c r="B14" s="5" t="s">
        <v>280</v>
      </c>
      <c r="D14" t="s">
        <v>279</v>
      </c>
      <c r="E14" s="5" t="s">
        <v>278</v>
      </c>
      <c r="F14" s="4"/>
      <c r="G14" s="2" t="s">
        <v>271</v>
      </c>
      <c r="H14" s="5" t="s">
        <v>277</v>
      </c>
    </row>
    <row r="15" spans="1:49">
      <c r="A15" t="s">
        <v>267</v>
      </c>
      <c r="B15" s="5" t="s">
        <v>276</v>
      </c>
      <c r="D15" t="s">
        <v>275</v>
      </c>
      <c r="E15" s="5" t="s">
        <v>274</v>
      </c>
      <c r="F15" s="4"/>
      <c r="G15" s="2" t="s">
        <v>267</v>
      </c>
      <c r="H15" s="5" t="s">
        <v>273</v>
      </c>
    </row>
    <row r="16" spans="1:49">
      <c r="A16" t="s">
        <v>263</v>
      </c>
      <c r="B16" s="5" t="s">
        <v>272</v>
      </c>
      <c r="D16" t="s">
        <v>271</v>
      </c>
      <c r="E16" s="5" t="s">
        <v>270</v>
      </c>
      <c r="F16" s="4"/>
      <c r="G16" s="2" t="s">
        <v>250</v>
      </c>
      <c r="H16" s="5" t="s">
        <v>269</v>
      </c>
    </row>
    <row r="17" spans="1:8">
      <c r="A17" t="s">
        <v>255</v>
      </c>
      <c r="B17" s="5" t="s">
        <v>268</v>
      </c>
      <c r="D17" t="s">
        <v>267</v>
      </c>
      <c r="E17" s="5" t="s">
        <v>266</v>
      </c>
      <c r="F17" s="4"/>
      <c r="G17" s="2" t="s">
        <v>246</v>
      </c>
      <c r="H17" s="5" t="s">
        <v>265</v>
      </c>
    </row>
    <row r="18" spans="1:8">
      <c r="A18" t="s">
        <v>250</v>
      </c>
      <c r="B18" s="5" t="s">
        <v>264</v>
      </c>
      <c r="D18" t="s">
        <v>263</v>
      </c>
      <c r="E18" s="5" t="s">
        <v>262</v>
      </c>
      <c r="F18" s="4"/>
      <c r="G18" s="2" t="s">
        <v>242</v>
      </c>
      <c r="H18" s="5" t="s">
        <v>261</v>
      </c>
    </row>
    <row r="19" spans="1:8">
      <c r="A19" t="s">
        <v>246</v>
      </c>
      <c r="B19" s="5" t="s">
        <v>260</v>
      </c>
      <c r="D19" t="s">
        <v>259</v>
      </c>
      <c r="E19" s="5" t="s">
        <v>258</v>
      </c>
      <c r="F19" s="4"/>
      <c r="G19" s="2" t="s">
        <v>237</v>
      </c>
      <c r="H19" s="5" t="s">
        <v>257</v>
      </c>
    </row>
    <row r="20" spans="1:8">
      <c r="A20" t="s">
        <v>242</v>
      </c>
      <c r="B20" s="5" t="s">
        <v>256</v>
      </c>
      <c r="D20" t="s">
        <v>255</v>
      </c>
      <c r="E20" s="5" t="s">
        <v>254</v>
      </c>
      <c r="F20" s="4"/>
      <c r="G20" s="2" t="s">
        <v>253</v>
      </c>
      <c r="H20" s="5" t="s">
        <v>252</v>
      </c>
    </row>
    <row r="21" spans="1:8">
      <c r="A21" t="s">
        <v>237</v>
      </c>
      <c r="B21" s="5" t="s">
        <v>251</v>
      </c>
      <c r="D21" t="s">
        <v>250</v>
      </c>
      <c r="E21" s="5" t="s">
        <v>249</v>
      </c>
      <c r="F21" s="4"/>
      <c r="G21" s="2" t="s">
        <v>233</v>
      </c>
      <c r="H21" s="5" t="s">
        <v>248</v>
      </c>
    </row>
    <row r="22" spans="1:8">
      <c r="A22" t="s">
        <v>233</v>
      </c>
      <c r="B22" s="5" t="s">
        <v>247</v>
      </c>
      <c r="D22" t="s">
        <v>246</v>
      </c>
      <c r="E22" s="5" t="s">
        <v>245</v>
      </c>
      <c r="F22" s="4"/>
      <c r="G22" s="2" t="s">
        <v>221</v>
      </c>
      <c r="H22" s="5" t="s">
        <v>244</v>
      </c>
    </row>
    <row r="23" spans="1:8">
      <c r="A23" t="s">
        <v>221</v>
      </c>
      <c r="B23" s="5" t="s">
        <v>243</v>
      </c>
      <c r="D23" t="s">
        <v>242</v>
      </c>
      <c r="E23" s="5" t="s">
        <v>241</v>
      </c>
      <c r="F23" s="4"/>
      <c r="G23" s="2" t="s">
        <v>240</v>
      </c>
      <c r="H23" s="5" t="s">
        <v>239</v>
      </c>
    </row>
    <row r="24" spans="1:8">
      <c r="A24" t="s">
        <v>205</v>
      </c>
      <c r="B24" s="5" t="s">
        <v>238</v>
      </c>
      <c r="D24" t="s">
        <v>237</v>
      </c>
      <c r="E24" s="5" t="s">
        <v>236</v>
      </c>
      <c r="F24" s="4"/>
      <c r="G24" s="2" t="s">
        <v>217</v>
      </c>
      <c r="H24" s="5" t="s">
        <v>235</v>
      </c>
    </row>
    <row r="25" spans="1:8">
      <c r="A25" t="s">
        <v>197</v>
      </c>
      <c r="B25" s="5" t="s">
        <v>234</v>
      </c>
      <c r="D25" t="s">
        <v>233</v>
      </c>
      <c r="E25" s="5" t="s">
        <v>232</v>
      </c>
      <c r="F25" s="4"/>
      <c r="G25" s="2" t="s">
        <v>197</v>
      </c>
      <c r="H25" s="5" t="s">
        <v>231</v>
      </c>
    </row>
    <row r="26" spans="1:8">
      <c r="A26" t="s">
        <v>193</v>
      </c>
      <c r="B26" s="5" t="s">
        <v>230</v>
      </c>
      <c r="D26" t="s">
        <v>229</v>
      </c>
      <c r="E26" s="5" t="s">
        <v>228</v>
      </c>
      <c r="F26" s="4"/>
      <c r="G26" s="2" t="s">
        <v>193</v>
      </c>
      <c r="H26" s="5" t="s">
        <v>227</v>
      </c>
    </row>
    <row r="27" spans="1:8">
      <c r="A27" t="s">
        <v>181</v>
      </c>
      <c r="B27" s="5" t="s">
        <v>226</v>
      </c>
      <c r="D27" t="s">
        <v>225</v>
      </c>
      <c r="E27" s="5" t="s">
        <v>224</v>
      </c>
      <c r="F27" s="4"/>
      <c r="G27" s="2" t="s">
        <v>189</v>
      </c>
      <c r="H27" s="5" t="s">
        <v>223</v>
      </c>
    </row>
    <row r="28" spans="1:8">
      <c r="A28" t="s">
        <v>177</v>
      </c>
      <c r="B28" s="5" t="s">
        <v>222</v>
      </c>
      <c r="D28" t="s">
        <v>221</v>
      </c>
      <c r="E28" s="5" t="s">
        <v>220</v>
      </c>
      <c r="F28" s="4"/>
      <c r="G28" s="2" t="s">
        <v>185</v>
      </c>
      <c r="H28" s="5" t="s">
        <v>219</v>
      </c>
    </row>
    <row r="29" spans="1:8">
      <c r="A29" t="s">
        <v>173</v>
      </c>
      <c r="B29" s="5" t="s">
        <v>218</v>
      </c>
      <c r="D29" t="s">
        <v>217</v>
      </c>
      <c r="E29" s="5" t="s">
        <v>216</v>
      </c>
      <c r="F29" s="4"/>
      <c r="G29" s="2" t="s">
        <v>181</v>
      </c>
      <c r="H29" s="5" t="s">
        <v>215</v>
      </c>
    </row>
    <row r="30" spans="1:8">
      <c r="A30" t="s">
        <v>169</v>
      </c>
      <c r="B30" s="5" t="s">
        <v>214</v>
      </c>
      <c r="D30" t="s">
        <v>213</v>
      </c>
      <c r="E30" s="5" t="s">
        <v>212</v>
      </c>
      <c r="F30" s="4"/>
      <c r="G30" s="2" t="s">
        <v>177</v>
      </c>
      <c r="H30" s="5" t="s">
        <v>211</v>
      </c>
    </row>
    <row r="31" spans="1:8">
      <c r="A31" t="s">
        <v>165</v>
      </c>
      <c r="B31" s="5" t="s">
        <v>210</v>
      </c>
      <c r="D31" t="s">
        <v>209</v>
      </c>
      <c r="E31" s="5" t="s">
        <v>208</v>
      </c>
      <c r="F31" s="4"/>
      <c r="G31" s="2" t="s">
        <v>173</v>
      </c>
      <c r="H31" s="5" t="s">
        <v>207</v>
      </c>
    </row>
    <row r="32" spans="1:8">
      <c r="A32" t="s">
        <v>157</v>
      </c>
      <c r="B32" s="5" t="s">
        <v>206</v>
      </c>
      <c r="D32" t="s">
        <v>205</v>
      </c>
      <c r="E32" s="5" t="s">
        <v>204</v>
      </c>
      <c r="F32" s="4"/>
      <c r="G32" s="2" t="s">
        <v>169</v>
      </c>
      <c r="H32" s="5" t="s">
        <v>203</v>
      </c>
    </row>
    <row r="33" spans="1:8">
      <c r="A33" t="s">
        <v>153</v>
      </c>
      <c r="B33" s="5" t="s">
        <v>202</v>
      </c>
      <c r="D33" t="s">
        <v>201</v>
      </c>
      <c r="E33" s="5" t="s">
        <v>200</v>
      </c>
      <c r="F33" s="4"/>
      <c r="G33" s="2" t="s">
        <v>157</v>
      </c>
      <c r="H33" s="5" t="s">
        <v>199</v>
      </c>
    </row>
    <row r="34" spans="1:8">
      <c r="A34" t="s">
        <v>143</v>
      </c>
      <c r="B34" s="5" t="s">
        <v>198</v>
      </c>
      <c r="D34" t="s">
        <v>197</v>
      </c>
      <c r="E34" s="5" t="s">
        <v>196</v>
      </c>
      <c r="F34" s="4"/>
      <c r="G34" s="2" t="s">
        <v>153</v>
      </c>
      <c r="H34" s="5" t="s">
        <v>195</v>
      </c>
    </row>
    <row r="35" spans="1:8">
      <c r="A35" t="s">
        <v>138</v>
      </c>
      <c r="B35" s="5" t="s">
        <v>194</v>
      </c>
      <c r="D35" t="s">
        <v>193</v>
      </c>
      <c r="E35" s="5" t="s">
        <v>192</v>
      </c>
      <c r="F35" s="4"/>
      <c r="G35" s="2" t="s">
        <v>148</v>
      </c>
      <c r="H35" s="5" t="s">
        <v>191</v>
      </c>
    </row>
    <row r="36" spans="1:8">
      <c r="A36" t="s">
        <v>133</v>
      </c>
      <c r="B36" s="5" t="s">
        <v>190</v>
      </c>
      <c r="D36" t="s">
        <v>189</v>
      </c>
      <c r="E36" s="5" t="s">
        <v>188</v>
      </c>
      <c r="F36" s="4"/>
      <c r="G36" s="2" t="s">
        <v>143</v>
      </c>
      <c r="H36" s="5" t="s">
        <v>187</v>
      </c>
    </row>
    <row r="37" spans="1:8">
      <c r="A37" t="s">
        <v>128</v>
      </c>
      <c r="B37" s="5" t="s">
        <v>186</v>
      </c>
      <c r="D37" t="s">
        <v>185</v>
      </c>
      <c r="E37" s="5" t="s">
        <v>184</v>
      </c>
      <c r="F37" s="4"/>
      <c r="G37" s="2" t="s">
        <v>138</v>
      </c>
      <c r="H37" s="5" t="s">
        <v>183</v>
      </c>
    </row>
    <row r="38" spans="1:8">
      <c r="A38" t="s">
        <v>123</v>
      </c>
      <c r="B38" s="5" t="s">
        <v>182</v>
      </c>
      <c r="D38" t="s">
        <v>181</v>
      </c>
      <c r="E38" s="5" t="s">
        <v>180</v>
      </c>
      <c r="F38" s="4"/>
      <c r="G38" s="2" t="s">
        <v>99</v>
      </c>
      <c r="H38" s="5" t="s">
        <v>179</v>
      </c>
    </row>
    <row r="39" spans="1:8">
      <c r="A39" t="s">
        <v>118</v>
      </c>
      <c r="B39" s="5" t="s">
        <v>178</v>
      </c>
      <c r="D39" t="s">
        <v>177</v>
      </c>
      <c r="E39" s="5" t="s">
        <v>176</v>
      </c>
      <c r="F39" s="4"/>
      <c r="G39" s="2" t="s">
        <v>91</v>
      </c>
      <c r="H39" s="5" t="s">
        <v>175</v>
      </c>
    </row>
    <row r="40" spans="1:8">
      <c r="A40" t="s">
        <v>109</v>
      </c>
      <c r="B40" s="5" t="s">
        <v>174</v>
      </c>
      <c r="D40" t="s">
        <v>173</v>
      </c>
      <c r="E40" s="5" t="s">
        <v>172</v>
      </c>
      <c r="F40" s="4"/>
      <c r="G40" s="2" t="s">
        <v>88</v>
      </c>
      <c r="H40" s="5" t="s">
        <v>171</v>
      </c>
    </row>
    <row r="41" spans="1:8">
      <c r="A41" t="s">
        <v>104</v>
      </c>
      <c r="B41" s="5" t="s">
        <v>170</v>
      </c>
      <c r="D41" t="s">
        <v>169</v>
      </c>
      <c r="E41" s="5" t="s">
        <v>168</v>
      </c>
      <c r="F41" s="4"/>
      <c r="G41" s="2" t="s">
        <v>85</v>
      </c>
      <c r="H41" s="5" t="s">
        <v>167</v>
      </c>
    </row>
    <row r="42" spans="1:8">
      <c r="A42" t="s">
        <v>99</v>
      </c>
      <c r="B42" s="5" t="s">
        <v>166</v>
      </c>
      <c r="D42" t="s">
        <v>165</v>
      </c>
      <c r="E42" s="5" t="s">
        <v>164</v>
      </c>
      <c r="F42" s="4"/>
      <c r="G42" s="2" t="s">
        <v>82</v>
      </c>
      <c r="H42" s="5" t="s">
        <v>163</v>
      </c>
    </row>
    <row r="43" spans="1:8">
      <c r="A43" t="s">
        <v>94</v>
      </c>
      <c r="B43" s="5" t="s">
        <v>162</v>
      </c>
      <c r="D43" t="s">
        <v>161</v>
      </c>
      <c r="E43" s="5" t="s">
        <v>160</v>
      </c>
      <c r="F43" s="4"/>
      <c r="G43" s="2" t="s">
        <v>35</v>
      </c>
      <c r="H43" s="5" t="s">
        <v>159</v>
      </c>
    </row>
    <row r="44" spans="1:8">
      <c r="A44" t="s">
        <v>91</v>
      </c>
      <c r="B44" s="5" t="s">
        <v>158</v>
      </c>
      <c r="D44" t="s">
        <v>157</v>
      </c>
      <c r="E44" s="5" t="s">
        <v>156</v>
      </c>
      <c r="F44" s="4"/>
      <c r="G44" s="2" t="s">
        <v>19</v>
      </c>
      <c r="H44" s="5" t="s">
        <v>155</v>
      </c>
    </row>
    <row r="45" spans="1:8">
      <c r="A45" t="s">
        <v>88</v>
      </c>
      <c r="B45" s="5" t="s">
        <v>154</v>
      </c>
      <c r="D45" t="s">
        <v>153</v>
      </c>
      <c r="E45" s="5" t="s">
        <v>152</v>
      </c>
      <c r="F45" s="4"/>
      <c r="G45" s="2" t="s">
        <v>151</v>
      </c>
      <c r="H45" s="5" t="s">
        <v>150</v>
      </c>
    </row>
    <row r="46" spans="1:8">
      <c r="A46" t="s">
        <v>82</v>
      </c>
      <c r="B46" s="5" t="s">
        <v>149</v>
      </c>
      <c r="D46" t="s">
        <v>148</v>
      </c>
      <c r="E46" s="5" t="s">
        <v>147</v>
      </c>
      <c r="F46" s="4"/>
      <c r="G46" s="2" t="s">
        <v>146</v>
      </c>
      <c r="H46" s="5" t="s">
        <v>145</v>
      </c>
    </row>
    <row r="47" spans="1:8">
      <c r="A47" t="s">
        <v>79</v>
      </c>
      <c r="B47" s="5" t="s">
        <v>144</v>
      </c>
      <c r="D47" t="s">
        <v>143</v>
      </c>
      <c r="E47" s="5" t="s">
        <v>142</v>
      </c>
      <c r="F47" s="4"/>
      <c r="G47" s="2" t="s">
        <v>141</v>
      </c>
      <c r="H47" s="5" t="s">
        <v>140</v>
      </c>
    </row>
    <row r="48" spans="1:8">
      <c r="A48" t="s">
        <v>76</v>
      </c>
      <c r="B48" s="5" t="s">
        <v>139</v>
      </c>
      <c r="D48" t="s">
        <v>138</v>
      </c>
      <c r="E48" s="5" t="s">
        <v>137</v>
      </c>
      <c r="F48" s="4"/>
      <c r="G48" s="2" t="s">
        <v>136</v>
      </c>
      <c r="H48" s="5" t="s">
        <v>135</v>
      </c>
    </row>
    <row r="49" spans="1:8">
      <c r="A49" t="s">
        <v>73</v>
      </c>
      <c r="B49" s="5" t="s">
        <v>134</v>
      </c>
      <c r="D49" t="s">
        <v>133</v>
      </c>
      <c r="E49" s="5" t="s">
        <v>132</v>
      </c>
      <c r="F49" s="4"/>
      <c r="G49" s="2" t="s">
        <v>131</v>
      </c>
      <c r="H49" s="5" t="s">
        <v>130</v>
      </c>
    </row>
    <row r="50" spans="1:8">
      <c r="A50" t="s">
        <v>69</v>
      </c>
      <c r="B50" s="5" t="s">
        <v>129</v>
      </c>
      <c r="D50" t="s">
        <v>128</v>
      </c>
      <c r="E50" s="5" t="s">
        <v>127</v>
      </c>
      <c r="F50" s="4"/>
      <c r="G50" s="2" t="s">
        <v>126</v>
      </c>
      <c r="H50" s="5" t="s">
        <v>125</v>
      </c>
    </row>
    <row r="51" spans="1:8">
      <c r="A51" t="s">
        <v>66</v>
      </c>
      <c r="B51" s="5" t="s">
        <v>124</v>
      </c>
      <c r="D51" t="s">
        <v>123</v>
      </c>
      <c r="E51" s="5" t="s">
        <v>122</v>
      </c>
      <c r="F51" s="4"/>
      <c r="G51" s="2" t="s">
        <v>121</v>
      </c>
      <c r="H51" s="5" t="s">
        <v>120</v>
      </c>
    </row>
    <row r="52" spans="1:8">
      <c r="A52" t="s">
        <v>63</v>
      </c>
      <c r="B52" s="5" t="s">
        <v>119</v>
      </c>
      <c r="D52" t="s">
        <v>118</v>
      </c>
      <c r="E52" s="5" t="s">
        <v>117</v>
      </c>
      <c r="F52" s="4"/>
      <c r="G52" s="2" t="s">
        <v>3</v>
      </c>
      <c r="H52" s="5" t="s">
        <v>116</v>
      </c>
    </row>
    <row r="53" spans="1:8">
      <c r="A53" t="s">
        <v>60</v>
      </c>
      <c r="B53" s="5" t="s">
        <v>115</v>
      </c>
      <c r="D53" t="s">
        <v>114</v>
      </c>
      <c r="E53" s="5" t="s">
        <v>113</v>
      </c>
      <c r="F53" s="4"/>
      <c r="G53" s="2" t="s">
        <v>112</v>
      </c>
      <c r="H53" s="5" t="s">
        <v>111</v>
      </c>
    </row>
    <row r="54" spans="1:8">
      <c r="A54" t="s">
        <v>57</v>
      </c>
      <c r="B54" s="5" t="s">
        <v>110</v>
      </c>
      <c r="D54" t="s">
        <v>109</v>
      </c>
      <c r="E54" s="5" t="s">
        <v>108</v>
      </c>
      <c r="F54" s="4"/>
      <c r="G54" s="2" t="s">
        <v>107</v>
      </c>
      <c r="H54" s="5" t="s">
        <v>106</v>
      </c>
    </row>
    <row r="55" spans="1:8">
      <c r="A55" t="s">
        <v>54</v>
      </c>
      <c r="B55" s="5" t="s">
        <v>105</v>
      </c>
      <c r="D55" t="s">
        <v>104</v>
      </c>
      <c r="E55" s="5" t="s">
        <v>103</v>
      </c>
      <c r="F55" s="4"/>
      <c r="G55" s="2" t="s">
        <v>102</v>
      </c>
      <c r="H55" s="5" t="s">
        <v>101</v>
      </c>
    </row>
    <row r="56" spans="1:8">
      <c r="A56" t="s">
        <v>51</v>
      </c>
      <c r="B56" s="5" t="s">
        <v>100</v>
      </c>
      <c r="D56" t="s">
        <v>99</v>
      </c>
      <c r="E56" s="5" t="s">
        <v>98</v>
      </c>
      <c r="F56" s="4"/>
      <c r="G56" s="2" t="s">
        <v>97</v>
      </c>
      <c r="H56" s="5" t="s">
        <v>96</v>
      </c>
    </row>
    <row r="57" spans="1:8">
      <c r="A57" t="s">
        <v>48</v>
      </c>
      <c r="B57" s="5" t="s">
        <v>95</v>
      </c>
      <c r="D57" t="s">
        <v>94</v>
      </c>
      <c r="E57" s="5" t="s">
        <v>93</v>
      </c>
      <c r="F57" s="4"/>
    </row>
    <row r="58" spans="1:8">
      <c r="A58" t="s">
        <v>45</v>
      </c>
      <c r="B58" s="5" t="s">
        <v>92</v>
      </c>
      <c r="D58" t="s">
        <v>91</v>
      </c>
      <c r="E58" s="5" t="s">
        <v>90</v>
      </c>
      <c r="F58" s="4"/>
    </row>
    <row r="59" spans="1:8">
      <c r="A59" t="s">
        <v>42</v>
      </c>
      <c r="B59" s="5" t="s">
        <v>89</v>
      </c>
      <c r="D59" t="s">
        <v>88</v>
      </c>
      <c r="E59" s="5" t="s">
        <v>87</v>
      </c>
      <c r="F59" s="4"/>
    </row>
    <row r="60" spans="1:8">
      <c r="A60" t="s">
        <v>39</v>
      </c>
      <c r="B60" s="5" t="s">
        <v>86</v>
      </c>
      <c r="D60" t="s">
        <v>85</v>
      </c>
      <c r="E60" s="5" t="s">
        <v>84</v>
      </c>
      <c r="F60" s="4"/>
    </row>
    <row r="61" spans="1:8">
      <c r="A61" t="s">
        <v>37</v>
      </c>
      <c r="B61" s="5" t="s">
        <v>83</v>
      </c>
      <c r="D61" t="s">
        <v>82</v>
      </c>
      <c r="E61" s="5" t="s">
        <v>81</v>
      </c>
      <c r="F61" s="4"/>
    </row>
    <row r="62" spans="1:8">
      <c r="A62" t="s">
        <v>35</v>
      </c>
      <c r="B62" s="5" t="s">
        <v>80</v>
      </c>
      <c r="D62" t="s">
        <v>79</v>
      </c>
      <c r="E62" s="5" t="s">
        <v>78</v>
      </c>
      <c r="F62" s="4"/>
    </row>
    <row r="63" spans="1:8">
      <c r="A63" t="s">
        <v>33</v>
      </c>
      <c r="B63" s="5" t="s">
        <v>77</v>
      </c>
      <c r="D63" t="s">
        <v>76</v>
      </c>
      <c r="E63" s="5" t="s">
        <v>75</v>
      </c>
      <c r="F63" s="4"/>
    </row>
    <row r="64" spans="1:8">
      <c r="A64" t="s">
        <v>31</v>
      </c>
      <c r="B64" s="5" t="s">
        <v>74</v>
      </c>
      <c r="D64" t="s">
        <v>73</v>
      </c>
      <c r="E64" s="5" t="s">
        <v>72</v>
      </c>
      <c r="F64" s="4"/>
    </row>
    <row r="65" spans="1:6">
      <c r="A65" t="s">
        <v>71</v>
      </c>
      <c r="B65" s="5" t="s">
        <v>70</v>
      </c>
      <c r="D65" t="s">
        <v>69</v>
      </c>
      <c r="E65" s="5" t="s">
        <v>68</v>
      </c>
      <c r="F65" s="4"/>
    </row>
    <row r="66" spans="1:6">
      <c r="A66" t="s">
        <v>25</v>
      </c>
      <c r="B66" s="5" t="s">
        <v>67</v>
      </c>
      <c r="D66" t="s">
        <v>66</v>
      </c>
      <c r="E66" s="5" t="s">
        <v>65</v>
      </c>
      <c r="F66" s="4"/>
    </row>
    <row r="67" spans="1:6">
      <c r="A67" t="s">
        <v>23</v>
      </c>
      <c r="B67" s="5" t="s">
        <v>64</v>
      </c>
      <c r="D67" t="s">
        <v>63</v>
      </c>
      <c r="E67" s="5" t="s">
        <v>62</v>
      </c>
      <c r="F67" s="4"/>
    </row>
    <row r="68" spans="1:6">
      <c r="A68" t="s">
        <v>21</v>
      </c>
      <c r="B68" s="5" t="s">
        <v>61</v>
      </c>
      <c r="D68" t="s">
        <v>60</v>
      </c>
      <c r="E68" s="5" t="s">
        <v>59</v>
      </c>
      <c r="F68" s="4"/>
    </row>
    <row r="69" spans="1:6">
      <c r="A69" t="s">
        <v>19</v>
      </c>
      <c r="B69" s="5" t="s">
        <v>58</v>
      </c>
      <c r="D69" t="s">
        <v>57</v>
      </c>
      <c r="E69" s="5" t="s">
        <v>56</v>
      </c>
      <c r="F69" s="4"/>
    </row>
    <row r="70" spans="1:6">
      <c r="A70" t="s">
        <v>17</v>
      </c>
      <c r="B70" s="5" t="s">
        <v>55</v>
      </c>
      <c r="D70" t="s">
        <v>54</v>
      </c>
      <c r="E70" s="5" t="s">
        <v>53</v>
      </c>
      <c r="F70" s="4"/>
    </row>
    <row r="71" spans="1:6">
      <c r="A71" t="s">
        <v>15</v>
      </c>
      <c r="B71" s="5" t="s">
        <v>52</v>
      </c>
      <c r="D71" t="s">
        <v>51</v>
      </c>
      <c r="E71" s="5" t="s">
        <v>50</v>
      </c>
      <c r="F71" s="4"/>
    </row>
    <row r="72" spans="1:6">
      <c r="A72" t="s">
        <v>13</v>
      </c>
      <c r="B72" s="5" t="s">
        <v>49</v>
      </c>
      <c r="D72" t="s">
        <v>48</v>
      </c>
      <c r="E72" s="5" t="s">
        <v>47</v>
      </c>
      <c r="F72" s="4"/>
    </row>
    <row r="73" spans="1:6">
      <c r="A73" t="s">
        <v>7</v>
      </c>
      <c r="B73" s="5" t="s">
        <v>46</v>
      </c>
      <c r="D73" t="s">
        <v>45</v>
      </c>
      <c r="E73" s="5" t="s">
        <v>44</v>
      </c>
      <c r="F73" s="4"/>
    </row>
    <row r="74" spans="1:6">
      <c r="A74" t="s">
        <v>3</v>
      </c>
      <c r="B74" s="5" t="s">
        <v>43</v>
      </c>
      <c r="D74" t="s">
        <v>42</v>
      </c>
      <c r="E74" s="5" t="s">
        <v>41</v>
      </c>
      <c r="F74" s="4"/>
    </row>
    <row r="75" spans="1:6">
      <c r="A75" t="s">
        <v>1</v>
      </c>
      <c r="B75" s="5" t="s">
        <v>40</v>
      </c>
      <c r="D75" t="s">
        <v>39</v>
      </c>
      <c r="E75" s="5" t="s">
        <v>38</v>
      </c>
      <c r="F75" s="4"/>
    </row>
    <row r="76" spans="1:6">
      <c r="D76" t="s">
        <v>37</v>
      </c>
      <c r="E76" s="5" t="s">
        <v>36</v>
      </c>
      <c r="F76" s="4"/>
    </row>
    <row r="77" spans="1:6">
      <c r="D77" t="s">
        <v>35</v>
      </c>
      <c r="E77" s="5" t="s">
        <v>34</v>
      </c>
      <c r="F77" s="4"/>
    </row>
    <row r="78" spans="1:6">
      <c r="D78" t="s">
        <v>33</v>
      </c>
      <c r="E78" s="5" t="s">
        <v>32</v>
      </c>
      <c r="F78" s="4"/>
    </row>
    <row r="79" spans="1:6">
      <c r="D79" t="s">
        <v>31</v>
      </c>
      <c r="E79" s="5" t="s">
        <v>30</v>
      </c>
      <c r="F79" s="4"/>
    </row>
    <row r="80" spans="1:6">
      <c r="D80" t="s">
        <v>29</v>
      </c>
      <c r="E80" s="5" t="s">
        <v>28</v>
      </c>
      <c r="F80" s="4"/>
    </row>
    <row r="81" spans="4:6">
      <c r="D81" t="s">
        <v>27</v>
      </c>
      <c r="E81" s="5" t="s">
        <v>26</v>
      </c>
      <c r="F81" s="4"/>
    </row>
    <row r="82" spans="4:6">
      <c r="D82" t="s">
        <v>25</v>
      </c>
      <c r="E82" s="5" t="s">
        <v>24</v>
      </c>
      <c r="F82" s="4"/>
    </row>
    <row r="83" spans="4:6">
      <c r="D83" t="s">
        <v>23</v>
      </c>
      <c r="E83" s="5" t="s">
        <v>22</v>
      </c>
      <c r="F83" s="4"/>
    </row>
    <row r="84" spans="4:6">
      <c r="D84" t="s">
        <v>21</v>
      </c>
      <c r="E84" s="5" t="s">
        <v>20</v>
      </c>
      <c r="F84" s="4"/>
    </row>
    <row r="85" spans="4:6">
      <c r="D85" t="s">
        <v>19</v>
      </c>
      <c r="E85" s="5" t="s">
        <v>18</v>
      </c>
      <c r="F85" s="4"/>
    </row>
    <row r="86" spans="4:6">
      <c r="D86" t="s">
        <v>17</v>
      </c>
      <c r="E86" s="5" t="s">
        <v>16</v>
      </c>
      <c r="F86" s="4"/>
    </row>
    <row r="87" spans="4:6">
      <c r="D87" t="s">
        <v>15</v>
      </c>
      <c r="E87" s="5" t="s">
        <v>14</v>
      </c>
      <c r="F87" s="4"/>
    </row>
    <row r="88" spans="4:6">
      <c r="D88" t="s">
        <v>13</v>
      </c>
      <c r="E88" s="5" t="s">
        <v>12</v>
      </c>
      <c r="F88" s="4"/>
    </row>
    <row r="89" spans="4:6">
      <c r="D89" t="s">
        <v>11</v>
      </c>
      <c r="E89" s="5" t="s">
        <v>10</v>
      </c>
      <c r="F89" s="4"/>
    </row>
    <row r="90" spans="4:6">
      <c r="D90" t="s">
        <v>9</v>
      </c>
      <c r="E90" s="5" t="s">
        <v>8</v>
      </c>
      <c r="F90" s="4"/>
    </row>
    <row r="91" spans="4:6">
      <c r="D91" t="s">
        <v>7</v>
      </c>
      <c r="E91" s="5" t="s">
        <v>6</v>
      </c>
      <c r="F91" s="4"/>
    </row>
    <row r="92" spans="4:6">
      <c r="D92" t="s">
        <v>5</v>
      </c>
      <c r="E92" s="5" t="s">
        <v>4</v>
      </c>
      <c r="F92" s="4"/>
    </row>
    <row r="93" spans="4:6">
      <c r="D93" t="s">
        <v>3</v>
      </c>
      <c r="E93" s="5" t="s">
        <v>2</v>
      </c>
      <c r="F93" s="4"/>
    </row>
    <row r="94" spans="4:6">
      <c r="D94" t="s">
        <v>1</v>
      </c>
      <c r="E94" s="5" t="s">
        <v>0</v>
      </c>
      <c r="F94" s="4"/>
    </row>
  </sheetData>
  <mergeCells count="1">
    <mergeCell ref="K3:T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T47"/>
  <sheetViews>
    <sheetView zoomScale="75" zoomScaleNormal="75" zoomScalePageLayoutView="75" workbookViewId="0">
      <pane xSplit="3" ySplit="2" topLeftCell="O3" activePane="bottomRight" state="frozenSplit"/>
      <selection activeCell="G25" sqref="G25"/>
      <selection pane="topRight" activeCell="G25" sqref="G25"/>
      <selection pane="bottomLeft" activeCell="G25" sqref="G25"/>
      <selection pane="bottomRight" activeCell="B1" sqref="B1:C1048576"/>
    </sheetView>
  </sheetViews>
  <sheetFormatPr baseColWidth="10" defaultRowHeight="15" customHeight="1" x14ac:dyDescent="0"/>
  <cols>
    <col min="1" max="1" width="7.7109375" style="18" bestFit="1" customWidth="1"/>
    <col min="2" max="2" width="15.7109375" style="21" customWidth="1"/>
    <col min="3" max="3" width="10.28515625" style="18" bestFit="1" customWidth="1"/>
    <col min="4" max="16" width="11" style="18" bestFit="1" customWidth="1"/>
    <col min="17" max="23" width="11" style="19" bestFit="1" customWidth="1"/>
    <col min="24" max="24" width="11" style="20" customWidth="1"/>
    <col min="25" max="25" width="11" style="19" bestFit="1" customWidth="1"/>
    <col min="26" max="26" width="10.7109375" style="19"/>
    <col min="27" max="33" width="11" style="19" bestFit="1" customWidth="1"/>
    <col min="34" max="35" width="10.7109375" style="19"/>
    <col min="36" max="38" width="11" style="19" bestFit="1" customWidth="1"/>
    <col min="39" max="39" width="10.7109375" style="19"/>
    <col min="40" max="45" width="11" style="19" bestFit="1" customWidth="1"/>
    <col min="46" max="16384" width="10.7109375" style="18"/>
  </cols>
  <sheetData>
    <row r="1" spans="1:45" s="55" customFormat="1" ht="15" customHeight="1">
      <c r="D1" s="55" t="s">
        <v>303</v>
      </c>
      <c r="E1" s="55" t="s">
        <v>283</v>
      </c>
      <c r="F1" s="55" t="s">
        <v>312</v>
      </c>
      <c r="G1" s="55" t="s">
        <v>275</v>
      </c>
      <c r="H1" s="55" t="s">
        <v>279</v>
      </c>
      <c r="I1" s="55" t="s">
        <v>353</v>
      </c>
      <c r="J1" s="55" t="s">
        <v>287</v>
      </c>
      <c r="K1" s="55" t="s">
        <v>387</v>
      </c>
      <c r="L1" s="55" t="s">
        <v>291</v>
      </c>
      <c r="M1" s="55" t="s">
        <v>299</v>
      </c>
      <c r="N1" s="61" t="s">
        <v>295</v>
      </c>
      <c r="P1" s="55" t="s">
        <v>255</v>
      </c>
      <c r="Q1" s="22" t="s">
        <v>197</v>
      </c>
      <c r="R1" s="22" t="s">
        <v>193</v>
      </c>
      <c r="S1" s="22" t="s">
        <v>181</v>
      </c>
      <c r="T1" s="22" t="s">
        <v>177</v>
      </c>
      <c r="U1" s="22" t="s">
        <v>173</v>
      </c>
      <c r="V1" s="22" t="s">
        <v>169</v>
      </c>
      <c r="W1" s="22" t="s">
        <v>138</v>
      </c>
      <c r="X1" s="23"/>
      <c r="Y1" s="22" t="s">
        <v>165</v>
      </c>
      <c r="Z1" s="22" t="s">
        <v>161</v>
      </c>
      <c r="AA1" s="22" t="s">
        <v>157</v>
      </c>
      <c r="AB1" s="22" t="s">
        <v>153</v>
      </c>
      <c r="AC1" s="22" t="s">
        <v>148</v>
      </c>
      <c r="AD1" s="22" t="s">
        <v>143</v>
      </c>
      <c r="AE1" s="22" t="s">
        <v>133</v>
      </c>
      <c r="AF1" s="22" t="s">
        <v>128</v>
      </c>
      <c r="AG1" s="22" t="s">
        <v>123</v>
      </c>
      <c r="AH1" s="22" t="s">
        <v>118</v>
      </c>
      <c r="AI1" s="22" t="s">
        <v>109</v>
      </c>
      <c r="AJ1" s="22" t="s">
        <v>104</v>
      </c>
      <c r="AK1" s="22" t="s">
        <v>99</v>
      </c>
      <c r="AL1" s="22" t="s">
        <v>94</v>
      </c>
      <c r="AM1" s="22" t="s">
        <v>91</v>
      </c>
      <c r="AN1" s="22" t="s">
        <v>79</v>
      </c>
      <c r="AO1" s="22" t="s">
        <v>76</v>
      </c>
      <c r="AP1" s="22" t="s">
        <v>73</v>
      </c>
      <c r="AQ1" s="22" t="s">
        <v>19</v>
      </c>
      <c r="AR1" s="22" t="s">
        <v>15</v>
      </c>
      <c r="AS1" s="22" t="s">
        <v>13</v>
      </c>
    </row>
    <row r="2" spans="1:45" s="29" customFormat="1" ht="15" customHeight="1">
      <c r="B2" s="55"/>
      <c r="D2" s="29" t="s">
        <v>437</v>
      </c>
      <c r="E2" s="29" t="s">
        <v>437</v>
      </c>
      <c r="F2" s="29" t="s">
        <v>437</v>
      </c>
      <c r="G2" s="29" t="s">
        <v>437</v>
      </c>
      <c r="H2" s="29" t="s">
        <v>437</v>
      </c>
      <c r="I2" s="29" t="s">
        <v>437</v>
      </c>
      <c r="J2" s="29" t="s">
        <v>437</v>
      </c>
      <c r="K2" s="29" t="s">
        <v>437</v>
      </c>
      <c r="L2" s="29" t="s">
        <v>437</v>
      </c>
      <c r="M2" s="29" t="s">
        <v>437</v>
      </c>
      <c r="O2" s="29" t="s">
        <v>436</v>
      </c>
      <c r="P2" s="29" t="s">
        <v>435</v>
      </c>
      <c r="Q2" s="36" t="s">
        <v>434</v>
      </c>
      <c r="R2" s="36" t="s">
        <v>434</v>
      </c>
      <c r="S2" s="36" t="s">
        <v>434</v>
      </c>
      <c r="T2" s="36" t="s">
        <v>434</v>
      </c>
      <c r="U2" s="36" t="s">
        <v>434</v>
      </c>
      <c r="V2" s="36" t="s">
        <v>434</v>
      </c>
      <c r="W2" s="36" t="s">
        <v>434</v>
      </c>
      <c r="X2" s="37"/>
      <c r="Y2" s="36" t="s">
        <v>434</v>
      </c>
      <c r="Z2" s="36" t="s">
        <v>434</v>
      </c>
      <c r="AA2" s="36" t="s">
        <v>434</v>
      </c>
      <c r="AB2" s="36" t="s">
        <v>434</v>
      </c>
      <c r="AC2" s="36" t="s">
        <v>434</v>
      </c>
      <c r="AD2" s="36" t="s">
        <v>434</v>
      </c>
      <c r="AE2" s="36" t="s">
        <v>434</v>
      </c>
      <c r="AF2" s="36" t="s">
        <v>434</v>
      </c>
      <c r="AG2" s="36" t="s">
        <v>434</v>
      </c>
      <c r="AH2" s="36" t="s">
        <v>434</v>
      </c>
      <c r="AI2" s="36" t="s">
        <v>434</v>
      </c>
      <c r="AJ2" s="36" t="s">
        <v>434</v>
      </c>
      <c r="AK2" s="36" t="s">
        <v>434</v>
      </c>
      <c r="AL2" s="36" t="s">
        <v>434</v>
      </c>
      <c r="AM2" s="36" t="s">
        <v>434</v>
      </c>
      <c r="AN2" s="36" t="s">
        <v>434</v>
      </c>
      <c r="AO2" s="36" t="s">
        <v>434</v>
      </c>
      <c r="AP2" s="36" t="s">
        <v>434</v>
      </c>
      <c r="AQ2" s="36" t="s">
        <v>434</v>
      </c>
      <c r="AR2" s="36" t="s">
        <v>434</v>
      </c>
      <c r="AS2" s="36" t="s">
        <v>434</v>
      </c>
    </row>
    <row r="3" spans="1:45" s="29" customFormat="1" ht="15" customHeight="1">
      <c r="A3" s="56"/>
      <c r="B3" s="55" t="s">
        <v>384</v>
      </c>
      <c r="C3" s="45" t="s">
        <v>422</v>
      </c>
      <c r="D3" s="46" t="s">
        <v>383</v>
      </c>
      <c r="E3" s="46" t="s">
        <v>382</v>
      </c>
      <c r="F3" s="46" t="s">
        <v>381</v>
      </c>
      <c r="G3" s="46" t="s">
        <v>380</v>
      </c>
      <c r="H3" s="46" t="s">
        <v>379</v>
      </c>
      <c r="I3" s="46" t="s">
        <v>378</v>
      </c>
      <c r="J3" s="46" t="s">
        <v>377</v>
      </c>
      <c r="K3" s="46" t="s">
        <v>376</v>
      </c>
      <c r="L3" s="46" t="s">
        <v>375</v>
      </c>
      <c r="M3" s="46" t="s">
        <v>374</v>
      </c>
      <c r="N3" s="60"/>
      <c r="O3" s="60"/>
      <c r="P3" s="59">
        <v>1.357</v>
      </c>
      <c r="Q3" s="42">
        <v>175</v>
      </c>
      <c r="R3" s="42">
        <v>124</v>
      </c>
      <c r="S3" s="42" t="s">
        <v>373</v>
      </c>
      <c r="T3" s="42">
        <v>12.9</v>
      </c>
      <c r="U3" s="42" t="s">
        <v>372</v>
      </c>
      <c r="V3" s="42" t="s">
        <v>371</v>
      </c>
      <c r="W3" s="42" t="s">
        <v>368</v>
      </c>
      <c r="X3" s="20"/>
      <c r="Y3" s="42">
        <v>15.9</v>
      </c>
      <c r="Z3" s="42"/>
      <c r="AA3" s="42" t="s">
        <v>370</v>
      </c>
      <c r="AB3" s="42">
        <v>2.9000000000000001E-2</v>
      </c>
      <c r="AC3" s="42"/>
      <c r="AD3" s="42" t="s">
        <v>369</v>
      </c>
      <c r="AE3" s="42" t="s">
        <v>367</v>
      </c>
      <c r="AF3" s="42" t="s">
        <v>366</v>
      </c>
      <c r="AG3" s="42" t="s">
        <v>365</v>
      </c>
      <c r="AH3" s="42" t="s">
        <v>364</v>
      </c>
      <c r="AI3" s="42" t="s">
        <v>363</v>
      </c>
      <c r="AJ3" s="42">
        <v>7.0000000000000007E-2</v>
      </c>
      <c r="AK3" s="42">
        <v>2.5000000000000001E-2</v>
      </c>
      <c r="AL3" s="42" t="s">
        <v>362</v>
      </c>
      <c r="AM3" s="42" t="s">
        <v>361</v>
      </c>
      <c r="AN3" s="42" t="s">
        <v>360</v>
      </c>
      <c r="AO3" s="42" t="s">
        <v>359</v>
      </c>
      <c r="AP3" s="42" t="s">
        <v>358</v>
      </c>
      <c r="AQ3" s="42" t="s">
        <v>357</v>
      </c>
      <c r="AR3" s="42" t="s">
        <v>356</v>
      </c>
      <c r="AS3" s="42" t="s">
        <v>355</v>
      </c>
    </row>
    <row r="4" spans="1:45" s="29" customFormat="1" ht="15" customHeight="1">
      <c r="A4" s="56"/>
      <c r="B4" s="55"/>
      <c r="C4" s="45" t="s">
        <v>421</v>
      </c>
      <c r="D4" s="46">
        <v>46.3</v>
      </c>
      <c r="E4" s="46">
        <v>0.54</v>
      </c>
      <c r="F4" s="46">
        <v>23.32</v>
      </c>
      <c r="G4" s="46">
        <v>6.6909999999999998</v>
      </c>
      <c r="H4" s="46">
        <v>0.128</v>
      </c>
      <c r="I4" s="46">
        <v>6.15</v>
      </c>
      <c r="J4" s="46">
        <v>13.5</v>
      </c>
      <c r="K4" s="46">
        <v>0.90700000000000003</v>
      </c>
      <c r="L4" s="46">
        <v>0.04</v>
      </c>
      <c r="M4" s="46">
        <v>0.01</v>
      </c>
      <c r="N4" s="60"/>
      <c r="O4" s="60"/>
      <c r="P4" s="59"/>
      <c r="Q4" s="42"/>
      <c r="R4" s="42"/>
      <c r="S4" s="42">
        <v>25.8</v>
      </c>
      <c r="T4" s="42"/>
      <c r="U4" s="42"/>
      <c r="V4" s="42"/>
      <c r="W4" s="42"/>
      <c r="X4" s="20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29" customFormat="1" ht="15" customHeight="1">
      <c r="A5" s="56"/>
      <c r="B5" s="55"/>
      <c r="C5" s="45" t="s">
        <v>420</v>
      </c>
      <c r="D5" s="46">
        <v>46.93</v>
      </c>
      <c r="E5" s="46">
        <v>0.59199999999999997</v>
      </c>
      <c r="F5" s="46">
        <v>23.9</v>
      </c>
      <c r="G5" s="46">
        <v>6.85</v>
      </c>
      <c r="H5" s="46">
        <v>0.13</v>
      </c>
      <c r="I5" s="46">
        <v>6.24</v>
      </c>
      <c r="J5" s="46">
        <v>14.2</v>
      </c>
      <c r="K5" s="46">
        <v>0.95</v>
      </c>
      <c r="L5" s="46">
        <v>0.06</v>
      </c>
      <c r="M5" s="46">
        <v>1.7000000000000001E-2</v>
      </c>
      <c r="N5" s="60"/>
      <c r="O5" s="60"/>
      <c r="P5" s="59"/>
      <c r="Q5" s="42"/>
      <c r="R5" s="42"/>
      <c r="S5" s="42">
        <v>32.43</v>
      </c>
      <c r="T5" s="42"/>
      <c r="U5" s="42"/>
      <c r="V5" s="42"/>
      <c r="W5" s="42"/>
      <c r="X5" s="20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29" customFormat="1" ht="15" customHeight="1">
      <c r="A6" s="56"/>
      <c r="B6" s="55"/>
      <c r="C6" s="45" t="s">
        <v>419</v>
      </c>
      <c r="D6" s="44">
        <f t="shared" ref="D6:M6" si="0">AVERAGE(D4:D5)</f>
        <v>46.614999999999995</v>
      </c>
      <c r="E6" s="44">
        <f t="shared" si="0"/>
        <v>0.56600000000000006</v>
      </c>
      <c r="F6" s="44">
        <f t="shared" si="0"/>
        <v>23.61</v>
      </c>
      <c r="G6" s="44">
        <f t="shared" si="0"/>
        <v>6.7705000000000002</v>
      </c>
      <c r="H6" s="44">
        <f t="shared" si="0"/>
        <v>0.129</v>
      </c>
      <c r="I6" s="44">
        <f t="shared" si="0"/>
        <v>6.1950000000000003</v>
      </c>
      <c r="J6" s="44">
        <f t="shared" si="0"/>
        <v>13.85</v>
      </c>
      <c r="K6" s="44">
        <f t="shared" si="0"/>
        <v>0.92849999999999999</v>
      </c>
      <c r="L6" s="44">
        <f t="shared" si="0"/>
        <v>0.05</v>
      </c>
      <c r="M6" s="44">
        <f t="shared" si="0"/>
        <v>1.3500000000000002E-2</v>
      </c>
      <c r="N6" s="60"/>
      <c r="O6" s="60"/>
      <c r="P6" s="59">
        <f>P3</f>
        <v>1.357</v>
      </c>
      <c r="Q6" s="42">
        <v>175</v>
      </c>
      <c r="R6" s="42">
        <v>124</v>
      </c>
      <c r="S6" s="41">
        <f>AVERAGE(S4:S5)</f>
        <v>29.115000000000002</v>
      </c>
      <c r="T6" s="42">
        <v>12.9</v>
      </c>
      <c r="U6" s="42">
        <v>11.2</v>
      </c>
      <c r="V6" s="42">
        <v>48.25</v>
      </c>
      <c r="W6" s="42">
        <v>443.5</v>
      </c>
      <c r="X6" s="20"/>
      <c r="Y6" s="42">
        <v>15.9</v>
      </c>
      <c r="Z6" s="42"/>
      <c r="AA6" s="42">
        <v>0.96</v>
      </c>
      <c r="AB6" s="42">
        <v>2.9000000000000001E-2</v>
      </c>
      <c r="AC6" s="42"/>
      <c r="AD6" s="41" t="e">
        <f>AVERAGE(AD4:AD5)</f>
        <v>#DIV/0!</v>
      </c>
      <c r="AE6" s="41" t="e">
        <f>AVERAGE(AE4:AE5)</f>
        <v>#DIV/0!</v>
      </c>
      <c r="AF6" s="41" t="e">
        <f>AVERAGE(AF4:AF5)</f>
        <v>#DIV/0!</v>
      </c>
      <c r="AG6" s="41" t="e">
        <f>AVERAGE(AG4:AG5)</f>
        <v>#DIV/0!</v>
      </c>
      <c r="AH6" s="41" t="e">
        <f>AVERAGE(AH4:AH5)</f>
        <v>#DIV/0!</v>
      </c>
      <c r="AI6" s="42"/>
      <c r="AJ6" s="42"/>
      <c r="AK6" s="42"/>
      <c r="AL6" s="41" t="e">
        <f>AVERAGE(AL4:AL5)</f>
        <v>#DIV/0!</v>
      </c>
      <c r="AM6" s="41">
        <v>0.12</v>
      </c>
      <c r="AN6" s="41" t="e">
        <f t="shared" ref="AN6:AS6" si="1">AVERAGE(AN4:AN5)</f>
        <v>#DIV/0!</v>
      </c>
      <c r="AO6" s="41" t="e">
        <f t="shared" si="1"/>
        <v>#DIV/0!</v>
      </c>
      <c r="AP6" s="41" t="e">
        <f t="shared" si="1"/>
        <v>#DIV/0!</v>
      </c>
      <c r="AQ6" s="41" t="e">
        <f t="shared" si="1"/>
        <v>#DIV/0!</v>
      </c>
      <c r="AR6" s="41" t="e">
        <f t="shared" si="1"/>
        <v>#DIV/0!</v>
      </c>
      <c r="AS6" s="41" t="e">
        <f t="shared" si="1"/>
        <v>#DIV/0!</v>
      </c>
    </row>
    <row r="7" spans="1:45" s="29" customFormat="1" ht="15" customHeight="1">
      <c r="A7" s="56">
        <v>42942</v>
      </c>
      <c r="B7" s="55" t="s">
        <v>384</v>
      </c>
      <c r="C7" s="29" t="s">
        <v>433</v>
      </c>
      <c r="D7" s="29">
        <v>47.38</v>
      </c>
      <c r="E7" s="29">
        <v>0.55600000000000005</v>
      </c>
      <c r="F7" s="29">
        <v>23.718</v>
      </c>
      <c r="G7" s="29">
        <v>6.92</v>
      </c>
      <c r="H7" s="29">
        <v>0.128</v>
      </c>
      <c r="I7" s="29">
        <v>6.2160000000000002</v>
      </c>
      <c r="J7" s="29">
        <v>14.382</v>
      </c>
      <c r="K7" s="29">
        <v>1.0189999999999999</v>
      </c>
      <c r="L7" s="29">
        <v>0.108</v>
      </c>
      <c r="M7" s="29">
        <v>2.5000000000000001E-2</v>
      </c>
      <c r="O7" s="54">
        <f>SUM(D7:M7)</f>
        <v>100.45200000000001</v>
      </c>
      <c r="P7" s="53">
        <v>1.438297872340403</v>
      </c>
      <c r="Q7" s="51"/>
      <c r="R7" s="51"/>
      <c r="S7" s="51"/>
      <c r="T7" s="51"/>
      <c r="U7" s="51"/>
      <c r="V7" s="51"/>
      <c r="W7" s="51"/>
      <c r="X7" s="52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s="29" customFormat="1" ht="15" customHeight="1">
      <c r="A8" s="56">
        <v>42942</v>
      </c>
      <c r="B8" s="55" t="s">
        <v>384</v>
      </c>
      <c r="C8" s="29" t="s">
        <v>433</v>
      </c>
      <c r="D8" s="29">
        <v>47.356999999999999</v>
      </c>
      <c r="E8" s="29">
        <v>0.56299999999999994</v>
      </c>
      <c r="F8" s="29">
        <v>23.712</v>
      </c>
      <c r="G8" s="29">
        <v>6.9050000000000002</v>
      </c>
      <c r="H8" s="29">
        <v>0.13100000000000001</v>
      </c>
      <c r="I8" s="29">
        <v>6.2759999999999998</v>
      </c>
      <c r="J8" s="29">
        <v>14.351000000000001</v>
      </c>
      <c r="K8" s="29">
        <v>0.97899999999999998</v>
      </c>
      <c r="L8" s="29">
        <v>0.109</v>
      </c>
      <c r="M8" s="29">
        <v>2.8000000000000001E-2</v>
      </c>
      <c r="O8" s="54">
        <f>SUM(D8:M8)</f>
        <v>100.411</v>
      </c>
      <c r="P8" s="53">
        <v>1.438297872340403</v>
      </c>
      <c r="Q8" s="51"/>
      <c r="R8" s="51"/>
      <c r="S8" s="51"/>
      <c r="T8" s="51"/>
      <c r="U8" s="51"/>
      <c r="V8" s="51"/>
      <c r="W8" s="51"/>
      <c r="X8" s="52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s="29" customFormat="1" ht="15" customHeight="1">
      <c r="A9" s="56"/>
      <c r="B9" s="33" t="s">
        <v>408</v>
      </c>
      <c r="C9" s="29" t="s">
        <v>433</v>
      </c>
      <c r="D9" s="58">
        <f t="shared" ref="D9:P9" si="2">AVERAGE(D7:D8)</f>
        <v>47.368499999999997</v>
      </c>
      <c r="E9" s="58">
        <f t="shared" si="2"/>
        <v>0.5595</v>
      </c>
      <c r="F9" s="58">
        <f t="shared" si="2"/>
        <v>23.715</v>
      </c>
      <c r="G9" s="58">
        <f t="shared" si="2"/>
        <v>6.9124999999999996</v>
      </c>
      <c r="H9" s="58">
        <f t="shared" si="2"/>
        <v>0.1295</v>
      </c>
      <c r="I9" s="58">
        <f t="shared" si="2"/>
        <v>6.2460000000000004</v>
      </c>
      <c r="J9" s="58">
        <f t="shared" si="2"/>
        <v>14.3665</v>
      </c>
      <c r="K9" s="58">
        <f t="shared" si="2"/>
        <v>0.99899999999999989</v>
      </c>
      <c r="L9" s="58">
        <f t="shared" si="2"/>
        <v>0.1085</v>
      </c>
      <c r="M9" s="58">
        <f t="shared" si="2"/>
        <v>2.6500000000000003E-2</v>
      </c>
      <c r="N9" s="58" t="e">
        <f t="shared" si="2"/>
        <v>#DIV/0!</v>
      </c>
      <c r="O9" s="58">
        <f t="shared" si="2"/>
        <v>100.4315</v>
      </c>
      <c r="P9" s="58">
        <f t="shared" si="2"/>
        <v>1.438297872340403</v>
      </c>
      <c r="Q9" s="57"/>
      <c r="R9" s="51"/>
      <c r="S9" s="51"/>
      <c r="T9" s="51"/>
      <c r="U9" s="51"/>
      <c r="V9" s="51"/>
      <c r="W9" s="51"/>
      <c r="X9" s="52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s="29" customFormat="1" ht="15" customHeight="1">
      <c r="A10" s="56"/>
      <c r="B10" s="33" t="s">
        <v>407</v>
      </c>
      <c r="D10" s="32">
        <f t="shared" ref="D10:W10" si="3">100*(STDEV(D7:D8))/D9</f>
        <v>3.433390537444269E-2</v>
      </c>
      <c r="E10" s="32">
        <f t="shared" si="3"/>
        <v>0.88467336341479152</v>
      </c>
      <c r="F10" s="32">
        <f t="shared" si="3"/>
        <v>1.789011464102655E-2</v>
      </c>
      <c r="G10" s="32">
        <f t="shared" si="3"/>
        <v>0.15344089284337051</v>
      </c>
      <c r="H10" s="32">
        <f t="shared" si="3"/>
        <v>1.6380852073819647</v>
      </c>
      <c r="I10" s="32">
        <f t="shared" si="3"/>
        <v>0.67925723456920539</v>
      </c>
      <c r="J10" s="32">
        <f t="shared" si="3"/>
        <v>0.15257933537592405</v>
      </c>
      <c r="K10" s="32">
        <f t="shared" si="3"/>
        <v>2.8312583831293145</v>
      </c>
      <c r="L10" s="32">
        <f t="shared" si="3"/>
        <v>0.65171131906594304</v>
      </c>
      <c r="M10" s="32">
        <f t="shared" si="3"/>
        <v>8.0049824285269509</v>
      </c>
      <c r="N10" s="32" t="e">
        <f t="shared" si="3"/>
        <v>#DIV/0!</v>
      </c>
      <c r="O10" s="32">
        <f t="shared" si="3"/>
        <v>2.8866817710236577E-2</v>
      </c>
      <c r="P10" s="32">
        <f t="shared" si="3"/>
        <v>0</v>
      </c>
      <c r="Q10" s="30" t="e">
        <f t="shared" si="3"/>
        <v>#DIV/0!</v>
      </c>
      <c r="R10" s="30" t="e">
        <f t="shared" si="3"/>
        <v>#DIV/0!</v>
      </c>
      <c r="S10" s="30" t="e">
        <f t="shared" si="3"/>
        <v>#DIV/0!</v>
      </c>
      <c r="T10" s="30" t="e">
        <f t="shared" si="3"/>
        <v>#DIV/0!</v>
      </c>
      <c r="U10" s="30" t="e">
        <f t="shared" si="3"/>
        <v>#DIV/0!</v>
      </c>
      <c r="V10" s="30" t="e">
        <f t="shared" si="3"/>
        <v>#DIV/0!</v>
      </c>
      <c r="W10" s="30" t="e">
        <f t="shared" si="3"/>
        <v>#DIV/0!</v>
      </c>
      <c r="X10" s="31"/>
      <c r="Y10" s="30" t="e">
        <f t="shared" ref="Y10:AS10" si="4">100*(STDEV(Y7:Y8))/Y9</f>
        <v>#DIV/0!</v>
      </c>
      <c r="Z10" s="30" t="e">
        <f t="shared" si="4"/>
        <v>#DIV/0!</v>
      </c>
      <c r="AA10" s="30" t="e">
        <f t="shared" si="4"/>
        <v>#DIV/0!</v>
      </c>
      <c r="AB10" s="30" t="e">
        <f t="shared" si="4"/>
        <v>#DIV/0!</v>
      </c>
      <c r="AC10" s="30" t="e">
        <f t="shared" si="4"/>
        <v>#DIV/0!</v>
      </c>
      <c r="AD10" s="30" t="e">
        <f t="shared" si="4"/>
        <v>#DIV/0!</v>
      </c>
      <c r="AE10" s="30" t="e">
        <f t="shared" si="4"/>
        <v>#DIV/0!</v>
      </c>
      <c r="AF10" s="30" t="e">
        <f t="shared" si="4"/>
        <v>#DIV/0!</v>
      </c>
      <c r="AG10" s="30" t="e">
        <f t="shared" si="4"/>
        <v>#DIV/0!</v>
      </c>
      <c r="AH10" s="30" t="e">
        <f t="shared" si="4"/>
        <v>#DIV/0!</v>
      </c>
      <c r="AI10" s="30" t="e">
        <f t="shared" si="4"/>
        <v>#DIV/0!</v>
      </c>
      <c r="AJ10" s="30" t="e">
        <f t="shared" si="4"/>
        <v>#DIV/0!</v>
      </c>
      <c r="AK10" s="30" t="e">
        <f t="shared" si="4"/>
        <v>#DIV/0!</v>
      </c>
      <c r="AL10" s="30" t="e">
        <f t="shared" si="4"/>
        <v>#DIV/0!</v>
      </c>
      <c r="AM10" s="30" t="e">
        <f t="shared" si="4"/>
        <v>#DIV/0!</v>
      </c>
      <c r="AN10" s="30" t="e">
        <f t="shared" si="4"/>
        <v>#DIV/0!</v>
      </c>
      <c r="AO10" s="30" t="e">
        <f t="shared" si="4"/>
        <v>#DIV/0!</v>
      </c>
      <c r="AP10" s="30" t="e">
        <f t="shared" si="4"/>
        <v>#DIV/0!</v>
      </c>
      <c r="AQ10" s="30" t="e">
        <f t="shared" si="4"/>
        <v>#DIV/0!</v>
      </c>
      <c r="AR10" s="30" t="e">
        <f t="shared" si="4"/>
        <v>#DIV/0!</v>
      </c>
      <c r="AS10" s="30" t="e">
        <f t="shared" si="4"/>
        <v>#DIV/0!</v>
      </c>
    </row>
    <row r="11" spans="1:45" s="29" customFormat="1" ht="15" customHeight="1">
      <c r="A11" s="56"/>
      <c r="B11" s="28" t="s">
        <v>405</v>
      </c>
      <c r="D11" s="27">
        <f t="shared" ref="D11:P11" si="5">100*(D9-D6)/D6</f>
        <v>1.6164324788158373</v>
      </c>
      <c r="E11" s="27">
        <f t="shared" si="5"/>
        <v>-1.1484098939929435</v>
      </c>
      <c r="F11" s="27">
        <f t="shared" si="5"/>
        <v>0.44472681067344527</v>
      </c>
      <c r="G11" s="27">
        <f t="shared" si="5"/>
        <v>2.0973340225980275</v>
      </c>
      <c r="H11" s="27">
        <f t="shared" si="5"/>
        <v>0.38759689922480656</v>
      </c>
      <c r="I11" s="27">
        <f t="shared" si="5"/>
        <v>0.82324455205811387</v>
      </c>
      <c r="J11" s="27">
        <f t="shared" si="5"/>
        <v>3.7292418772563223</v>
      </c>
      <c r="K11" s="27">
        <f t="shared" si="5"/>
        <v>7.5928917609046742</v>
      </c>
      <c r="L11" s="27">
        <f t="shared" si="5"/>
        <v>116.99999999999999</v>
      </c>
      <c r="M11" s="27">
        <f t="shared" si="5"/>
        <v>96.296296296296291</v>
      </c>
      <c r="N11" s="27" t="e">
        <f t="shared" si="5"/>
        <v>#DIV/0!</v>
      </c>
      <c r="O11" s="27" t="e">
        <f t="shared" si="5"/>
        <v>#DIV/0!</v>
      </c>
      <c r="P11" s="27">
        <f t="shared" si="5"/>
        <v>5.9910001724688993</v>
      </c>
      <c r="Q11" s="51"/>
      <c r="R11" s="51"/>
      <c r="S11" s="51"/>
      <c r="T11" s="51"/>
      <c r="U11" s="51"/>
      <c r="V11" s="51"/>
      <c r="W11" s="51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s="29" customFormat="1" ht="15" customHeight="1">
      <c r="A12" s="56"/>
      <c r="B12" s="55"/>
      <c r="O12" s="54"/>
      <c r="P12" s="53"/>
      <c r="Q12" s="51"/>
      <c r="R12" s="51"/>
      <c r="S12" s="51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4" spans="1:45" ht="15" customHeight="1">
      <c r="B14" s="21" t="s">
        <v>309</v>
      </c>
      <c r="C14" s="45" t="s">
        <v>422</v>
      </c>
      <c r="D14" s="46">
        <v>51.11</v>
      </c>
      <c r="E14" s="46">
        <v>1.26</v>
      </c>
      <c r="F14" s="46">
        <v>14.38</v>
      </c>
      <c r="G14" s="46">
        <v>9.02</v>
      </c>
      <c r="H14" s="46">
        <v>0.14699999999999999</v>
      </c>
      <c r="I14" s="46">
        <v>8.14</v>
      </c>
      <c r="J14" s="46">
        <v>9.6</v>
      </c>
      <c r="K14" s="46">
        <v>2.63</v>
      </c>
      <c r="L14" s="46">
        <v>1.32</v>
      </c>
      <c r="M14" s="46">
        <v>0.25600000000000001</v>
      </c>
      <c r="N14" s="47"/>
      <c r="O14" s="47"/>
      <c r="P14" s="46">
        <v>1.53</v>
      </c>
      <c r="Q14" s="42">
        <v>214</v>
      </c>
      <c r="R14" s="42" t="s">
        <v>308</v>
      </c>
      <c r="S14" s="42" t="s">
        <v>307</v>
      </c>
      <c r="T14" s="42" t="s">
        <v>306</v>
      </c>
      <c r="U14" s="42">
        <v>55.5</v>
      </c>
      <c r="V14" s="42" t="s">
        <v>305</v>
      </c>
      <c r="W14" s="42">
        <v>439</v>
      </c>
      <c r="Y14" s="42"/>
      <c r="Z14" s="42"/>
      <c r="AA14" s="42">
        <v>1.24</v>
      </c>
      <c r="AB14" s="42">
        <v>8.9999999999999993E-3</v>
      </c>
      <c r="AC14" s="42">
        <v>0.28000000000000003</v>
      </c>
      <c r="AD14" s="42">
        <v>39.1</v>
      </c>
      <c r="AE14" s="42"/>
      <c r="AF14" s="42"/>
      <c r="AG14" s="42"/>
      <c r="AH14" s="42"/>
      <c r="AI14" s="42"/>
      <c r="AJ14" s="42"/>
      <c r="AK14" s="42">
        <v>5.2999999999999999E-2</v>
      </c>
      <c r="AL14" s="42"/>
      <c r="AM14" s="42">
        <v>0.2</v>
      </c>
      <c r="AN14" s="42"/>
      <c r="AO14" s="42"/>
      <c r="AP14" s="42"/>
      <c r="AQ14" s="42">
        <v>6.8</v>
      </c>
      <c r="AR14" s="42"/>
      <c r="AS14" s="42"/>
    </row>
    <row r="15" spans="1:45" ht="15" customHeight="1">
      <c r="C15" s="45" t="s">
        <v>421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6"/>
      <c r="Q15" s="42"/>
      <c r="R15" s="42">
        <v>439</v>
      </c>
      <c r="S15" s="42">
        <v>37.4</v>
      </c>
      <c r="T15" s="42">
        <v>148</v>
      </c>
      <c r="U15" s="42"/>
      <c r="V15" s="42">
        <v>70.900000000000006</v>
      </c>
      <c r="W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ht="15" customHeight="1">
      <c r="C16" s="45" t="s">
        <v>420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7"/>
      <c r="P16" s="46"/>
      <c r="Q16" s="42"/>
      <c r="R16" s="42">
        <v>458</v>
      </c>
      <c r="S16" s="42">
        <v>40.299999999999997</v>
      </c>
      <c r="T16" s="42">
        <v>151</v>
      </c>
      <c r="U16" s="42"/>
      <c r="V16" s="42">
        <v>80</v>
      </c>
      <c r="W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2:45" ht="15" customHeight="1">
      <c r="C17" s="45" t="s">
        <v>419</v>
      </c>
      <c r="D17" s="46">
        <v>51.11</v>
      </c>
      <c r="E17" s="46">
        <v>1.26</v>
      </c>
      <c r="F17" s="46">
        <v>14.38</v>
      </c>
      <c r="G17" s="46">
        <v>9.02</v>
      </c>
      <c r="H17" s="46">
        <v>0.14699999999999999</v>
      </c>
      <c r="I17" s="46">
        <v>8.14</v>
      </c>
      <c r="J17" s="46">
        <v>9.6</v>
      </c>
      <c r="K17" s="46">
        <v>2.63</v>
      </c>
      <c r="L17" s="46">
        <v>1.32</v>
      </c>
      <c r="M17" s="46">
        <v>0.25600000000000001</v>
      </c>
      <c r="N17" s="47"/>
      <c r="O17" s="47"/>
      <c r="P17" s="46">
        <v>1.53</v>
      </c>
      <c r="Q17" s="42">
        <v>214</v>
      </c>
      <c r="R17" s="41">
        <f>AVERAGE(R15:R16)</f>
        <v>448.5</v>
      </c>
      <c r="S17" s="41">
        <f>AVERAGE(S15:S16)</f>
        <v>38.849999999999994</v>
      </c>
      <c r="T17" s="41">
        <f>AVERAGE(T15:T16)</f>
        <v>149.5</v>
      </c>
      <c r="U17" s="42">
        <v>55.5</v>
      </c>
      <c r="V17" s="41">
        <f>AVERAGE(V15:V16)</f>
        <v>75.45</v>
      </c>
      <c r="W17" s="42">
        <v>439</v>
      </c>
      <c r="Y17" s="42"/>
      <c r="Z17" s="42"/>
      <c r="AA17" s="42">
        <v>1.24</v>
      </c>
      <c r="AB17" s="42">
        <v>8.9999999999999993E-3</v>
      </c>
      <c r="AC17" s="42">
        <v>0.28000000000000003</v>
      </c>
      <c r="AD17" s="42">
        <v>39.1</v>
      </c>
      <c r="AE17" s="42"/>
      <c r="AF17" s="42"/>
      <c r="AG17" s="42"/>
      <c r="AH17" s="42"/>
      <c r="AI17" s="42"/>
      <c r="AJ17" s="42"/>
      <c r="AK17" s="42">
        <v>5.2999999999999999E-2</v>
      </c>
      <c r="AL17" s="42"/>
      <c r="AM17" s="42">
        <v>0.2</v>
      </c>
      <c r="AN17" s="42"/>
      <c r="AO17" s="42"/>
      <c r="AP17" s="42"/>
      <c r="AQ17" s="42">
        <v>6.8</v>
      </c>
      <c r="AR17" s="42"/>
      <c r="AS17" s="42"/>
    </row>
    <row r="18" spans="2:45" s="29" customFormat="1" ht="15" customHeight="1">
      <c r="B18" s="40" t="s">
        <v>432</v>
      </c>
      <c r="C18" s="29" t="s">
        <v>406</v>
      </c>
      <c r="D18" s="39">
        <v>51.23</v>
      </c>
      <c r="E18" s="39">
        <v>1.2589999999999999</v>
      </c>
      <c r="F18" s="39">
        <v>14.56</v>
      </c>
      <c r="G18" s="39">
        <v>8.9489999999999998</v>
      </c>
      <c r="H18" s="39">
        <v>0.14000000000000001</v>
      </c>
      <c r="I18" s="39">
        <v>8.1820000000000004</v>
      </c>
      <c r="J18" s="39">
        <v>9.5329999999999995</v>
      </c>
      <c r="K18" s="39">
        <v>2.5903500000000004</v>
      </c>
      <c r="L18" s="39">
        <v>1.29</v>
      </c>
      <c r="M18" s="39">
        <v>0.25700000000000001</v>
      </c>
      <c r="N18" s="39" t="s">
        <v>424</v>
      </c>
      <c r="Q18" s="36">
        <v>622.1</v>
      </c>
      <c r="R18" s="36">
        <v>59.28</v>
      </c>
      <c r="S18" s="36">
        <v>44.1</v>
      </c>
      <c r="T18" s="36">
        <v>23.9</v>
      </c>
      <c r="U18" s="36">
        <v>89.9</v>
      </c>
      <c r="V18" s="36">
        <v>105.9</v>
      </c>
      <c r="W18" s="36">
        <v>328.5</v>
      </c>
      <c r="X18" s="37"/>
      <c r="Y18" s="36">
        <v>18.100000000000001</v>
      </c>
      <c r="Z18" s="36" t="s">
        <v>410</v>
      </c>
      <c r="AA18" s="36" t="s">
        <v>410</v>
      </c>
      <c r="AB18" s="36" t="s">
        <v>410</v>
      </c>
      <c r="AC18" s="36" t="s">
        <v>410</v>
      </c>
      <c r="AD18" s="36">
        <v>5.8</v>
      </c>
      <c r="AE18" s="36">
        <v>10.6</v>
      </c>
      <c r="AF18" s="36">
        <v>33.146999999999998</v>
      </c>
      <c r="AG18" s="36">
        <v>4.8</v>
      </c>
      <c r="AH18" s="36" t="s">
        <v>410</v>
      </c>
      <c r="AI18" s="36" t="s">
        <v>410</v>
      </c>
      <c r="AJ18" s="36" t="s">
        <v>410</v>
      </c>
      <c r="AK18" s="36" t="s">
        <v>409</v>
      </c>
      <c r="AL18" s="36" t="s">
        <v>409</v>
      </c>
      <c r="AM18" s="36" t="s">
        <v>409</v>
      </c>
      <c r="AN18" s="36">
        <v>68.099999999999994</v>
      </c>
      <c r="AO18" s="36">
        <v>4.0999999999999996</v>
      </c>
      <c r="AP18" s="36">
        <v>11</v>
      </c>
      <c r="AQ18" s="36">
        <v>0.7</v>
      </c>
      <c r="AR18" s="36">
        <v>2.1</v>
      </c>
      <c r="AS18" s="36" t="s">
        <v>423</v>
      </c>
    </row>
    <row r="19" spans="2:45" s="29" customFormat="1" ht="15" customHeight="1">
      <c r="B19" s="40" t="s">
        <v>431</v>
      </c>
      <c r="C19" s="29" t="s">
        <v>406</v>
      </c>
      <c r="D19" s="39">
        <v>51</v>
      </c>
      <c r="E19" s="39">
        <v>1.2649999999999999</v>
      </c>
      <c r="F19" s="39">
        <v>14.39</v>
      </c>
      <c r="G19" s="39">
        <v>8.8190000000000008</v>
      </c>
      <c r="H19" s="39">
        <v>0.14019999999999999</v>
      </c>
      <c r="I19" s="39">
        <v>8.1809999999999992</v>
      </c>
      <c r="J19" s="39">
        <v>9.5727799999999998</v>
      </c>
      <c r="K19" s="39">
        <v>2.5809000000000002</v>
      </c>
      <c r="L19" s="39">
        <v>1.29</v>
      </c>
      <c r="M19" s="39">
        <v>0.24199999999999999</v>
      </c>
      <c r="N19" s="39" t="s">
        <v>424</v>
      </c>
      <c r="Q19" s="36">
        <v>626.9</v>
      </c>
      <c r="R19" s="36">
        <v>58.24</v>
      </c>
      <c r="S19" s="36">
        <v>48</v>
      </c>
      <c r="T19" s="36">
        <v>23.4</v>
      </c>
      <c r="U19" s="36">
        <v>88.2</v>
      </c>
      <c r="V19" s="36">
        <v>107.7</v>
      </c>
      <c r="W19" s="36">
        <v>327.39999999999998</v>
      </c>
      <c r="X19" s="37"/>
      <c r="Y19" s="36">
        <v>18.600000000000001</v>
      </c>
      <c r="Z19" s="36" t="s">
        <v>410</v>
      </c>
      <c r="AA19" s="36" t="s">
        <v>410</v>
      </c>
      <c r="AB19" s="36" t="s">
        <v>410</v>
      </c>
      <c r="AC19" s="36" t="s">
        <v>410</v>
      </c>
      <c r="AD19" s="36">
        <v>5.7</v>
      </c>
      <c r="AE19" s="36">
        <v>10</v>
      </c>
      <c r="AF19" s="36">
        <v>33.582000000000001</v>
      </c>
      <c r="AG19" s="36">
        <v>4.5</v>
      </c>
      <c r="AH19" s="36" t="s">
        <v>410</v>
      </c>
      <c r="AI19" s="36" t="s">
        <v>410</v>
      </c>
      <c r="AJ19" s="36" t="s">
        <v>410</v>
      </c>
      <c r="AK19" s="36" t="s">
        <v>409</v>
      </c>
      <c r="AL19" s="36" t="s">
        <v>409</v>
      </c>
      <c r="AM19" s="36" t="s">
        <v>409</v>
      </c>
      <c r="AN19" s="36">
        <v>66.5</v>
      </c>
      <c r="AO19" s="36">
        <v>3.5</v>
      </c>
      <c r="AP19" s="36">
        <v>9.1999999999999993</v>
      </c>
      <c r="AQ19" s="36">
        <v>1.7</v>
      </c>
      <c r="AR19" s="36">
        <v>2.2000000000000002</v>
      </c>
      <c r="AS19" s="36" t="s">
        <v>423</v>
      </c>
    </row>
    <row r="20" spans="2:45" s="29" customFormat="1" ht="15" customHeight="1">
      <c r="B20" s="40" t="s">
        <v>430</v>
      </c>
      <c r="C20" s="29" t="s">
        <v>406</v>
      </c>
      <c r="D20" s="39">
        <v>51.05</v>
      </c>
      <c r="E20" s="39">
        <v>1.264</v>
      </c>
      <c r="F20" s="39">
        <v>14.54</v>
      </c>
      <c r="G20" s="39">
        <v>8.8469999999999995</v>
      </c>
      <c r="H20" s="39">
        <v>0.14119999999999999</v>
      </c>
      <c r="I20" s="39">
        <v>8.2840000000000007</v>
      </c>
      <c r="J20" s="39">
        <v>9.5595199999999991</v>
      </c>
      <c r="K20" s="39">
        <v>2.5179</v>
      </c>
      <c r="L20" s="39">
        <v>1.2589999999999999</v>
      </c>
      <c r="M20" s="39">
        <v>0.25700000000000001</v>
      </c>
      <c r="N20" s="39" t="s">
        <v>424</v>
      </c>
      <c r="Q20" s="36">
        <v>621.9</v>
      </c>
      <c r="R20" s="36">
        <v>58.24</v>
      </c>
      <c r="S20" s="36">
        <v>40</v>
      </c>
      <c r="T20" s="36">
        <v>25</v>
      </c>
      <c r="U20" s="36">
        <v>89.5</v>
      </c>
      <c r="V20" s="36">
        <v>104.6</v>
      </c>
      <c r="W20" s="36">
        <v>328.8</v>
      </c>
      <c r="X20" s="37"/>
      <c r="Y20" s="36">
        <v>19.2</v>
      </c>
      <c r="Z20" s="36" t="s">
        <v>410</v>
      </c>
      <c r="AA20" s="36" t="s">
        <v>410</v>
      </c>
      <c r="AB20" s="36" t="s">
        <v>410</v>
      </c>
      <c r="AC20" s="36" t="s">
        <v>410</v>
      </c>
      <c r="AD20" s="36">
        <v>5.8</v>
      </c>
      <c r="AE20" s="36">
        <v>11.1</v>
      </c>
      <c r="AF20" s="36">
        <v>33.842999999999996</v>
      </c>
      <c r="AG20" s="36">
        <v>4.5</v>
      </c>
      <c r="AH20" s="36" t="s">
        <v>410</v>
      </c>
      <c r="AI20" s="36" t="s">
        <v>410</v>
      </c>
      <c r="AJ20" s="36" t="s">
        <v>410</v>
      </c>
      <c r="AK20" s="36" t="s">
        <v>409</v>
      </c>
      <c r="AL20" s="36" t="s">
        <v>409</v>
      </c>
      <c r="AM20" s="36" t="s">
        <v>409</v>
      </c>
      <c r="AN20" s="36">
        <v>64.599999999999994</v>
      </c>
      <c r="AO20" s="36">
        <v>3.2</v>
      </c>
      <c r="AP20" s="36">
        <v>10.1</v>
      </c>
      <c r="AQ20" s="36">
        <v>0.8</v>
      </c>
      <c r="AR20" s="36">
        <v>1.8</v>
      </c>
      <c r="AS20" s="36" t="s">
        <v>423</v>
      </c>
    </row>
    <row r="21" spans="2:45" s="29" customFormat="1" ht="15" customHeight="1">
      <c r="B21" s="40" t="s">
        <v>429</v>
      </c>
      <c r="C21" s="29" t="s">
        <v>406</v>
      </c>
      <c r="D21" s="39">
        <v>51.12</v>
      </c>
      <c r="E21" s="39">
        <v>1.22</v>
      </c>
      <c r="F21" s="39">
        <v>14.23</v>
      </c>
      <c r="G21" s="39">
        <v>8.9510000000000005</v>
      </c>
      <c r="H21" s="39">
        <v>0.14779999999999999</v>
      </c>
      <c r="I21" s="39">
        <v>8.1</v>
      </c>
      <c r="J21" s="39">
        <v>9.6451999999999991</v>
      </c>
      <c r="K21" s="39">
        <v>2.61</v>
      </c>
      <c r="L21" s="39">
        <v>1.31</v>
      </c>
      <c r="M21" s="39">
        <v>0.2477</v>
      </c>
      <c r="N21" s="39" t="s">
        <v>424</v>
      </c>
      <c r="Q21" s="36">
        <v>627.5</v>
      </c>
      <c r="R21" s="36">
        <v>58.24</v>
      </c>
      <c r="S21" s="36">
        <v>42.8</v>
      </c>
      <c r="T21" s="36">
        <v>23.5</v>
      </c>
      <c r="U21" s="36">
        <v>88.6</v>
      </c>
      <c r="V21" s="36">
        <v>105.2</v>
      </c>
      <c r="W21" s="36">
        <v>326.60000000000002</v>
      </c>
      <c r="X21" s="37"/>
      <c r="Y21" s="36">
        <v>19.100000000000001</v>
      </c>
      <c r="Z21" s="36" t="s">
        <v>410</v>
      </c>
      <c r="AA21" s="36" t="s">
        <v>410</v>
      </c>
      <c r="AB21" s="36" t="s">
        <v>410</v>
      </c>
      <c r="AC21" s="36" t="s">
        <v>410</v>
      </c>
      <c r="AD21" s="36">
        <v>6.2</v>
      </c>
      <c r="AE21" s="36">
        <v>10.7</v>
      </c>
      <c r="AF21" s="36">
        <v>33.93</v>
      </c>
      <c r="AG21" s="36">
        <v>4.0999999999999996</v>
      </c>
      <c r="AH21" s="36" t="s">
        <v>410</v>
      </c>
      <c r="AI21" s="36" t="s">
        <v>410</v>
      </c>
      <c r="AJ21" s="36" t="s">
        <v>410</v>
      </c>
      <c r="AK21" s="36" t="s">
        <v>409</v>
      </c>
      <c r="AL21" s="36" t="s">
        <v>409</v>
      </c>
      <c r="AM21" s="36" t="s">
        <v>409</v>
      </c>
      <c r="AN21" s="36">
        <v>68.599999999999994</v>
      </c>
      <c r="AO21" s="36">
        <v>3.3</v>
      </c>
      <c r="AP21" s="36">
        <v>9.8000000000000007</v>
      </c>
      <c r="AQ21" s="36">
        <v>0.7</v>
      </c>
      <c r="AR21" s="36">
        <v>1.5</v>
      </c>
      <c r="AS21" s="36" t="s">
        <v>423</v>
      </c>
    </row>
    <row r="22" spans="2:45" s="29" customFormat="1" ht="15" customHeight="1">
      <c r="B22" s="40" t="s">
        <v>428</v>
      </c>
      <c r="C22" s="29" t="s">
        <v>406</v>
      </c>
      <c r="D22" s="39">
        <v>51.06</v>
      </c>
      <c r="E22" s="39">
        <v>1.254</v>
      </c>
      <c r="F22" s="39">
        <v>14.52</v>
      </c>
      <c r="G22" s="39">
        <v>8.9459999999999997</v>
      </c>
      <c r="H22" s="39">
        <v>0.14299999999999999</v>
      </c>
      <c r="I22" s="39">
        <v>8.1180000000000003</v>
      </c>
      <c r="J22" s="39">
        <v>9.5737999999999985</v>
      </c>
      <c r="K22" s="39">
        <v>2.5210499999999998</v>
      </c>
      <c r="L22" s="39">
        <v>1.29</v>
      </c>
      <c r="M22" s="39">
        <v>0.23200000000000001</v>
      </c>
      <c r="N22" s="39" t="s">
        <v>424</v>
      </c>
      <c r="Q22" s="36">
        <v>624</v>
      </c>
      <c r="R22" s="36">
        <v>57.2</v>
      </c>
      <c r="S22" s="36">
        <v>41.7</v>
      </c>
      <c r="T22" s="36">
        <v>24.8</v>
      </c>
      <c r="U22" s="36">
        <v>86.6</v>
      </c>
      <c r="V22" s="36">
        <v>105.1</v>
      </c>
      <c r="W22" s="36">
        <v>327.8</v>
      </c>
      <c r="X22" s="37"/>
      <c r="Y22" s="36">
        <v>18.600000000000001</v>
      </c>
      <c r="Z22" s="36" t="s">
        <v>410</v>
      </c>
      <c r="AA22" s="36" t="s">
        <v>410</v>
      </c>
      <c r="AB22" s="36" t="s">
        <v>410</v>
      </c>
      <c r="AC22" s="36" t="s">
        <v>410</v>
      </c>
      <c r="AD22" s="36">
        <v>5.4</v>
      </c>
      <c r="AE22" s="36">
        <v>10.3</v>
      </c>
      <c r="AF22" s="36">
        <v>33.320999999999998</v>
      </c>
      <c r="AG22" s="36">
        <v>3.9</v>
      </c>
      <c r="AH22" s="36" t="s">
        <v>410</v>
      </c>
      <c r="AI22" s="36" t="s">
        <v>410</v>
      </c>
      <c r="AJ22" s="36" t="s">
        <v>410</v>
      </c>
      <c r="AK22" s="36" t="s">
        <v>409</v>
      </c>
      <c r="AL22" s="36" t="s">
        <v>409</v>
      </c>
      <c r="AM22" s="36" t="s">
        <v>409</v>
      </c>
      <c r="AN22" s="36">
        <v>65.900000000000006</v>
      </c>
      <c r="AO22" s="36">
        <v>3.7</v>
      </c>
      <c r="AP22" s="36">
        <v>9.4</v>
      </c>
      <c r="AQ22" s="36">
        <v>1</v>
      </c>
      <c r="AR22" s="36">
        <v>1.4</v>
      </c>
      <c r="AS22" s="36" t="s">
        <v>423</v>
      </c>
    </row>
    <row r="23" spans="2:45" s="29" customFormat="1" ht="15" customHeight="1">
      <c r="B23" s="40" t="s">
        <v>427</v>
      </c>
      <c r="C23" s="29" t="s">
        <v>406</v>
      </c>
      <c r="D23" s="39">
        <v>51.24</v>
      </c>
      <c r="E23" s="39">
        <v>1.244</v>
      </c>
      <c r="F23" s="39">
        <v>14.53</v>
      </c>
      <c r="G23" s="39">
        <v>9.0180000000000007</v>
      </c>
      <c r="H23" s="39">
        <v>0.14480000000000001</v>
      </c>
      <c r="I23" s="39">
        <v>8.1370000000000005</v>
      </c>
      <c r="J23" s="39">
        <v>9.5829799999999992</v>
      </c>
      <c r="K23" s="39">
        <v>2.5221000000000005</v>
      </c>
      <c r="L23" s="39">
        <v>1.278</v>
      </c>
      <c r="M23" s="39">
        <v>0.24099999999999999</v>
      </c>
      <c r="N23" s="39" t="s">
        <v>424</v>
      </c>
      <c r="Q23" s="36">
        <v>625.70000000000005</v>
      </c>
      <c r="R23" s="36">
        <v>60.32</v>
      </c>
      <c r="S23" s="36">
        <v>46.5</v>
      </c>
      <c r="T23" s="36">
        <v>24.4</v>
      </c>
      <c r="U23" s="36">
        <v>89.1</v>
      </c>
      <c r="V23" s="36">
        <v>105.6</v>
      </c>
      <c r="W23" s="36">
        <v>326.89999999999998</v>
      </c>
      <c r="X23" s="37"/>
      <c r="Y23" s="36">
        <v>18.100000000000001</v>
      </c>
      <c r="Z23" s="36" t="s">
        <v>410</v>
      </c>
      <c r="AA23" s="36" t="s">
        <v>410</v>
      </c>
      <c r="AB23" s="36" t="s">
        <v>410</v>
      </c>
      <c r="AC23" s="36" t="s">
        <v>410</v>
      </c>
      <c r="AD23" s="36">
        <v>6</v>
      </c>
      <c r="AE23" s="36">
        <v>10.1</v>
      </c>
      <c r="AF23" s="36">
        <v>33.408000000000001</v>
      </c>
      <c r="AG23" s="36">
        <v>4.4000000000000004</v>
      </c>
      <c r="AH23" s="36" t="s">
        <v>410</v>
      </c>
      <c r="AI23" s="36" t="s">
        <v>410</v>
      </c>
      <c r="AJ23" s="36" t="s">
        <v>410</v>
      </c>
      <c r="AK23" s="36" t="s">
        <v>409</v>
      </c>
      <c r="AL23" s="36" t="s">
        <v>409</v>
      </c>
      <c r="AM23" s="36" t="s">
        <v>409</v>
      </c>
      <c r="AN23" s="36">
        <v>68.2</v>
      </c>
      <c r="AO23" s="36">
        <v>3.1</v>
      </c>
      <c r="AP23" s="36">
        <v>8.9</v>
      </c>
      <c r="AQ23" s="36">
        <v>1.1000000000000001</v>
      </c>
      <c r="AR23" s="36">
        <v>1.9</v>
      </c>
      <c r="AS23" s="36" t="s">
        <v>423</v>
      </c>
    </row>
    <row r="24" spans="2:45" s="29" customFormat="1" ht="15" customHeight="1">
      <c r="B24" s="40" t="s">
        <v>426</v>
      </c>
      <c r="C24" s="29" t="s">
        <v>406</v>
      </c>
      <c r="D24" s="39">
        <v>51.14</v>
      </c>
      <c r="E24" s="39">
        <v>1.218</v>
      </c>
      <c r="F24" s="39">
        <v>14.38</v>
      </c>
      <c r="G24" s="39">
        <v>8.8800000000000008</v>
      </c>
      <c r="H24" s="39">
        <v>0.1447</v>
      </c>
      <c r="I24" s="39">
        <v>8.1300000000000008</v>
      </c>
      <c r="J24" s="39">
        <v>9.6553999999999984</v>
      </c>
      <c r="K24" s="39">
        <v>2.6292</v>
      </c>
      <c r="L24" s="39">
        <v>1.3180000000000001</v>
      </c>
      <c r="M24" s="39">
        <v>0.25130000000000002</v>
      </c>
      <c r="N24" s="39" t="s">
        <v>424</v>
      </c>
      <c r="Q24" s="36">
        <v>622.5</v>
      </c>
      <c r="R24" s="36">
        <v>59.28</v>
      </c>
      <c r="S24" s="36">
        <v>43.4</v>
      </c>
      <c r="T24" s="36">
        <v>24.1</v>
      </c>
      <c r="U24" s="36">
        <v>88</v>
      </c>
      <c r="V24" s="36">
        <v>104.3</v>
      </c>
      <c r="W24" s="36">
        <v>329.4</v>
      </c>
      <c r="X24" s="37"/>
      <c r="Y24" s="36">
        <v>18.3</v>
      </c>
      <c r="Z24" s="36" t="s">
        <v>410</v>
      </c>
      <c r="AA24" s="36" t="s">
        <v>410</v>
      </c>
      <c r="AB24" s="36" t="s">
        <v>410</v>
      </c>
      <c r="AC24" s="36" t="s">
        <v>410</v>
      </c>
      <c r="AD24" s="36">
        <v>6</v>
      </c>
      <c r="AE24" s="36">
        <v>12</v>
      </c>
      <c r="AF24" s="36">
        <v>33.842999999999996</v>
      </c>
      <c r="AG24" s="36">
        <v>4.3</v>
      </c>
      <c r="AH24" s="36" t="s">
        <v>410</v>
      </c>
      <c r="AI24" s="36" t="s">
        <v>410</v>
      </c>
      <c r="AJ24" s="36" t="s">
        <v>410</v>
      </c>
      <c r="AK24" s="36" t="s">
        <v>409</v>
      </c>
      <c r="AL24" s="36" t="s">
        <v>409</v>
      </c>
      <c r="AM24" s="36" t="s">
        <v>409</v>
      </c>
      <c r="AN24" s="36">
        <v>67.5</v>
      </c>
      <c r="AO24" s="36">
        <v>3</v>
      </c>
      <c r="AP24" s="36">
        <v>6.2</v>
      </c>
      <c r="AQ24" s="36">
        <v>1.5</v>
      </c>
      <c r="AR24" s="36">
        <v>1.6</v>
      </c>
      <c r="AS24" s="36" t="s">
        <v>423</v>
      </c>
    </row>
    <row r="25" spans="2:45" s="29" customFormat="1" ht="15" customHeight="1">
      <c r="B25" s="40" t="s">
        <v>425</v>
      </c>
      <c r="C25" s="29" t="s">
        <v>406</v>
      </c>
      <c r="D25" s="39">
        <v>51.28</v>
      </c>
      <c r="E25" s="39">
        <v>1.25</v>
      </c>
      <c r="F25" s="39">
        <v>14.38</v>
      </c>
      <c r="G25" s="39">
        <v>9</v>
      </c>
      <c r="H25" s="39">
        <v>0.15</v>
      </c>
      <c r="I25" s="39">
        <v>8.1999999999999993</v>
      </c>
      <c r="J25" s="39">
        <v>9.49</v>
      </c>
      <c r="K25" s="39">
        <v>2.65</v>
      </c>
      <c r="L25" s="39">
        <v>1.33</v>
      </c>
      <c r="M25" s="39">
        <v>0.26</v>
      </c>
      <c r="N25" s="39" t="s">
        <v>424</v>
      </c>
      <c r="Q25" s="36">
        <v>626.20000000000005</v>
      </c>
      <c r="R25" s="36">
        <v>60.32</v>
      </c>
      <c r="S25" s="36">
        <v>45.1</v>
      </c>
      <c r="T25" s="36">
        <v>25.9</v>
      </c>
      <c r="U25" s="36">
        <v>87.1</v>
      </c>
      <c r="V25" s="36">
        <v>107.3</v>
      </c>
      <c r="W25" s="36">
        <v>327.3</v>
      </c>
      <c r="X25" s="37"/>
      <c r="Y25" s="36">
        <v>17.2</v>
      </c>
      <c r="Z25" s="36" t="s">
        <v>410</v>
      </c>
      <c r="AA25" s="36" t="s">
        <v>410</v>
      </c>
      <c r="AB25" s="36" t="s">
        <v>410</v>
      </c>
      <c r="AC25" s="36" t="s">
        <v>410</v>
      </c>
      <c r="AD25" s="36">
        <v>5.3</v>
      </c>
      <c r="AE25" s="36">
        <v>11.4</v>
      </c>
      <c r="AF25" s="36">
        <v>32.798999999999999</v>
      </c>
      <c r="AG25" s="36">
        <v>4.5</v>
      </c>
      <c r="AH25" s="36" t="s">
        <v>410</v>
      </c>
      <c r="AI25" s="36" t="s">
        <v>410</v>
      </c>
      <c r="AJ25" s="36" t="s">
        <v>410</v>
      </c>
      <c r="AK25" s="36" t="s">
        <v>409</v>
      </c>
      <c r="AL25" s="36" t="s">
        <v>409</v>
      </c>
      <c r="AM25" s="36" t="s">
        <v>409</v>
      </c>
      <c r="AN25" s="36">
        <v>65.400000000000006</v>
      </c>
      <c r="AO25" s="36">
        <v>3.4</v>
      </c>
      <c r="AP25" s="36">
        <v>8.6</v>
      </c>
      <c r="AQ25" s="36">
        <v>0.9</v>
      </c>
      <c r="AR25" s="36">
        <v>2</v>
      </c>
      <c r="AS25" s="36" t="s">
        <v>423</v>
      </c>
    </row>
    <row r="26" spans="2:45" s="29" customFormat="1" ht="15" customHeight="1">
      <c r="B26" s="33" t="s">
        <v>408</v>
      </c>
      <c r="C26" s="29" t="s">
        <v>406</v>
      </c>
      <c r="D26" s="32">
        <f t="shared" ref="D26:M26" si="6">AVERAGE(D18:D25)</f>
        <v>51.14</v>
      </c>
      <c r="E26" s="32">
        <f t="shared" si="6"/>
        <v>1.24675</v>
      </c>
      <c r="F26" s="32">
        <f t="shared" si="6"/>
        <v>14.441249999999998</v>
      </c>
      <c r="G26" s="32">
        <f t="shared" si="6"/>
        <v>8.9262499999999996</v>
      </c>
      <c r="H26" s="32">
        <f t="shared" si="6"/>
        <v>0.14396249999999999</v>
      </c>
      <c r="I26" s="32">
        <f t="shared" si="6"/>
        <v>8.166500000000001</v>
      </c>
      <c r="J26" s="32">
        <f t="shared" si="6"/>
        <v>9.5765849999999979</v>
      </c>
      <c r="K26" s="32">
        <f t="shared" si="6"/>
        <v>2.5776874999999997</v>
      </c>
      <c r="L26" s="32">
        <f t="shared" si="6"/>
        <v>1.295625</v>
      </c>
      <c r="M26" s="32">
        <f t="shared" si="6"/>
        <v>0.24850000000000003</v>
      </c>
      <c r="N26" s="32"/>
      <c r="Q26" s="34">
        <f t="shared" ref="Q26:W26" si="7">AVERAGE(Q18:Q25)</f>
        <v>624.6</v>
      </c>
      <c r="R26" s="34">
        <f t="shared" si="7"/>
        <v>58.890000000000008</v>
      </c>
      <c r="S26" s="34">
        <f t="shared" si="7"/>
        <v>43.949999999999996</v>
      </c>
      <c r="T26" s="34">
        <f t="shared" si="7"/>
        <v>24.375</v>
      </c>
      <c r="U26" s="34">
        <f t="shared" si="7"/>
        <v>88.375000000000014</v>
      </c>
      <c r="V26" s="34">
        <f t="shared" si="7"/>
        <v>105.71249999999999</v>
      </c>
      <c r="W26" s="34">
        <f t="shared" si="7"/>
        <v>327.83750000000003</v>
      </c>
      <c r="X26" s="35"/>
      <c r="Y26" s="34">
        <f>AVERAGE(Y18:Y25)</f>
        <v>18.399999999999999</v>
      </c>
      <c r="Z26" s="34"/>
      <c r="AA26" s="34"/>
      <c r="AB26" s="34"/>
      <c r="AC26" s="34"/>
      <c r="AD26" s="34">
        <f>AVERAGE(AD18:AD25)</f>
        <v>5.7749999999999995</v>
      </c>
      <c r="AE26" s="34">
        <f>AVERAGE(AE18:AE25)</f>
        <v>10.775000000000002</v>
      </c>
      <c r="AF26" s="34">
        <f>AVERAGE(AF18:AF25)</f>
        <v>33.484124999999999</v>
      </c>
      <c r="AG26" s="34">
        <f>AVERAGE(AG18:AG25)</f>
        <v>4.375</v>
      </c>
      <c r="AH26" s="34"/>
      <c r="AI26" s="34"/>
      <c r="AJ26" s="34"/>
      <c r="AK26" s="34"/>
      <c r="AL26" s="34"/>
      <c r="AM26" s="34"/>
      <c r="AN26" s="34">
        <f>AVERAGE(AN18:AN25)</f>
        <v>66.849999999999994</v>
      </c>
      <c r="AO26" s="34">
        <f>AVERAGE(AO18:AO25)</f>
        <v>3.4125000000000001</v>
      </c>
      <c r="AP26" s="34">
        <f>AVERAGE(AP18:AP25)</f>
        <v>9.1499999999999986</v>
      </c>
      <c r="AQ26" s="34">
        <f>AVERAGE(AQ18:AQ25)</f>
        <v>1.05</v>
      </c>
      <c r="AR26" s="34">
        <f>AVERAGE(AR18:AR25)</f>
        <v>1.8125</v>
      </c>
      <c r="AS26" s="34"/>
    </row>
    <row r="27" spans="2:45" s="29" customFormat="1" ht="15" customHeight="1">
      <c r="B27" s="33" t="s">
        <v>407</v>
      </c>
      <c r="C27" s="29" t="s">
        <v>406</v>
      </c>
      <c r="D27" s="32">
        <f t="shared" ref="D27:W27" si="8">100*(STDEV(D18:D25))/D26</f>
        <v>0.1985906764308204</v>
      </c>
      <c r="E27" s="32">
        <f t="shared" si="8"/>
        <v>1.4831610748478981</v>
      </c>
      <c r="F27" s="32">
        <f t="shared" si="8"/>
        <v>0.79681367305798134</v>
      </c>
      <c r="G27" s="32">
        <f t="shared" si="8"/>
        <v>0.79554767499495682</v>
      </c>
      <c r="H27" s="32">
        <f t="shared" si="8"/>
        <v>2.5022873180610388</v>
      </c>
      <c r="I27" s="32">
        <f t="shared" si="8"/>
        <v>0.72230063436517211</v>
      </c>
      <c r="J27" s="32">
        <f t="shared" si="8"/>
        <v>0.5674384484633922</v>
      </c>
      <c r="K27" s="32">
        <f t="shared" si="8"/>
        <v>2.0195336933887003</v>
      </c>
      <c r="L27" s="32">
        <f t="shared" si="8"/>
        <v>1.7590416899360826</v>
      </c>
      <c r="M27" s="32">
        <f t="shared" si="8"/>
        <v>3.8955598956124149</v>
      </c>
      <c r="N27" s="32" t="e">
        <f t="shared" si="8"/>
        <v>#DIV/0!</v>
      </c>
      <c r="O27" s="32" t="e">
        <f t="shared" si="8"/>
        <v>#DIV/0!</v>
      </c>
      <c r="P27" s="32" t="e">
        <f t="shared" si="8"/>
        <v>#DIV/0!</v>
      </c>
      <c r="Q27" s="30">
        <f t="shared" si="8"/>
        <v>0.36196715824637882</v>
      </c>
      <c r="R27" s="30">
        <f t="shared" si="8"/>
        <v>1.8731305461895278</v>
      </c>
      <c r="S27" s="30">
        <f t="shared" si="8"/>
        <v>5.8668541266181693</v>
      </c>
      <c r="T27" s="30">
        <f t="shared" si="8"/>
        <v>3.4377011284517272</v>
      </c>
      <c r="U27" s="30">
        <f t="shared" si="8"/>
        <v>1.2912189456266736</v>
      </c>
      <c r="V27" s="30">
        <f t="shared" si="8"/>
        <v>1.152408051923459</v>
      </c>
      <c r="W27" s="30">
        <f t="shared" si="8"/>
        <v>0.29839341564865757</v>
      </c>
      <c r="X27" s="31"/>
      <c r="Y27" s="30">
        <f t="shared" ref="Y27:AS27" si="9">100*(STDEV(Y18:Y25))/Y26</f>
        <v>3.4617231070819816</v>
      </c>
      <c r="Z27" s="30" t="e">
        <f t="shared" si="9"/>
        <v>#DIV/0!</v>
      </c>
      <c r="AA27" s="30" t="e">
        <f t="shared" si="9"/>
        <v>#DIV/0!</v>
      </c>
      <c r="AB27" s="30" t="e">
        <f t="shared" si="9"/>
        <v>#DIV/0!</v>
      </c>
      <c r="AC27" s="30" t="e">
        <f t="shared" si="9"/>
        <v>#DIV/0!</v>
      </c>
      <c r="AD27" s="30">
        <f t="shared" si="9"/>
        <v>5.2968739901951407</v>
      </c>
      <c r="AE27" s="30">
        <f t="shared" si="9"/>
        <v>6.3866845711684563</v>
      </c>
      <c r="AF27" s="30">
        <f t="shared" si="9"/>
        <v>1.1738413385964639</v>
      </c>
      <c r="AG27" s="30">
        <f t="shared" si="9"/>
        <v>6.3190212180779195</v>
      </c>
      <c r="AH27" s="30" t="e">
        <f t="shared" si="9"/>
        <v>#DIV/0!</v>
      </c>
      <c r="AI27" s="30" t="e">
        <f t="shared" si="9"/>
        <v>#DIV/0!</v>
      </c>
      <c r="AJ27" s="30" t="e">
        <f t="shared" si="9"/>
        <v>#DIV/0!</v>
      </c>
      <c r="AK27" s="30" t="e">
        <f t="shared" si="9"/>
        <v>#DIV/0!</v>
      </c>
      <c r="AL27" s="30" t="e">
        <f t="shared" si="9"/>
        <v>#DIV/0!</v>
      </c>
      <c r="AM27" s="30" t="e">
        <f t="shared" si="9"/>
        <v>#DIV/0!</v>
      </c>
      <c r="AN27" s="30">
        <f t="shared" si="9"/>
        <v>2.1941284783578578</v>
      </c>
      <c r="AO27" s="30">
        <f t="shared" si="9"/>
        <v>10.441625838816885</v>
      </c>
      <c r="AP27" s="30">
        <f t="shared" si="9"/>
        <v>15.38950386304669</v>
      </c>
      <c r="AQ27" s="30">
        <f t="shared" si="9"/>
        <v>35.269337134192419</v>
      </c>
      <c r="AR27" s="30">
        <f t="shared" si="9"/>
        <v>16.000679448797435</v>
      </c>
      <c r="AS27" s="30" t="e">
        <f t="shared" si="9"/>
        <v>#DIV/0!</v>
      </c>
    </row>
    <row r="28" spans="2:45" s="50" customFormat="1" ht="15" customHeight="1">
      <c r="B28" s="28" t="s">
        <v>405</v>
      </c>
      <c r="D28" s="27">
        <f t="shared" ref="D28:P28" si="10">100*(D26-D14)/D14</f>
        <v>5.8696928194093403E-2</v>
      </c>
      <c r="E28" s="27">
        <f t="shared" si="10"/>
        <v>-1.0515873015873003</v>
      </c>
      <c r="F28" s="27">
        <f t="shared" si="10"/>
        <v>0.42593880389428079</v>
      </c>
      <c r="G28" s="27">
        <f t="shared" si="10"/>
        <v>-1.0393569844789357</v>
      </c>
      <c r="H28" s="27">
        <f t="shared" si="10"/>
        <v>-2.066326530612244</v>
      </c>
      <c r="I28" s="27">
        <f t="shared" si="10"/>
        <v>0.3255528255528306</v>
      </c>
      <c r="J28" s="27">
        <f t="shared" si="10"/>
        <v>-0.24390625000001814</v>
      </c>
      <c r="K28" s="27">
        <f t="shared" si="10"/>
        <v>-1.9890684410646466</v>
      </c>
      <c r="L28" s="27">
        <f t="shared" si="10"/>
        <v>-1.8465909090909116</v>
      </c>
      <c r="M28" s="27">
        <f t="shared" si="10"/>
        <v>-2.9296874999999916</v>
      </c>
      <c r="N28" s="27" t="e">
        <f t="shared" si="10"/>
        <v>#DIV/0!</v>
      </c>
      <c r="O28" s="27" t="e">
        <f t="shared" si="10"/>
        <v>#DIV/0!</v>
      </c>
      <c r="P28" s="27">
        <f t="shared" si="10"/>
        <v>-100</v>
      </c>
      <c r="Q28" s="25">
        <f t="shared" ref="Q28:W28" si="11">100*(Q26-Q17)/Q17</f>
        <v>191.86915887850466</v>
      </c>
      <c r="R28" s="25">
        <f t="shared" si="11"/>
        <v>-86.869565217391298</v>
      </c>
      <c r="S28" s="25">
        <f t="shared" si="11"/>
        <v>13.127413127413131</v>
      </c>
      <c r="T28" s="25">
        <f t="shared" si="11"/>
        <v>-83.695652173913047</v>
      </c>
      <c r="U28" s="25">
        <f t="shared" si="11"/>
        <v>59.234234234234258</v>
      </c>
      <c r="V28" s="25">
        <f t="shared" si="11"/>
        <v>40.109343936381698</v>
      </c>
      <c r="W28" s="25">
        <f t="shared" si="11"/>
        <v>-25.321753986332567</v>
      </c>
      <c r="X28" s="26"/>
      <c r="Y28" s="25" t="e">
        <f t="shared" ref="Y28:AS28" si="12">100*(Y26-Y14)/Y14</f>
        <v>#DIV/0!</v>
      </c>
      <c r="Z28" s="25" t="e">
        <f t="shared" si="12"/>
        <v>#DIV/0!</v>
      </c>
      <c r="AA28" s="25">
        <f t="shared" si="12"/>
        <v>-100</v>
      </c>
      <c r="AB28" s="25">
        <f t="shared" si="12"/>
        <v>-100</v>
      </c>
      <c r="AC28" s="25">
        <f t="shared" si="12"/>
        <v>-100</v>
      </c>
      <c r="AD28" s="25">
        <f t="shared" si="12"/>
        <v>-85.230179028132994</v>
      </c>
      <c r="AE28" s="25" t="e">
        <f t="shared" si="12"/>
        <v>#DIV/0!</v>
      </c>
      <c r="AF28" s="25" t="e">
        <f t="shared" si="12"/>
        <v>#DIV/0!</v>
      </c>
      <c r="AG28" s="25" t="e">
        <f t="shared" si="12"/>
        <v>#DIV/0!</v>
      </c>
      <c r="AH28" s="25" t="e">
        <f t="shared" si="12"/>
        <v>#DIV/0!</v>
      </c>
      <c r="AI28" s="25" t="e">
        <f t="shared" si="12"/>
        <v>#DIV/0!</v>
      </c>
      <c r="AJ28" s="25" t="e">
        <f t="shared" si="12"/>
        <v>#DIV/0!</v>
      </c>
      <c r="AK28" s="25">
        <f t="shared" si="12"/>
        <v>-100</v>
      </c>
      <c r="AL28" s="25" t="e">
        <f t="shared" si="12"/>
        <v>#DIV/0!</v>
      </c>
      <c r="AM28" s="25">
        <f t="shared" si="12"/>
        <v>-100</v>
      </c>
      <c r="AN28" s="25" t="e">
        <f t="shared" si="12"/>
        <v>#DIV/0!</v>
      </c>
      <c r="AO28" s="25" t="e">
        <f t="shared" si="12"/>
        <v>#DIV/0!</v>
      </c>
      <c r="AP28" s="25" t="e">
        <f t="shared" si="12"/>
        <v>#DIV/0!</v>
      </c>
      <c r="AQ28" s="25">
        <f t="shared" si="12"/>
        <v>-84.558823529411768</v>
      </c>
      <c r="AR28" s="25" t="e">
        <f t="shared" si="12"/>
        <v>#DIV/0!</v>
      </c>
      <c r="AS28" s="25" t="e">
        <f t="shared" si="12"/>
        <v>#DIV/0!</v>
      </c>
    </row>
    <row r="29" spans="2:45" s="29" customFormat="1" ht="15" customHeight="1">
      <c r="B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Q29" s="34"/>
      <c r="R29" s="34"/>
      <c r="S29" s="34"/>
      <c r="T29" s="34"/>
      <c r="U29" s="34"/>
      <c r="V29" s="34"/>
      <c r="W29" s="34"/>
      <c r="X29" s="35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2:45" s="29" customFormat="1" ht="15" customHeight="1">
      <c r="B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Q30" s="48"/>
      <c r="R30" s="48"/>
      <c r="S30" s="48"/>
      <c r="T30" s="48"/>
      <c r="U30" s="48"/>
      <c r="V30" s="48"/>
      <c r="W30" s="48"/>
      <c r="X30" s="4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</row>
    <row r="31" spans="2:45" ht="15" customHeight="1">
      <c r="B31" s="21" t="s">
        <v>350</v>
      </c>
      <c r="C31" s="45" t="s">
        <v>422</v>
      </c>
      <c r="D31" s="46" t="s">
        <v>349</v>
      </c>
      <c r="E31" s="46" t="s">
        <v>348</v>
      </c>
      <c r="F31" s="46" t="s">
        <v>347</v>
      </c>
      <c r="G31" s="46" t="s">
        <v>346</v>
      </c>
      <c r="H31" s="46" t="s">
        <v>345</v>
      </c>
      <c r="I31" s="46" t="s">
        <v>344</v>
      </c>
      <c r="J31" s="46" t="s">
        <v>343</v>
      </c>
      <c r="K31" s="46" t="s">
        <v>342</v>
      </c>
      <c r="L31" s="46" t="s">
        <v>341</v>
      </c>
      <c r="M31" s="46" t="s">
        <v>340</v>
      </c>
      <c r="N31" s="47"/>
      <c r="O31" s="47"/>
      <c r="P31" s="46" t="s">
        <v>339</v>
      </c>
      <c r="Q31" s="42" t="s">
        <v>338</v>
      </c>
      <c r="R31" s="42" t="s">
        <v>337</v>
      </c>
      <c r="S31" s="42" t="s">
        <v>336</v>
      </c>
      <c r="T31" s="42" t="s">
        <v>335</v>
      </c>
      <c r="U31" s="42" t="s">
        <v>334</v>
      </c>
      <c r="V31" s="42" t="s">
        <v>333</v>
      </c>
      <c r="W31" s="42" t="s">
        <v>328</v>
      </c>
      <c r="Y31" s="42" t="s">
        <v>332</v>
      </c>
      <c r="Z31" s="42">
        <v>0.91</v>
      </c>
      <c r="AA31" s="42">
        <v>1.31</v>
      </c>
      <c r="AB31" s="42" t="s">
        <v>331</v>
      </c>
      <c r="AC31" s="42" t="s">
        <v>330</v>
      </c>
      <c r="AD31" s="42" t="s">
        <v>329</v>
      </c>
      <c r="AE31" s="42" t="s">
        <v>327</v>
      </c>
      <c r="AF31" s="42" t="s">
        <v>326</v>
      </c>
      <c r="AG31" s="42" t="s">
        <v>325</v>
      </c>
      <c r="AH31" s="42" t="s">
        <v>324</v>
      </c>
      <c r="AI31" s="42">
        <v>2.5000000000000001E-2</v>
      </c>
      <c r="AJ31" s="42" t="s">
        <v>323</v>
      </c>
      <c r="AK31" s="42" t="s">
        <v>322</v>
      </c>
      <c r="AL31" s="42" t="s">
        <v>321</v>
      </c>
      <c r="AM31" s="42" t="s">
        <v>320</v>
      </c>
      <c r="AN31" s="42" t="s">
        <v>319</v>
      </c>
      <c r="AO31" s="42" t="s">
        <v>318</v>
      </c>
      <c r="AP31" s="42" t="s">
        <v>317</v>
      </c>
      <c r="AQ31" s="42" t="s">
        <v>316</v>
      </c>
      <c r="AR31" s="42" t="s">
        <v>315</v>
      </c>
      <c r="AS31" s="42" t="s">
        <v>314</v>
      </c>
    </row>
    <row r="32" spans="2:45" ht="15" customHeight="1">
      <c r="C32" s="45" t="s">
        <v>421</v>
      </c>
      <c r="D32" s="46">
        <v>42.34</v>
      </c>
      <c r="E32" s="46">
        <v>1.45</v>
      </c>
      <c r="F32" s="46">
        <v>16.63</v>
      </c>
      <c r="G32" s="46">
        <v>15.27</v>
      </c>
      <c r="H32" s="46">
        <v>0.15</v>
      </c>
      <c r="I32" s="46">
        <v>7.53</v>
      </c>
      <c r="J32" s="46">
        <v>11.46</v>
      </c>
      <c r="K32" s="46">
        <v>0.95</v>
      </c>
      <c r="L32" s="46">
        <v>0.2</v>
      </c>
      <c r="M32" s="46">
        <v>0.05</v>
      </c>
      <c r="N32" s="47"/>
      <c r="O32" s="47"/>
      <c r="P32" s="46">
        <v>0.85</v>
      </c>
      <c r="Q32" s="42">
        <v>632</v>
      </c>
      <c r="R32" s="42">
        <v>44.35</v>
      </c>
      <c r="S32" s="42">
        <v>54.6</v>
      </c>
      <c r="T32" s="42">
        <v>19</v>
      </c>
      <c r="U32" s="42">
        <v>52</v>
      </c>
      <c r="V32" s="42">
        <v>87</v>
      </c>
      <c r="W32" s="42">
        <v>300</v>
      </c>
      <c r="Y32" s="42">
        <v>16.2</v>
      </c>
      <c r="Z32" s="42"/>
      <c r="AA32" s="42"/>
      <c r="AB32" s="42">
        <v>0.13500000000000001</v>
      </c>
      <c r="AC32" s="42"/>
      <c r="AD32" s="42">
        <v>4</v>
      </c>
      <c r="AE32" s="42">
        <v>8.1300000000000008</v>
      </c>
      <c r="AF32" s="42">
        <v>23</v>
      </c>
      <c r="AG32" s="42">
        <v>2</v>
      </c>
      <c r="AH32" s="42">
        <v>0.33</v>
      </c>
      <c r="AI32" s="42"/>
      <c r="AJ32" s="42">
        <v>8.5000000000000006E-2</v>
      </c>
      <c r="AK32" s="42">
        <v>4.1000000000000002E-2</v>
      </c>
      <c r="AL32" s="42">
        <v>0.43</v>
      </c>
      <c r="AM32" s="42">
        <v>3.1E-2</v>
      </c>
      <c r="AN32" s="42">
        <v>54.7</v>
      </c>
      <c r="AO32" s="42">
        <v>3.27</v>
      </c>
      <c r="AP32" s="42">
        <v>7.64</v>
      </c>
      <c r="AQ32" s="42">
        <v>1.3</v>
      </c>
      <c r="AR32" s="42">
        <v>0.35</v>
      </c>
      <c r="AS32" s="42">
        <v>0.09</v>
      </c>
    </row>
    <row r="33" spans="2:46" ht="15" customHeight="1">
      <c r="C33" s="45" t="s">
        <v>420</v>
      </c>
      <c r="D33" s="46">
        <v>45.61</v>
      </c>
      <c r="E33" s="46">
        <v>2.1800000000000002</v>
      </c>
      <c r="F33" s="46">
        <v>18.350000000000001</v>
      </c>
      <c r="G33" s="46">
        <v>15.85</v>
      </c>
      <c r="H33" s="46">
        <v>0.2</v>
      </c>
      <c r="I33" s="46">
        <v>8.6199999999999992</v>
      </c>
      <c r="J33" s="46">
        <v>12.37</v>
      </c>
      <c r="K33" s="46">
        <v>1.83</v>
      </c>
      <c r="L33" s="46">
        <v>0.3</v>
      </c>
      <c r="M33" s="46">
        <v>5.6000000000000001E-2</v>
      </c>
      <c r="N33" s="47"/>
      <c r="O33" s="47"/>
      <c r="P33" s="46">
        <v>1.85</v>
      </c>
      <c r="Q33" s="42"/>
      <c r="R33" s="42"/>
      <c r="S33" s="42"/>
      <c r="T33" s="42"/>
      <c r="U33" s="42"/>
      <c r="V33" s="42"/>
      <c r="W33" s="42">
        <v>375</v>
      </c>
      <c r="Y33" s="42"/>
      <c r="Z33" s="42"/>
      <c r="AA33" s="42"/>
      <c r="AB33" s="42">
        <v>0.159</v>
      </c>
      <c r="AC33" s="42"/>
      <c r="AD33" s="42">
        <v>6.46</v>
      </c>
      <c r="AE33" s="42">
        <v>11.4</v>
      </c>
      <c r="AF33" s="42">
        <v>37.44</v>
      </c>
      <c r="AG33" s="42">
        <v>3.4</v>
      </c>
      <c r="AH33" s="42">
        <v>0.82</v>
      </c>
      <c r="AI33" s="42"/>
      <c r="AJ33" s="42">
        <v>8.6999999999999994E-2</v>
      </c>
      <c r="AK33" s="42">
        <v>4.8000000000000001E-2</v>
      </c>
      <c r="AL33" s="42">
        <v>0.48</v>
      </c>
      <c r="AM33" s="42">
        <v>0.22</v>
      </c>
      <c r="AN33" s="42">
        <v>83</v>
      </c>
      <c r="AO33" s="42">
        <v>4.13</v>
      </c>
      <c r="AP33" s="42">
        <v>11.23</v>
      </c>
      <c r="AQ33" s="42">
        <v>2.0299999999999998</v>
      </c>
      <c r="AR33" s="42">
        <v>0.75</v>
      </c>
      <c r="AS33" s="42">
        <v>0.15</v>
      </c>
    </row>
    <row r="34" spans="2:46" ht="15" customHeight="1">
      <c r="C34" s="45" t="s">
        <v>419</v>
      </c>
      <c r="D34" s="44">
        <f t="shared" ref="D34:M34" si="13">AVERAGE(D32:D33)</f>
        <v>43.975000000000001</v>
      </c>
      <c r="E34" s="44">
        <f t="shared" si="13"/>
        <v>1.8149999999999999</v>
      </c>
      <c r="F34" s="44">
        <f t="shared" si="13"/>
        <v>17.490000000000002</v>
      </c>
      <c r="G34" s="44">
        <f t="shared" si="13"/>
        <v>15.559999999999999</v>
      </c>
      <c r="H34" s="44">
        <f t="shared" si="13"/>
        <v>0.17499999999999999</v>
      </c>
      <c r="I34" s="44">
        <f t="shared" si="13"/>
        <v>8.0749999999999993</v>
      </c>
      <c r="J34" s="44">
        <f t="shared" si="13"/>
        <v>11.914999999999999</v>
      </c>
      <c r="K34" s="44">
        <f t="shared" si="13"/>
        <v>1.3900000000000001</v>
      </c>
      <c r="L34" s="44">
        <f t="shared" si="13"/>
        <v>0.25</v>
      </c>
      <c r="M34" s="44">
        <f t="shared" si="13"/>
        <v>5.3000000000000005E-2</v>
      </c>
      <c r="N34" s="44"/>
      <c r="O34" s="44"/>
      <c r="P34" s="44">
        <f t="shared" ref="P34:W34" si="14">AVERAGE(P32:P33)</f>
        <v>1.35</v>
      </c>
      <c r="Q34" s="41">
        <f t="shared" si="14"/>
        <v>632</v>
      </c>
      <c r="R34" s="41">
        <f t="shared" si="14"/>
        <v>44.35</v>
      </c>
      <c r="S34" s="41">
        <f t="shared" si="14"/>
        <v>54.6</v>
      </c>
      <c r="T34" s="41">
        <f t="shared" si="14"/>
        <v>19</v>
      </c>
      <c r="U34" s="41">
        <f t="shared" si="14"/>
        <v>52</v>
      </c>
      <c r="V34" s="41">
        <f t="shared" si="14"/>
        <v>87</v>
      </c>
      <c r="W34" s="41">
        <f t="shared" si="14"/>
        <v>337.5</v>
      </c>
      <c r="X34" s="43"/>
      <c r="Y34" s="41">
        <f>AVERAGE(Y32:Y33)</f>
        <v>16.2</v>
      </c>
      <c r="Z34" s="42">
        <v>0.91</v>
      </c>
      <c r="AA34" s="42">
        <v>1.31</v>
      </c>
      <c r="AB34" s="41">
        <f>AVERAGE(AB32:AB33)</f>
        <v>0.14700000000000002</v>
      </c>
      <c r="AC34" s="42" t="s">
        <v>330</v>
      </c>
      <c r="AD34" s="41">
        <f>AVERAGE(AD32:AD33)</f>
        <v>5.23</v>
      </c>
      <c r="AE34" s="41">
        <f>AVERAGE(AE32:AE33)</f>
        <v>9.7650000000000006</v>
      </c>
      <c r="AF34" s="41">
        <f>AVERAGE(AF32:AF33)</f>
        <v>30.22</v>
      </c>
      <c r="AG34" s="41">
        <f>AVERAGE(AG32:AG33)</f>
        <v>2.7</v>
      </c>
      <c r="AH34" s="41">
        <f>AVERAGE(AH32:AH33)</f>
        <v>0.57499999999999996</v>
      </c>
      <c r="AI34" s="42">
        <v>2.5000000000000001E-2</v>
      </c>
      <c r="AJ34" s="41">
        <f t="shared" ref="AJ34:AS34" si="15">AVERAGE(AJ32:AJ33)</f>
        <v>8.5999999999999993E-2</v>
      </c>
      <c r="AK34" s="41">
        <f t="shared" si="15"/>
        <v>4.4499999999999998E-2</v>
      </c>
      <c r="AL34" s="41">
        <f t="shared" si="15"/>
        <v>0.45499999999999996</v>
      </c>
      <c r="AM34" s="41">
        <f t="shared" si="15"/>
        <v>0.1255</v>
      </c>
      <c r="AN34" s="41">
        <f t="shared" si="15"/>
        <v>68.849999999999994</v>
      </c>
      <c r="AO34" s="41">
        <f t="shared" si="15"/>
        <v>3.7</v>
      </c>
      <c r="AP34" s="41">
        <f t="shared" si="15"/>
        <v>9.4350000000000005</v>
      </c>
      <c r="AQ34" s="41">
        <f t="shared" si="15"/>
        <v>1.665</v>
      </c>
      <c r="AR34" s="41">
        <f t="shared" si="15"/>
        <v>0.55000000000000004</v>
      </c>
      <c r="AS34" s="41">
        <f t="shared" si="15"/>
        <v>0.12</v>
      </c>
    </row>
    <row r="35" spans="2:46" s="29" customFormat="1" ht="15" customHeight="1">
      <c r="B35" s="40" t="s">
        <v>418</v>
      </c>
      <c r="C35" s="29" t="s">
        <v>406</v>
      </c>
      <c r="D35" s="39">
        <v>43.4</v>
      </c>
      <c r="E35" s="39">
        <v>1.641</v>
      </c>
      <c r="F35" s="39">
        <v>17.68</v>
      </c>
      <c r="G35" s="39">
        <v>15.22</v>
      </c>
      <c r="H35" s="39">
        <v>0.18509999999999999</v>
      </c>
      <c r="I35" s="39">
        <v>7.766</v>
      </c>
      <c r="J35" s="39">
        <v>11.87</v>
      </c>
      <c r="K35" s="39">
        <v>1.1867000000000001</v>
      </c>
      <c r="L35" s="39">
        <v>0.2319</v>
      </c>
      <c r="M35" s="39">
        <v>8.5500000000000007E-2</v>
      </c>
      <c r="N35" s="38">
        <v>0.53390000000000004</v>
      </c>
      <c r="Q35" s="36">
        <v>211</v>
      </c>
      <c r="R35" s="36">
        <v>442</v>
      </c>
      <c r="S35" s="36">
        <v>40.24</v>
      </c>
      <c r="T35" s="36">
        <v>147.30000000000001</v>
      </c>
      <c r="U35" s="36">
        <v>52.9</v>
      </c>
      <c r="V35" s="36">
        <v>83.2</v>
      </c>
      <c r="W35" s="36">
        <v>434</v>
      </c>
      <c r="X35" s="37"/>
      <c r="Y35" s="36">
        <v>18.100000000000001</v>
      </c>
      <c r="Z35" s="36" t="s">
        <v>410</v>
      </c>
      <c r="AA35" s="36" t="s">
        <v>410</v>
      </c>
      <c r="AB35" s="36" t="s">
        <v>410</v>
      </c>
      <c r="AC35" s="36">
        <v>1</v>
      </c>
      <c r="AD35" s="36">
        <v>37.4</v>
      </c>
      <c r="AE35" s="36">
        <v>23</v>
      </c>
      <c r="AF35" s="36">
        <v>130.30000000000001</v>
      </c>
      <c r="AG35" s="36">
        <v>29.6</v>
      </c>
      <c r="AH35" s="36" t="s">
        <v>410</v>
      </c>
      <c r="AI35" s="36" t="s">
        <v>410</v>
      </c>
      <c r="AJ35" s="36" t="s">
        <v>410</v>
      </c>
      <c r="AK35" s="36" t="s">
        <v>409</v>
      </c>
      <c r="AL35" s="36" t="s">
        <v>409</v>
      </c>
      <c r="AM35" s="36" t="s">
        <v>409</v>
      </c>
      <c r="AN35" s="36">
        <v>511.3</v>
      </c>
      <c r="AO35" s="36">
        <v>37.6</v>
      </c>
      <c r="AP35" s="36">
        <v>65.099999999999994</v>
      </c>
      <c r="AQ35" s="36">
        <v>8.1</v>
      </c>
      <c r="AR35" s="36">
        <v>8.5</v>
      </c>
      <c r="AS35" s="36">
        <v>2.2000000000000002</v>
      </c>
    </row>
    <row r="36" spans="2:46" s="29" customFormat="1" ht="15" customHeight="1">
      <c r="B36" s="40" t="s">
        <v>417</v>
      </c>
      <c r="C36" s="29" t="s">
        <v>406</v>
      </c>
      <c r="D36" s="39">
        <v>43.48</v>
      </c>
      <c r="E36" s="39">
        <v>1.639</v>
      </c>
      <c r="F36" s="39">
        <v>17.809999999999999</v>
      </c>
      <c r="G36" s="39">
        <v>15.27</v>
      </c>
      <c r="H36" s="39">
        <v>0.185</v>
      </c>
      <c r="I36" s="39">
        <v>7.7089999999999996</v>
      </c>
      <c r="J36" s="39">
        <v>11.89</v>
      </c>
      <c r="K36" s="39">
        <v>1.1688499999999999</v>
      </c>
      <c r="L36" s="39">
        <v>0.2306</v>
      </c>
      <c r="M36" s="39">
        <v>7.4499999999999997E-2</v>
      </c>
      <c r="N36" s="38">
        <v>0.54710000000000003</v>
      </c>
      <c r="Q36" s="36">
        <v>210.84</v>
      </c>
      <c r="R36" s="36">
        <v>431.49599999999998</v>
      </c>
      <c r="S36" s="36">
        <v>42.56</v>
      </c>
      <c r="T36" s="36">
        <v>146</v>
      </c>
      <c r="U36" s="36">
        <v>54.7</v>
      </c>
      <c r="V36" s="36">
        <v>77.900000000000006</v>
      </c>
      <c r="W36" s="36">
        <v>433.2</v>
      </c>
      <c r="X36" s="37"/>
      <c r="Y36" s="36">
        <v>16</v>
      </c>
      <c r="Z36" s="36" t="s">
        <v>410</v>
      </c>
      <c r="AA36" s="36" t="s">
        <v>410</v>
      </c>
      <c r="AB36" s="36" t="s">
        <v>410</v>
      </c>
      <c r="AC36" s="36">
        <v>0.6</v>
      </c>
      <c r="AD36" s="36">
        <v>37.5</v>
      </c>
      <c r="AE36" s="36">
        <v>22.7</v>
      </c>
      <c r="AF36" s="36">
        <v>130.4</v>
      </c>
      <c r="AG36" s="36">
        <v>27.3</v>
      </c>
      <c r="AH36" s="36" t="s">
        <v>410</v>
      </c>
      <c r="AI36" s="36" t="s">
        <v>410</v>
      </c>
      <c r="AJ36" s="36" t="s">
        <v>410</v>
      </c>
      <c r="AK36" s="36" t="s">
        <v>409</v>
      </c>
      <c r="AL36" s="36" t="s">
        <v>409</v>
      </c>
      <c r="AM36" s="36" t="s">
        <v>409</v>
      </c>
      <c r="AN36" s="36">
        <v>506.8</v>
      </c>
      <c r="AO36" s="36">
        <v>33.5</v>
      </c>
      <c r="AP36" s="36">
        <v>60.4</v>
      </c>
      <c r="AQ36" s="36">
        <v>7.8</v>
      </c>
      <c r="AR36" s="36">
        <v>8.8000000000000007</v>
      </c>
      <c r="AS36" s="36">
        <v>2.2999999999999998</v>
      </c>
    </row>
    <row r="37" spans="2:46" s="29" customFormat="1" ht="15" customHeight="1">
      <c r="B37" s="40" t="s">
        <v>416</v>
      </c>
      <c r="C37" s="29" t="s">
        <v>406</v>
      </c>
      <c r="D37" s="39">
        <v>43.59</v>
      </c>
      <c r="E37" s="39">
        <v>1.653</v>
      </c>
      <c r="F37" s="39">
        <v>17.850000000000001</v>
      </c>
      <c r="G37" s="39">
        <v>15.25</v>
      </c>
      <c r="H37" s="39">
        <v>0.18690000000000001</v>
      </c>
      <c r="I37" s="39">
        <v>7.7060000000000004</v>
      </c>
      <c r="J37" s="39">
        <v>11.9</v>
      </c>
      <c r="K37" s="39">
        <v>1.0869500000000001</v>
      </c>
      <c r="L37" s="39">
        <v>0.23089999999999999</v>
      </c>
      <c r="M37" s="39">
        <v>7.0000000000000007E-2</v>
      </c>
      <c r="N37" s="38">
        <v>0.57150000000000001</v>
      </c>
      <c r="Q37" s="36">
        <v>211.785</v>
      </c>
      <c r="R37" s="36">
        <v>434</v>
      </c>
      <c r="S37" s="36">
        <v>42.4</v>
      </c>
      <c r="T37" s="36">
        <v>148.69999999999999</v>
      </c>
      <c r="U37" s="36">
        <v>53.8</v>
      </c>
      <c r="V37" s="36">
        <v>76.599999999999994</v>
      </c>
      <c r="W37" s="36">
        <v>442.7</v>
      </c>
      <c r="X37" s="37"/>
      <c r="Y37" s="36">
        <v>15.8</v>
      </c>
      <c r="Z37" s="36" t="s">
        <v>410</v>
      </c>
      <c r="AA37" s="36" t="s">
        <v>410</v>
      </c>
      <c r="AB37" s="36" t="s">
        <v>410</v>
      </c>
      <c r="AC37" s="36">
        <v>0.7</v>
      </c>
      <c r="AD37" s="36">
        <v>38.700000000000003</v>
      </c>
      <c r="AE37" s="36">
        <v>23.2</v>
      </c>
      <c r="AF37" s="36">
        <v>133.80000000000001</v>
      </c>
      <c r="AG37" s="36">
        <v>26.5</v>
      </c>
      <c r="AH37" s="36" t="s">
        <v>410</v>
      </c>
      <c r="AI37" s="36" t="s">
        <v>410</v>
      </c>
      <c r="AJ37" s="36" t="s">
        <v>410</v>
      </c>
      <c r="AK37" s="36" t="s">
        <v>409</v>
      </c>
      <c r="AL37" s="36" t="s">
        <v>409</v>
      </c>
      <c r="AM37" s="36" t="s">
        <v>409</v>
      </c>
      <c r="AN37" s="36">
        <v>518.79999999999995</v>
      </c>
      <c r="AO37" s="36">
        <v>36.1</v>
      </c>
      <c r="AP37" s="36">
        <v>67.7</v>
      </c>
      <c r="AQ37" s="36">
        <v>8.1</v>
      </c>
      <c r="AR37" s="36">
        <v>10.1</v>
      </c>
      <c r="AS37" s="36">
        <v>2.5</v>
      </c>
    </row>
    <row r="38" spans="2:46" s="29" customFormat="1" ht="15" customHeight="1">
      <c r="B38" s="40" t="s">
        <v>415</v>
      </c>
      <c r="C38" s="29" t="s">
        <v>406</v>
      </c>
      <c r="D38" s="39">
        <v>43.35</v>
      </c>
      <c r="E38" s="39">
        <v>1.661</v>
      </c>
      <c r="F38" s="39">
        <v>17.48</v>
      </c>
      <c r="G38" s="39">
        <v>15.32</v>
      </c>
      <c r="H38" s="39">
        <v>0.1986</v>
      </c>
      <c r="I38" s="39">
        <v>7.8929999999999998</v>
      </c>
      <c r="J38" s="39">
        <v>12.1584</v>
      </c>
      <c r="K38" s="39">
        <v>1.1006</v>
      </c>
      <c r="L38" s="39">
        <v>0.24479999999999999</v>
      </c>
      <c r="M38" s="39">
        <v>5.4600000000000003E-2</v>
      </c>
      <c r="N38" s="38">
        <v>0.56879999999999997</v>
      </c>
      <c r="Q38" s="36">
        <v>215</v>
      </c>
      <c r="R38" s="36">
        <v>444</v>
      </c>
      <c r="S38" s="36">
        <v>37.68</v>
      </c>
      <c r="T38" s="36">
        <v>149</v>
      </c>
      <c r="U38" s="36">
        <v>53</v>
      </c>
      <c r="V38" s="36">
        <v>83.5</v>
      </c>
      <c r="W38" s="36">
        <v>438.7</v>
      </c>
      <c r="X38" s="37"/>
      <c r="Y38" s="36">
        <v>17.399999999999999</v>
      </c>
      <c r="Z38" s="36" t="s">
        <v>410</v>
      </c>
      <c r="AA38" s="36" t="s">
        <v>410</v>
      </c>
      <c r="AB38" s="36" t="s">
        <v>410</v>
      </c>
      <c r="AC38" s="36">
        <v>0.9</v>
      </c>
      <c r="AD38" s="36">
        <v>38.9</v>
      </c>
      <c r="AE38" s="36">
        <v>23.7</v>
      </c>
      <c r="AF38" s="36">
        <v>131.19999999999999</v>
      </c>
      <c r="AG38" s="36">
        <v>29.5</v>
      </c>
      <c r="AH38" s="36" t="s">
        <v>410</v>
      </c>
      <c r="AI38" s="36" t="s">
        <v>410</v>
      </c>
      <c r="AJ38" s="36" t="s">
        <v>410</v>
      </c>
      <c r="AK38" s="36" t="s">
        <v>409</v>
      </c>
      <c r="AL38" s="36" t="s">
        <v>409</v>
      </c>
      <c r="AM38" s="36" t="s">
        <v>409</v>
      </c>
      <c r="AN38" s="36">
        <v>516.1</v>
      </c>
      <c r="AO38" s="36">
        <v>42.7</v>
      </c>
      <c r="AP38" s="36">
        <v>62.7</v>
      </c>
      <c r="AQ38" s="36">
        <v>6.9</v>
      </c>
      <c r="AR38" s="36">
        <v>10.1</v>
      </c>
      <c r="AS38" s="36">
        <v>2.1</v>
      </c>
    </row>
    <row r="39" spans="2:46" s="29" customFormat="1" ht="15" customHeight="1">
      <c r="B39" s="40" t="s">
        <v>414</v>
      </c>
      <c r="C39" s="29" t="s">
        <v>406</v>
      </c>
      <c r="D39" s="39">
        <v>43.45</v>
      </c>
      <c r="E39" s="39">
        <v>1.6659999999999999</v>
      </c>
      <c r="F39" s="39">
        <v>17.399999999999999</v>
      </c>
      <c r="G39" s="39">
        <v>15.2</v>
      </c>
      <c r="H39" s="39">
        <v>0.19839999999999999</v>
      </c>
      <c r="I39" s="39">
        <v>7.7149999999999999</v>
      </c>
      <c r="J39" s="39">
        <v>12.24</v>
      </c>
      <c r="K39" s="39">
        <v>1.1468</v>
      </c>
      <c r="L39" s="39">
        <v>0.2414</v>
      </c>
      <c r="M39" s="39">
        <v>6.8199999999999997E-2</v>
      </c>
      <c r="N39" s="38">
        <v>0.55189999999999995</v>
      </c>
      <c r="Q39" s="36">
        <v>204.01499999999999</v>
      </c>
      <c r="R39" s="36">
        <v>423.8</v>
      </c>
      <c r="S39" s="36">
        <v>38.96</v>
      </c>
      <c r="T39" s="36">
        <v>147.30000000000001</v>
      </c>
      <c r="U39" s="36">
        <v>54.4</v>
      </c>
      <c r="V39" s="36">
        <v>76.7</v>
      </c>
      <c r="W39" s="36">
        <v>433.4</v>
      </c>
      <c r="X39" s="37"/>
      <c r="Y39" s="36">
        <v>15.6</v>
      </c>
      <c r="Z39" s="36" t="s">
        <v>410</v>
      </c>
      <c r="AA39" s="36" t="s">
        <v>410</v>
      </c>
      <c r="AB39" s="36" t="s">
        <v>410</v>
      </c>
      <c r="AC39" s="36">
        <v>0.6</v>
      </c>
      <c r="AD39" s="36">
        <v>37.700000000000003</v>
      </c>
      <c r="AE39" s="36">
        <v>23.4</v>
      </c>
      <c r="AF39" s="36">
        <v>130.5</v>
      </c>
      <c r="AG39" s="36">
        <v>26.9</v>
      </c>
      <c r="AH39" s="36" t="s">
        <v>410</v>
      </c>
      <c r="AI39" s="36" t="s">
        <v>410</v>
      </c>
      <c r="AJ39" s="36" t="s">
        <v>410</v>
      </c>
      <c r="AK39" s="36" t="s">
        <v>409</v>
      </c>
      <c r="AL39" s="36" t="s">
        <v>409</v>
      </c>
      <c r="AM39" s="36" t="s">
        <v>409</v>
      </c>
      <c r="AN39" s="36">
        <v>507.4</v>
      </c>
      <c r="AO39" s="36">
        <v>32.799999999999997</v>
      </c>
      <c r="AP39" s="36">
        <v>61.9</v>
      </c>
      <c r="AQ39" s="36">
        <v>7.6</v>
      </c>
      <c r="AR39" s="36">
        <v>8.9</v>
      </c>
      <c r="AS39" s="36">
        <v>2.2999999999999998</v>
      </c>
    </row>
    <row r="40" spans="2:46" s="29" customFormat="1" ht="15" customHeight="1">
      <c r="B40" s="40" t="s">
        <v>413</v>
      </c>
      <c r="C40" s="29" t="s">
        <v>406</v>
      </c>
      <c r="D40" s="39">
        <v>43.47</v>
      </c>
      <c r="E40" s="39">
        <v>1.66</v>
      </c>
      <c r="F40" s="39">
        <v>17.61</v>
      </c>
      <c r="G40" s="39">
        <v>15.33</v>
      </c>
      <c r="H40" s="39">
        <v>0.18890000000000001</v>
      </c>
      <c r="I40" s="39">
        <v>7.6340000000000003</v>
      </c>
      <c r="J40" s="39">
        <v>11.94</v>
      </c>
      <c r="K40" s="39">
        <v>1.08</v>
      </c>
      <c r="L40" s="39">
        <v>0.22900000000000001</v>
      </c>
      <c r="M40" s="39">
        <v>8.6499999999999994E-2</v>
      </c>
      <c r="N40" s="38">
        <v>0.5474</v>
      </c>
      <c r="Q40" s="36">
        <v>207.27</v>
      </c>
      <c r="R40" s="36">
        <v>435</v>
      </c>
      <c r="S40" s="36">
        <v>44.88</v>
      </c>
      <c r="T40" s="36">
        <v>146</v>
      </c>
      <c r="U40" s="36">
        <v>56</v>
      </c>
      <c r="V40" s="36">
        <v>77.599999999999994</v>
      </c>
      <c r="W40" s="36">
        <v>435.3</v>
      </c>
      <c r="X40" s="37"/>
      <c r="Y40" s="36">
        <v>15.4</v>
      </c>
      <c r="Z40" s="36" t="s">
        <v>410</v>
      </c>
      <c r="AA40" s="36" t="s">
        <v>410</v>
      </c>
      <c r="AB40" s="36" t="s">
        <v>410</v>
      </c>
      <c r="AC40" s="36">
        <v>0.6</v>
      </c>
      <c r="AD40" s="36">
        <v>37.5</v>
      </c>
      <c r="AE40" s="36">
        <v>22.8</v>
      </c>
      <c r="AF40" s="36">
        <v>130.5</v>
      </c>
      <c r="AG40" s="36">
        <v>26.2</v>
      </c>
      <c r="AH40" s="36" t="s">
        <v>410</v>
      </c>
      <c r="AI40" s="36" t="s">
        <v>410</v>
      </c>
      <c r="AJ40" s="36" t="s">
        <v>410</v>
      </c>
      <c r="AK40" s="36" t="s">
        <v>409</v>
      </c>
      <c r="AL40" s="36" t="s">
        <v>409</v>
      </c>
      <c r="AM40" s="36" t="s">
        <v>409</v>
      </c>
      <c r="AN40" s="36">
        <v>512.20000000000005</v>
      </c>
      <c r="AO40" s="36">
        <v>33.700000000000003</v>
      </c>
      <c r="AP40" s="36">
        <v>63.4</v>
      </c>
      <c r="AQ40" s="36">
        <v>8.6</v>
      </c>
      <c r="AR40" s="36">
        <v>8.8000000000000007</v>
      </c>
      <c r="AS40" s="36">
        <v>2.7</v>
      </c>
    </row>
    <row r="41" spans="2:46" s="29" customFormat="1" ht="15" customHeight="1">
      <c r="B41" s="40" t="s">
        <v>412</v>
      </c>
      <c r="C41" s="29" t="s">
        <v>406</v>
      </c>
      <c r="D41" s="39">
        <v>43.29</v>
      </c>
      <c r="E41" s="39">
        <v>1.6559999999999999</v>
      </c>
      <c r="F41" s="39">
        <v>17.75</v>
      </c>
      <c r="G41" s="39">
        <v>15.21</v>
      </c>
      <c r="H41" s="39">
        <v>0.19600000000000001</v>
      </c>
      <c r="I41" s="39">
        <v>7.8079999999999998</v>
      </c>
      <c r="J41" s="39">
        <v>12.189</v>
      </c>
      <c r="K41" s="39">
        <v>1.0859000000000001</v>
      </c>
      <c r="L41" s="39">
        <v>0.23619999999999999</v>
      </c>
      <c r="M41" s="39">
        <v>6.0499999999999998E-2</v>
      </c>
      <c r="N41" s="38">
        <v>0.56000000000000005</v>
      </c>
      <c r="Q41" s="36">
        <v>206.64</v>
      </c>
      <c r="R41" s="36">
        <v>438</v>
      </c>
      <c r="S41" s="36">
        <v>42.32</v>
      </c>
      <c r="T41" s="36">
        <v>145.1</v>
      </c>
      <c r="U41" s="36">
        <v>54.2</v>
      </c>
      <c r="V41" s="36">
        <v>77.3</v>
      </c>
      <c r="W41" s="36">
        <v>434.5</v>
      </c>
      <c r="X41" s="37"/>
      <c r="Y41" s="36">
        <v>15.8</v>
      </c>
      <c r="Z41" s="36" t="s">
        <v>410</v>
      </c>
      <c r="AA41" s="36" t="s">
        <v>410</v>
      </c>
      <c r="AB41" s="36" t="s">
        <v>410</v>
      </c>
      <c r="AC41" s="36">
        <v>0.7</v>
      </c>
      <c r="AD41" s="36">
        <v>37.799999999999997</v>
      </c>
      <c r="AE41" s="36">
        <v>23.3</v>
      </c>
      <c r="AF41" s="36">
        <v>130.1</v>
      </c>
      <c r="AG41" s="36">
        <v>26.9</v>
      </c>
      <c r="AH41" s="36" t="s">
        <v>410</v>
      </c>
      <c r="AI41" s="36" t="s">
        <v>410</v>
      </c>
      <c r="AJ41" s="36" t="s">
        <v>410</v>
      </c>
      <c r="AK41" s="36" t="s">
        <v>409</v>
      </c>
      <c r="AL41" s="36" t="s">
        <v>409</v>
      </c>
      <c r="AM41" s="36" t="s">
        <v>409</v>
      </c>
      <c r="AN41" s="36">
        <v>507.5</v>
      </c>
      <c r="AO41" s="36">
        <v>33.700000000000003</v>
      </c>
      <c r="AP41" s="36">
        <v>62.3</v>
      </c>
      <c r="AQ41" s="36">
        <v>8</v>
      </c>
      <c r="AR41" s="36">
        <v>8.9</v>
      </c>
      <c r="AS41" s="36">
        <v>1.9</v>
      </c>
    </row>
    <row r="42" spans="2:46" s="29" customFormat="1" ht="15" customHeight="1">
      <c r="B42" s="40" t="s">
        <v>411</v>
      </c>
      <c r="C42" s="29" t="s">
        <v>406</v>
      </c>
      <c r="D42" s="39">
        <v>43.25</v>
      </c>
      <c r="E42" s="39">
        <v>1.65</v>
      </c>
      <c r="F42" s="39">
        <v>17.8</v>
      </c>
      <c r="G42" s="39">
        <v>15.33</v>
      </c>
      <c r="H42" s="39">
        <v>0.19</v>
      </c>
      <c r="I42" s="39">
        <v>7.61</v>
      </c>
      <c r="J42" s="39">
        <v>12</v>
      </c>
      <c r="K42" s="39">
        <v>1.19</v>
      </c>
      <c r="L42" s="39">
        <v>0.23</v>
      </c>
      <c r="M42" s="39">
        <v>7.0000000000000007E-2</v>
      </c>
      <c r="N42" s="38">
        <v>0.56000000000000005</v>
      </c>
      <c r="Q42" s="36">
        <v>208.53</v>
      </c>
      <c r="R42" s="36">
        <v>440.64800000000002</v>
      </c>
      <c r="S42" s="36">
        <v>44.08</v>
      </c>
      <c r="T42" s="36">
        <v>144.80000000000001</v>
      </c>
      <c r="U42" s="36">
        <v>54.7</v>
      </c>
      <c r="V42" s="36">
        <v>77.7</v>
      </c>
      <c r="W42" s="36">
        <v>434.5</v>
      </c>
      <c r="X42" s="37"/>
      <c r="Y42" s="36">
        <v>15.4</v>
      </c>
      <c r="Z42" s="36" t="s">
        <v>410</v>
      </c>
      <c r="AA42" s="36" t="s">
        <v>410</v>
      </c>
      <c r="AB42" s="36" t="s">
        <v>410</v>
      </c>
      <c r="AC42" s="36">
        <v>0.8</v>
      </c>
      <c r="AD42" s="36">
        <v>37.6</v>
      </c>
      <c r="AE42" s="36">
        <v>22.7</v>
      </c>
      <c r="AF42" s="36">
        <v>132.4</v>
      </c>
      <c r="AG42" s="36">
        <v>27.8</v>
      </c>
      <c r="AH42" s="36" t="s">
        <v>410</v>
      </c>
      <c r="AI42" s="36" t="s">
        <v>410</v>
      </c>
      <c r="AJ42" s="36" t="s">
        <v>410</v>
      </c>
      <c r="AK42" s="36" t="s">
        <v>409</v>
      </c>
      <c r="AL42" s="36" t="s">
        <v>409</v>
      </c>
      <c r="AM42" s="36" t="s">
        <v>409</v>
      </c>
      <c r="AN42" s="36">
        <v>510.3</v>
      </c>
      <c r="AO42" s="36">
        <v>44.1</v>
      </c>
      <c r="AP42" s="36">
        <v>58.8</v>
      </c>
      <c r="AQ42" s="36">
        <v>7.7</v>
      </c>
      <c r="AR42" s="36">
        <v>8.6999999999999993</v>
      </c>
      <c r="AS42" s="36">
        <v>2.2000000000000002</v>
      </c>
    </row>
    <row r="43" spans="2:46" s="29" customFormat="1" ht="15" customHeight="1">
      <c r="B43" s="33" t="s">
        <v>408</v>
      </c>
      <c r="C43" s="29" t="s">
        <v>406</v>
      </c>
      <c r="D43" s="32">
        <f t="shared" ref="D43:N43" si="16">AVERAGE(D35:D42)</f>
        <v>43.410000000000004</v>
      </c>
      <c r="E43" s="32">
        <f t="shared" si="16"/>
        <v>1.6532500000000001</v>
      </c>
      <c r="F43" s="32">
        <f t="shared" si="16"/>
        <v>17.672499999999999</v>
      </c>
      <c r="G43" s="32">
        <f t="shared" si="16"/>
        <v>15.266250000000001</v>
      </c>
      <c r="H43" s="32">
        <f t="shared" si="16"/>
        <v>0.19111249999999999</v>
      </c>
      <c r="I43" s="32">
        <f t="shared" si="16"/>
        <v>7.7301250000000001</v>
      </c>
      <c r="J43" s="32">
        <f t="shared" si="16"/>
        <v>12.023425</v>
      </c>
      <c r="K43" s="32">
        <f t="shared" si="16"/>
        <v>1.130725</v>
      </c>
      <c r="L43" s="32">
        <f t="shared" si="16"/>
        <v>0.23435</v>
      </c>
      <c r="M43" s="32">
        <f t="shared" si="16"/>
        <v>7.1225000000000011E-2</v>
      </c>
      <c r="N43" s="32">
        <f t="shared" si="16"/>
        <v>0.55507499999999999</v>
      </c>
      <c r="Q43" s="34">
        <f t="shared" ref="Q43:W43" si="17">AVERAGE(Q35:Q42)</f>
        <v>209.38499999999996</v>
      </c>
      <c r="R43" s="34">
        <f t="shared" si="17"/>
        <v>436.11800000000005</v>
      </c>
      <c r="S43" s="34">
        <f t="shared" si="17"/>
        <v>41.64</v>
      </c>
      <c r="T43" s="34">
        <f t="shared" si="17"/>
        <v>146.77499999999998</v>
      </c>
      <c r="U43" s="34">
        <f t="shared" si="17"/>
        <v>54.212499999999991</v>
      </c>
      <c r="V43" s="34">
        <f t="shared" si="17"/>
        <v>78.8125</v>
      </c>
      <c r="W43" s="34">
        <f t="shared" si="17"/>
        <v>435.78750000000002</v>
      </c>
      <c r="X43" s="35"/>
      <c r="Y43" s="34">
        <f>AVERAGE(Y35:Y42)</f>
        <v>16.1875</v>
      </c>
      <c r="Z43" s="34"/>
      <c r="AA43" s="34"/>
      <c r="AB43" s="34"/>
      <c r="AC43" s="34">
        <f>AVERAGE(AC35:AC42)</f>
        <v>0.73749999999999993</v>
      </c>
      <c r="AD43" s="34">
        <f>AVERAGE(AD35:AD42)</f>
        <v>37.887500000000003</v>
      </c>
      <c r="AE43" s="34">
        <f>AVERAGE(AE35:AE42)</f>
        <v>23.1</v>
      </c>
      <c r="AF43" s="34">
        <f>AVERAGE(AF35:AF42)</f>
        <v>131.15</v>
      </c>
      <c r="AG43" s="34">
        <f>AVERAGE(AG35:AG42)</f>
        <v>27.587500000000002</v>
      </c>
      <c r="AH43" s="34"/>
      <c r="AI43" s="34"/>
      <c r="AJ43" s="34"/>
      <c r="AK43" s="34"/>
      <c r="AL43" s="34"/>
      <c r="AM43" s="34"/>
      <c r="AN43" s="34">
        <f t="shared" ref="AN43:AS43" si="18">AVERAGE(AN35:AN42)</f>
        <v>511.30000000000007</v>
      </c>
      <c r="AO43" s="34">
        <f t="shared" si="18"/>
        <v>36.774999999999999</v>
      </c>
      <c r="AP43" s="34">
        <f t="shared" si="18"/>
        <v>62.787499999999994</v>
      </c>
      <c r="AQ43" s="34">
        <f t="shared" si="18"/>
        <v>7.8500000000000005</v>
      </c>
      <c r="AR43" s="34">
        <f t="shared" si="18"/>
        <v>9.1000000000000014</v>
      </c>
      <c r="AS43" s="34">
        <f t="shared" si="18"/>
        <v>2.2749999999999999</v>
      </c>
    </row>
    <row r="44" spans="2:46" s="29" customFormat="1" ht="15" customHeight="1">
      <c r="B44" s="33" t="s">
        <v>407</v>
      </c>
      <c r="C44" s="29" t="s">
        <v>406</v>
      </c>
      <c r="D44" s="32">
        <f t="shared" ref="D44:W44" si="19">100*(STDEV(D35:D42))/D43</f>
        <v>0.25563176997977499</v>
      </c>
      <c r="E44" s="32">
        <f t="shared" si="19"/>
        <v>0.57813960716626056</v>
      </c>
      <c r="F44" s="32">
        <f t="shared" si="19"/>
        <v>0.92720156221100491</v>
      </c>
      <c r="G44" s="32">
        <f t="shared" si="19"/>
        <v>0.35867323054069089</v>
      </c>
      <c r="H44" s="32">
        <f t="shared" si="19"/>
        <v>3.0022652860125003</v>
      </c>
      <c r="I44" s="32">
        <f t="shared" si="19"/>
        <v>1.1857100858144356</v>
      </c>
      <c r="J44" s="32">
        <f t="shared" si="19"/>
        <v>1.244081319250955</v>
      </c>
      <c r="K44" s="32">
        <f t="shared" si="19"/>
        <v>4.1969820943534542</v>
      </c>
      <c r="L44" s="32">
        <f t="shared" si="19"/>
        <v>2.5081302677910648</v>
      </c>
      <c r="M44" s="32">
        <f t="shared" si="19"/>
        <v>15.484032341608792</v>
      </c>
      <c r="N44" s="32">
        <f t="shared" si="19"/>
        <v>2.2456439518476747</v>
      </c>
      <c r="O44" s="32" t="e">
        <f t="shared" si="19"/>
        <v>#DIV/0!</v>
      </c>
      <c r="P44" s="32" t="e">
        <f t="shared" si="19"/>
        <v>#DIV/0!</v>
      </c>
      <c r="Q44" s="30">
        <f t="shared" si="19"/>
        <v>1.6503713168781744</v>
      </c>
      <c r="R44" s="30">
        <f t="shared" si="19"/>
        <v>1.5001383071441203</v>
      </c>
      <c r="S44" s="30">
        <f t="shared" si="19"/>
        <v>5.9633325246680498</v>
      </c>
      <c r="T44" s="30">
        <f t="shared" si="19"/>
        <v>1.0653378144174328</v>
      </c>
      <c r="U44" s="30">
        <f t="shared" si="19"/>
        <v>1.8536291733060744</v>
      </c>
      <c r="V44" s="30">
        <f t="shared" si="19"/>
        <v>3.6018789573241379</v>
      </c>
      <c r="W44" s="30">
        <f t="shared" si="19"/>
        <v>0.753159714258958</v>
      </c>
      <c r="X44" s="31"/>
      <c r="Y44" s="30">
        <f t="shared" ref="Y44:AS44" si="20">100*(STDEV(Y35:Y42))/Y43</f>
        <v>6.1990801619601941</v>
      </c>
      <c r="Z44" s="30" t="e">
        <f t="shared" si="20"/>
        <v>#DIV/0!</v>
      </c>
      <c r="AA44" s="30" t="e">
        <f t="shared" si="20"/>
        <v>#DIV/0!</v>
      </c>
      <c r="AB44" s="30" t="e">
        <f t="shared" si="20"/>
        <v>#DIV/0!</v>
      </c>
      <c r="AC44" s="30">
        <f t="shared" si="20"/>
        <v>20.419533794002945</v>
      </c>
      <c r="AD44" s="30">
        <f t="shared" si="20"/>
        <v>1.5288800974671637</v>
      </c>
      <c r="AE44" s="30">
        <f t="shared" si="20"/>
        <v>1.5693973457575152</v>
      </c>
      <c r="AF44" s="30">
        <f t="shared" si="20"/>
        <v>0.99081237764974472</v>
      </c>
      <c r="AG44" s="30">
        <f t="shared" si="20"/>
        <v>4.7239656516832271</v>
      </c>
      <c r="AH44" s="30" t="e">
        <f t="shared" si="20"/>
        <v>#DIV/0!</v>
      </c>
      <c r="AI44" s="30" t="e">
        <f t="shared" si="20"/>
        <v>#DIV/0!</v>
      </c>
      <c r="AJ44" s="30" t="e">
        <f t="shared" si="20"/>
        <v>#DIV/0!</v>
      </c>
      <c r="AK44" s="30" t="e">
        <f t="shared" si="20"/>
        <v>#DIV/0!</v>
      </c>
      <c r="AL44" s="30" t="e">
        <f t="shared" si="20"/>
        <v>#DIV/0!</v>
      </c>
      <c r="AM44" s="30" t="e">
        <f t="shared" si="20"/>
        <v>#DIV/0!</v>
      </c>
      <c r="AN44" s="30">
        <f t="shared" si="20"/>
        <v>0.846078842710553</v>
      </c>
      <c r="AO44" s="30">
        <f t="shared" si="20"/>
        <v>11.956480564525968</v>
      </c>
      <c r="AP44" s="30">
        <f t="shared" si="20"/>
        <v>4.3612492120348882</v>
      </c>
      <c r="AQ44" s="30">
        <f t="shared" si="20"/>
        <v>6.277775545281286</v>
      </c>
      <c r="AR44" s="30">
        <f t="shared" si="20"/>
        <v>6.9251946625157812</v>
      </c>
      <c r="AS44" s="30">
        <f t="shared" si="20"/>
        <v>10.702706781198941</v>
      </c>
    </row>
    <row r="45" spans="2:46" s="24" customFormat="1" ht="15" customHeight="1">
      <c r="B45" s="28" t="s">
        <v>405</v>
      </c>
      <c r="D45" s="27">
        <f t="shared" ref="D45:W45" si="21">100*(D43-D34)/D34</f>
        <v>-1.2848209209778232</v>
      </c>
      <c r="E45" s="27">
        <f t="shared" si="21"/>
        <v>-8.9118457300275384</v>
      </c>
      <c r="F45" s="27">
        <f t="shared" si="21"/>
        <v>1.0434534019439532</v>
      </c>
      <c r="G45" s="27">
        <f t="shared" si="21"/>
        <v>-1.8878534704370022</v>
      </c>
      <c r="H45" s="27">
        <f t="shared" si="21"/>
        <v>9.2071428571428573</v>
      </c>
      <c r="I45" s="27">
        <f t="shared" si="21"/>
        <v>-4.2708978328173268</v>
      </c>
      <c r="J45" s="27">
        <f t="shared" si="21"/>
        <v>0.90998741082669277</v>
      </c>
      <c r="K45" s="27">
        <f t="shared" si="21"/>
        <v>-18.652877697841738</v>
      </c>
      <c r="L45" s="27">
        <f t="shared" si="21"/>
        <v>-6.2599999999999989</v>
      </c>
      <c r="M45" s="27">
        <f t="shared" si="21"/>
        <v>34.386792452830193</v>
      </c>
      <c r="N45" s="27" t="e">
        <f t="shared" si="21"/>
        <v>#DIV/0!</v>
      </c>
      <c r="O45" s="27" t="e">
        <f t="shared" si="21"/>
        <v>#DIV/0!</v>
      </c>
      <c r="P45" s="27">
        <f t="shared" si="21"/>
        <v>-100</v>
      </c>
      <c r="Q45" s="25">
        <f t="shared" si="21"/>
        <v>-66.869462025316452</v>
      </c>
      <c r="R45" s="25">
        <f t="shared" si="21"/>
        <v>883.35512965050737</v>
      </c>
      <c r="S45" s="25">
        <f t="shared" si="21"/>
        <v>-23.736263736263737</v>
      </c>
      <c r="T45" s="25">
        <f t="shared" si="21"/>
        <v>672.49999999999989</v>
      </c>
      <c r="U45" s="25">
        <f t="shared" si="21"/>
        <v>4.2548076923076756</v>
      </c>
      <c r="V45" s="25">
        <f t="shared" si="21"/>
        <v>-9.4109195402298855</v>
      </c>
      <c r="W45" s="25">
        <f t="shared" si="21"/>
        <v>29.122222222222227</v>
      </c>
      <c r="X45" s="26"/>
      <c r="Y45" s="25">
        <f t="shared" ref="Y45:AS45" si="22">100*(Y43-Y34)/Y34</f>
        <v>-7.7160493827156118E-2</v>
      </c>
      <c r="Z45" s="25">
        <f t="shared" si="22"/>
        <v>-100</v>
      </c>
      <c r="AA45" s="25">
        <f t="shared" si="22"/>
        <v>-100</v>
      </c>
      <c r="AB45" s="25">
        <f t="shared" si="22"/>
        <v>-100</v>
      </c>
      <c r="AC45" s="25" t="e">
        <f t="shared" si="22"/>
        <v>#VALUE!</v>
      </c>
      <c r="AD45" s="25">
        <f t="shared" si="22"/>
        <v>624.42638623326957</v>
      </c>
      <c r="AE45" s="25">
        <f t="shared" si="22"/>
        <v>136.55913978494624</v>
      </c>
      <c r="AF45" s="25">
        <f t="shared" si="22"/>
        <v>333.98411647915287</v>
      </c>
      <c r="AG45" s="25">
        <f t="shared" si="22"/>
        <v>921.75925925925935</v>
      </c>
      <c r="AH45" s="25">
        <f t="shared" si="22"/>
        <v>-100</v>
      </c>
      <c r="AI45" s="25">
        <f t="shared" si="22"/>
        <v>-100</v>
      </c>
      <c r="AJ45" s="25">
        <f t="shared" si="22"/>
        <v>-100</v>
      </c>
      <c r="AK45" s="25">
        <f t="shared" si="22"/>
        <v>-100.00000000000001</v>
      </c>
      <c r="AL45" s="25">
        <f t="shared" si="22"/>
        <v>-100</v>
      </c>
      <c r="AM45" s="25">
        <f t="shared" si="22"/>
        <v>-100</v>
      </c>
      <c r="AN45" s="25">
        <f t="shared" si="22"/>
        <v>642.62890341321724</v>
      </c>
      <c r="AO45" s="25">
        <f t="shared" si="22"/>
        <v>893.91891891891873</v>
      </c>
      <c r="AP45" s="25">
        <f t="shared" si="22"/>
        <v>565.47429782723884</v>
      </c>
      <c r="AQ45" s="25">
        <f t="shared" si="22"/>
        <v>371.47147147147149</v>
      </c>
      <c r="AR45" s="25">
        <f t="shared" si="22"/>
        <v>1554.5454545454547</v>
      </c>
      <c r="AS45" s="25">
        <f t="shared" si="22"/>
        <v>1795.8333333333333</v>
      </c>
    </row>
    <row r="47" spans="2:46" ht="15" customHeight="1">
      <c r="R47" s="22"/>
      <c r="S47" s="22"/>
      <c r="T47" s="22"/>
      <c r="U47" s="22"/>
      <c r="V47" s="22"/>
      <c r="W47" s="22"/>
      <c r="X47" s="23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CHIKYU_IGN vs St. A</vt:lpstr>
      <vt:lpstr>GeoRem SRM data</vt:lpstr>
      <vt:lpstr>SRMs</vt:lpstr>
    </vt:vector>
  </TitlesOfParts>
  <Company>Southampton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Jude Coggon</cp:lastModifiedBy>
  <dcterms:created xsi:type="dcterms:W3CDTF">2019-04-16T10:40:28Z</dcterms:created>
  <dcterms:modified xsi:type="dcterms:W3CDTF">2019-10-01T19:03:01Z</dcterms:modified>
</cp:coreProperties>
</file>